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учеба\ира 2016\еда\экотопия\"/>
    </mc:Choice>
  </mc:AlternateContent>
  <bookViews>
    <workbookView xWindow="0" yWindow="0" windowWidth="14715" windowHeight="11985" tabRatio="920"/>
  </bookViews>
  <sheets>
    <sheet name="Стевия, чаи, сладости и пр." sheetId="1" r:id="rId1"/>
    <sheet name="Супы, котлеты, макароны, масла " sheetId="6" r:id="rId2"/>
    <sheet name="Бакалея - мука, зерно, семена " sheetId="3" r:id="rId3"/>
    <sheet name="Травы Старослав " sheetId="2" r:id="rId4"/>
    <sheet name="Быт и гигиена" sheetId="8" r:id="rId5"/>
  </sheets>
  <calcPr calcId="152511" refMode="R1C1"/>
</workbook>
</file>

<file path=xl/calcChain.xml><?xml version="1.0" encoding="utf-8"?>
<calcChain xmlns="http://schemas.openxmlformats.org/spreadsheetml/2006/main">
  <c r="R14" i="3" l="1"/>
  <c r="R15" i="3"/>
  <c r="R16" i="3"/>
  <c r="R17" i="3"/>
  <c r="R18" i="3"/>
  <c r="R19" i="3"/>
  <c r="R20" i="3"/>
  <c r="R21" i="3"/>
  <c r="R22" i="3"/>
  <c r="R23" i="3"/>
  <c r="R24" i="3"/>
  <c r="R25" i="3"/>
  <c r="R26" i="3"/>
  <c r="R27" i="3"/>
  <c r="R28" i="3"/>
  <c r="R29" i="3"/>
  <c r="R30" i="3"/>
  <c r="R31" i="3"/>
  <c r="R32" i="3"/>
  <c r="R33" i="3"/>
  <c r="R34" i="3"/>
  <c r="R35" i="3"/>
  <c r="P16" i="3"/>
  <c r="P17" i="3"/>
  <c r="P18" i="3"/>
  <c r="P19" i="3"/>
  <c r="P20" i="3"/>
  <c r="P21" i="3"/>
  <c r="P22" i="3"/>
  <c r="P23" i="3"/>
  <c r="P24" i="3"/>
  <c r="P25" i="3"/>
  <c r="P26" i="3"/>
  <c r="P27" i="3"/>
  <c r="P28" i="3"/>
  <c r="P29" i="3"/>
  <c r="P30" i="3"/>
  <c r="P31" i="3"/>
  <c r="P32" i="3"/>
  <c r="P33" i="3"/>
  <c r="P34" i="3"/>
  <c r="P35" i="3"/>
  <c r="P15" i="3"/>
  <c r="P14" i="3"/>
  <c r="P13" i="3"/>
  <c r="R13" i="3"/>
  <c r="K104" i="3"/>
  <c r="K103" i="3"/>
  <c r="K102" i="3"/>
  <c r="K101" i="3"/>
  <c r="K100" i="3"/>
  <c r="K99" i="3"/>
  <c r="K98" i="3"/>
  <c r="K97" i="3"/>
  <c r="K96" i="3"/>
  <c r="K91" i="3"/>
  <c r="K90" i="3"/>
  <c r="K89" i="3"/>
  <c r="K88" i="3"/>
  <c r="K87" i="3"/>
  <c r="K86" i="3"/>
  <c r="K85" i="3"/>
  <c r="K84" i="3"/>
  <c r="K83" i="3"/>
  <c r="K82" i="3"/>
  <c r="K81" i="3"/>
  <c r="K80"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35" i="3"/>
  <c r="K34" i="3"/>
  <c r="K33" i="3"/>
  <c r="K32" i="3"/>
  <c r="K31" i="3"/>
  <c r="K30" i="3"/>
  <c r="K29" i="3"/>
  <c r="K28" i="3"/>
  <c r="K27" i="3"/>
  <c r="K26" i="3"/>
  <c r="K25" i="3"/>
  <c r="K24" i="3"/>
  <c r="K23" i="3"/>
  <c r="K22" i="3"/>
  <c r="K21" i="3"/>
  <c r="K20" i="3"/>
  <c r="K19" i="3"/>
  <c r="K18" i="3"/>
  <c r="K17" i="3"/>
  <c r="K16" i="3"/>
  <c r="K15" i="3"/>
  <c r="K14" i="3"/>
  <c r="K13" i="3"/>
  <c r="G104" i="3"/>
  <c r="J104" i="3" s="1"/>
  <c r="G103" i="3"/>
  <c r="J103" i="3" s="1"/>
  <c r="G102" i="3"/>
  <c r="J102" i="3" s="1"/>
  <c r="G101" i="3"/>
  <c r="J101" i="3" s="1"/>
  <c r="G100" i="3"/>
  <c r="J100" i="3" s="1"/>
  <c r="G99" i="3"/>
  <c r="J99" i="3" s="1"/>
  <c r="G98" i="3"/>
  <c r="J98" i="3" s="1"/>
  <c r="G97" i="3"/>
  <c r="J97" i="3" s="1"/>
  <c r="G96" i="3"/>
  <c r="J96" i="3" s="1"/>
  <c r="G91" i="3"/>
  <c r="J91" i="3" s="1"/>
  <c r="G90" i="3"/>
  <c r="J90" i="3" s="1"/>
  <c r="G89" i="3"/>
  <c r="J89" i="3" s="1"/>
  <c r="G88" i="3"/>
  <c r="J88" i="3" s="1"/>
  <c r="G87" i="3"/>
  <c r="J87" i="3" s="1"/>
  <c r="G86" i="3"/>
  <c r="J86" i="3" s="1"/>
  <c r="G85" i="3"/>
  <c r="J85" i="3" s="1"/>
  <c r="G84" i="3"/>
  <c r="J84" i="3" s="1"/>
  <c r="G83" i="3"/>
  <c r="J83" i="3" s="1"/>
  <c r="G82" i="3"/>
  <c r="J82" i="3" s="1"/>
  <c r="G81" i="3"/>
  <c r="J81" i="3" s="1"/>
  <c r="G80" i="3"/>
  <c r="J80" i="3" s="1"/>
  <c r="G75" i="3"/>
  <c r="J75" i="3" s="1"/>
  <c r="G74" i="3"/>
  <c r="J74" i="3" s="1"/>
  <c r="G73" i="3"/>
  <c r="J73" i="3" s="1"/>
  <c r="G72" i="3"/>
  <c r="J72" i="3" s="1"/>
  <c r="G71" i="3"/>
  <c r="J71" i="3" s="1"/>
  <c r="G70" i="3"/>
  <c r="J70" i="3" s="1"/>
  <c r="G69" i="3"/>
  <c r="J69" i="3" s="1"/>
  <c r="G68" i="3"/>
  <c r="J68" i="3" s="1"/>
  <c r="G67" i="3"/>
  <c r="J67" i="3" s="1"/>
  <c r="G66" i="3"/>
  <c r="J66" i="3" s="1"/>
  <c r="G65" i="3"/>
  <c r="J65" i="3" s="1"/>
  <c r="G64" i="3"/>
  <c r="J64" i="3" s="1"/>
  <c r="G63" i="3"/>
  <c r="J63" i="3" s="1"/>
  <c r="G62" i="3"/>
  <c r="J62" i="3" s="1"/>
  <c r="G61" i="3"/>
  <c r="J61" i="3" s="1"/>
  <c r="G60" i="3"/>
  <c r="J60" i="3" s="1"/>
  <c r="G59" i="3"/>
  <c r="J59" i="3" s="1"/>
  <c r="G58" i="3"/>
  <c r="J58" i="3" s="1"/>
  <c r="G57" i="3"/>
  <c r="J57" i="3" s="1"/>
  <c r="G56" i="3"/>
  <c r="J56" i="3" s="1"/>
  <c r="G55" i="3"/>
  <c r="J55" i="3" s="1"/>
  <c r="G54" i="3"/>
  <c r="J54" i="3" s="1"/>
  <c r="G53" i="3"/>
  <c r="J53" i="3" s="1"/>
  <c r="G52" i="3"/>
  <c r="J52" i="3" s="1"/>
  <c r="G51" i="3"/>
  <c r="J51" i="3" s="1"/>
  <c r="G50" i="3"/>
  <c r="J50" i="3" s="1"/>
  <c r="G49" i="3"/>
  <c r="J49" i="3" s="1"/>
  <c r="G48" i="3"/>
  <c r="J48" i="3" s="1"/>
  <c r="G47" i="3"/>
  <c r="J47" i="3" s="1"/>
  <c r="G46" i="3"/>
  <c r="J46" i="3" s="1"/>
  <c r="G45" i="3"/>
  <c r="J45" i="3" s="1"/>
  <c r="G44" i="3"/>
  <c r="J44" i="3" s="1"/>
  <c r="G43" i="3"/>
  <c r="J43" i="3" s="1"/>
  <c r="G42" i="3"/>
  <c r="J42" i="3" s="1"/>
  <c r="G35" i="3"/>
  <c r="J35" i="3" s="1"/>
  <c r="G34" i="3"/>
  <c r="J34" i="3" s="1"/>
  <c r="G33" i="3"/>
  <c r="J33" i="3" s="1"/>
  <c r="G32" i="3"/>
  <c r="J32" i="3" s="1"/>
  <c r="G31" i="3"/>
  <c r="J31" i="3" s="1"/>
  <c r="G30" i="3"/>
  <c r="J30" i="3" s="1"/>
  <c r="G29" i="3"/>
  <c r="J29" i="3" s="1"/>
  <c r="G28" i="3"/>
  <c r="J28" i="3" s="1"/>
  <c r="G27" i="3"/>
  <c r="J27" i="3" s="1"/>
  <c r="G26" i="3"/>
  <c r="J26" i="3" s="1"/>
  <c r="G25" i="3"/>
  <c r="J25" i="3" s="1"/>
  <c r="G24" i="3"/>
  <c r="J24" i="3" s="1"/>
  <c r="G23" i="3"/>
  <c r="J23" i="3" s="1"/>
  <c r="G22" i="3"/>
  <c r="J22" i="3" s="1"/>
  <c r="G21" i="3"/>
  <c r="J21" i="3" s="1"/>
  <c r="G20" i="3"/>
  <c r="J20" i="3" s="1"/>
  <c r="G19" i="3"/>
  <c r="J19" i="3" s="1"/>
  <c r="G18" i="3"/>
  <c r="J18" i="3" s="1"/>
  <c r="G17" i="3"/>
  <c r="J17" i="3" s="1"/>
  <c r="G16" i="3"/>
  <c r="J16" i="3" s="1"/>
  <c r="G15" i="3"/>
  <c r="J15" i="3" s="1"/>
  <c r="G14" i="3"/>
  <c r="J14" i="3" s="1"/>
  <c r="G13" i="3"/>
  <c r="J13" i="3" s="1"/>
  <c r="R56" i="6"/>
  <c r="P56" i="6"/>
  <c r="K56" i="6"/>
  <c r="G56" i="6"/>
  <c r="J56" i="6" s="1"/>
  <c r="R57" i="6"/>
  <c r="P57" i="6"/>
  <c r="K57" i="6"/>
  <c r="G57" i="6"/>
  <c r="J57" i="6" s="1"/>
  <c r="R58" i="6"/>
  <c r="P58" i="6"/>
  <c r="K58" i="6"/>
  <c r="G58" i="6"/>
  <c r="J58" i="6" s="1"/>
  <c r="R59" i="6"/>
  <c r="P59" i="6"/>
  <c r="K59" i="6"/>
  <c r="G59" i="6"/>
  <c r="J59" i="6" s="1"/>
  <c r="R60" i="6"/>
  <c r="P60" i="6"/>
  <c r="K60" i="6"/>
  <c r="G60" i="6"/>
  <c r="J60" i="6" s="1"/>
  <c r="R61" i="6"/>
  <c r="P61" i="6"/>
  <c r="K61" i="6"/>
  <c r="G61" i="6"/>
  <c r="J61" i="6" s="1"/>
  <c r="G62" i="6"/>
  <c r="J62" i="6" s="1"/>
  <c r="K62" i="6"/>
  <c r="P62" i="6"/>
  <c r="R62" i="6"/>
  <c r="R277" i="1"/>
  <c r="P277" i="1"/>
  <c r="K277" i="1"/>
  <c r="G277" i="1"/>
  <c r="J277" i="1" s="1"/>
  <c r="I38" i="3" l="1"/>
  <c r="I37" i="3"/>
  <c r="K76" i="3"/>
  <c r="J92" i="3"/>
  <c r="J105" i="3"/>
  <c r="K92" i="3"/>
  <c r="K105" i="3"/>
  <c r="K36" i="3"/>
  <c r="J76" i="3"/>
  <c r="J36" i="3"/>
  <c r="R89" i="1"/>
  <c r="P89" i="1"/>
  <c r="K89" i="1"/>
  <c r="G89" i="1"/>
  <c r="J89" i="1" s="1"/>
  <c r="R88" i="1"/>
  <c r="P88" i="1"/>
  <c r="K88" i="1"/>
  <c r="G88" i="1"/>
  <c r="J88" i="1" s="1"/>
  <c r="R87" i="1"/>
  <c r="P87" i="1"/>
  <c r="K87" i="1"/>
  <c r="G87" i="1"/>
  <c r="J87" i="1" s="1"/>
  <c r="R86" i="1"/>
  <c r="P86" i="1"/>
  <c r="K86" i="1"/>
  <c r="G86" i="1"/>
  <c r="J86" i="1" s="1"/>
  <c r="R85" i="1"/>
  <c r="P85" i="1"/>
  <c r="K85" i="1"/>
  <c r="G85" i="1"/>
  <c r="J85" i="1" s="1"/>
  <c r="R84" i="1"/>
  <c r="P84" i="1"/>
  <c r="K84" i="1"/>
  <c r="G84" i="1"/>
  <c r="J84" i="1" s="1"/>
  <c r="R83" i="1"/>
  <c r="P83" i="1"/>
  <c r="K83" i="1"/>
  <c r="G83" i="1"/>
  <c r="J83" i="1" s="1"/>
  <c r="R82" i="1"/>
  <c r="P82" i="1"/>
  <c r="K82" i="1"/>
  <c r="G82" i="1"/>
  <c r="J82" i="1" s="1"/>
  <c r="R81" i="1"/>
  <c r="P81" i="1"/>
  <c r="K81" i="1"/>
  <c r="G81" i="1"/>
  <c r="J81" i="1" s="1"/>
  <c r="R80" i="1"/>
  <c r="P80" i="1"/>
  <c r="K80" i="1"/>
  <c r="G80" i="1"/>
  <c r="J80" i="1" s="1"/>
  <c r="R79" i="1"/>
  <c r="P79" i="1"/>
  <c r="K79" i="1"/>
  <c r="G79" i="1"/>
  <c r="J79" i="1" s="1"/>
  <c r="R78" i="1"/>
  <c r="P78" i="1"/>
  <c r="K78" i="1"/>
  <c r="G78" i="1"/>
  <c r="J78" i="1" s="1"/>
  <c r="R77" i="1"/>
  <c r="P77" i="1"/>
  <c r="K77" i="1"/>
  <c r="G77" i="1"/>
  <c r="J77" i="1" s="1"/>
  <c r="R76" i="1"/>
  <c r="P76" i="1"/>
  <c r="K76" i="1"/>
  <c r="G76" i="1"/>
  <c r="J76" i="1" s="1"/>
  <c r="R75" i="1"/>
  <c r="P75" i="1"/>
  <c r="K75" i="1"/>
  <c r="G75" i="1"/>
  <c r="J75" i="1" s="1"/>
  <c r="R74" i="1"/>
  <c r="P74" i="1"/>
  <c r="K74" i="1"/>
  <c r="G74" i="1"/>
  <c r="J74" i="1" s="1"/>
  <c r="R73" i="1"/>
  <c r="P73" i="1"/>
  <c r="K73" i="1"/>
  <c r="G73" i="1"/>
  <c r="J73" i="1" s="1"/>
  <c r="R72" i="1"/>
  <c r="P72" i="1"/>
  <c r="K72" i="1"/>
  <c r="G72" i="1"/>
  <c r="J72" i="1" s="1"/>
  <c r="J108" i="3" l="1"/>
  <c r="K108" i="3"/>
  <c r="R396" i="1"/>
  <c r="P396" i="1"/>
  <c r="R395" i="1"/>
  <c r="P395" i="1"/>
  <c r="R394" i="1"/>
  <c r="P394" i="1"/>
  <c r="P398" i="1" l="1"/>
  <c r="R397" i="1"/>
  <c r="P397" i="1"/>
  <c r="K396" i="1"/>
  <c r="G396" i="1"/>
  <c r="J396" i="1" s="1"/>
  <c r="G394" i="1"/>
  <c r="J394" i="1" s="1"/>
  <c r="K394" i="1"/>
  <c r="K14" i="2" l="1"/>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13" i="2"/>
  <c r="K239" i="2" l="1"/>
  <c r="G173" i="2"/>
  <c r="J173" i="2" s="1"/>
  <c r="G83" i="2"/>
  <c r="J83" i="2" s="1"/>
  <c r="G204" i="2"/>
  <c r="J204" i="2" s="1"/>
  <c r="G131" i="2"/>
  <c r="J131" i="2" s="1"/>
  <c r="R285" i="1" l="1"/>
  <c r="R175" i="1"/>
  <c r="P175" i="1"/>
  <c r="K175" i="1"/>
  <c r="G175" i="1"/>
  <c r="J175" i="1" s="1"/>
  <c r="R146" i="1"/>
  <c r="P146" i="1"/>
  <c r="K146" i="1"/>
  <c r="G146" i="1"/>
  <c r="J146" i="1" s="1"/>
  <c r="R43" i="1"/>
  <c r="P43" i="1"/>
  <c r="K43" i="1"/>
  <c r="G43" i="1"/>
  <c r="J43" i="1" s="1"/>
  <c r="R174" i="1" l="1"/>
  <c r="P174" i="1"/>
  <c r="P219" i="1"/>
  <c r="R219" i="1"/>
  <c r="P220" i="1"/>
  <c r="R220" i="1"/>
  <c r="P221" i="1"/>
  <c r="R221" i="1"/>
  <c r="P222" i="1"/>
  <c r="R222" i="1"/>
  <c r="P223" i="1"/>
  <c r="R223" i="1"/>
  <c r="P224" i="1"/>
  <c r="R224" i="1"/>
  <c r="P225" i="1"/>
  <c r="R225" i="1"/>
  <c r="P226" i="1"/>
  <c r="R226" i="1"/>
  <c r="R218" i="1"/>
  <c r="P218" i="1"/>
  <c r="K226" i="1"/>
  <c r="G226" i="1"/>
  <c r="J226" i="1" s="1"/>
  <c r="K225" i="1"/>
  <c r="G225" i="1"/>
  <c r="J225" i="1" s="1"/>
  <c r="K224" i="1"/>
  <c r="G224" i="1"/>
  <c r="J224" i="1" s="1"/>
  <c r="K223" i="1"/>
  <c r="G223" i="1"/>
  <c r="J223" i="1" s="1"/>
  <c r="K222" i="1"/>
  <c r="G222" i="1"/>
  <c r="J222" i="1" s="1"/>
  <c r="K221" i="1"/>
  <c r="G221" i="1"/>
  <c r="J221" i="1" s="1"/>
  <c r="K220" i="1"/>
  <c r="G220" i="1"/>
  <c r="J220" i="1" s="1"/>
  <c r="K219" i="1"/>
  <c r="G219" i="1"/>
  <c r="J219" i="1" s="1"/>
  <c r="K218" i="1"/>
  <c r="G218" i="1"/>
  <c r="J218" i="1" s="1"/>
  <c r="K177" i="1"/>
  <c r="G177" i="1"/>
  <c r="J177" i="1" s="1"/>
  <c r="K176" i="1"/>
  <c r="G176" i="1"/>
  <c r="J176" i="1" s="1"/>
  <c r="K174" i="1"/>
  <c r="G174" i="1"/>
  <c r="J174" i="1" s="1"/>
  <c r="R446" i="1"/>
  <c r="P446" i="1"/>
  <c r="K446" i="1"/>
  <c r="G446" i="1"/>
  <c r="J446" i="1" s="1"/>
  <c r="R445" i="1"/>
  <c r="P445" i="1"/>
  <c r="K445" i="1"/>
  <c r="K447" i="1" s="1"/>
  <c r="G445" i="1"/>
  <c r="J445" i="1" s="1"/>
  <c r="J447" i="1" s="1"/>
  <c r="G453" i="1"/>
  <c r="J453" i="1" s="1"/>
  <c r="K453" i="1"/>
  <c r="P453" i="1"/>
  <c r="R453" i="1"/>
  <c r="G454" i="1"/>
  <c r="J454" i="1" s="1"/>
  <c r="K454" i="1"/>
  <c r="P454" i="1"/>
  <c r="R454" i="1"/>
  <c r="K455" i="1" l="1"/>
  <c r="I449" i="1"/>
  <c r="I229" i="1"/>
  <c r="I228" i="1"/>
  <c r="K227" i="1"/>
  <c r="J227" i="1"/>
  <c r="I448" i="1"/>
  <c r="G31" i="6" l="1"/>
  <c r="K91" i="1" l="1"/>
  <c r="G12" i="8" l="1"/>
  <c r="P14" i="8" l="1"/>
  <c r="P13" i="8"/>
  <c r="R14" i="8"/>
  <c r="K14" i="8"/>
  <c r="G14" i="8"/>
  <c r="J14" i="8" s="1"/>
  <c r="R13" i="8"/>
  <c r="K13" i="8"/>
  <c r="G13" i="8"/>
  <c r="J13" i="8" s="1"/>
  <c r="R12" i="8"/>
  <c r="P12" i="8"/>
  <c r="K12" i="8"/>
  <c r="J12" i="8"/>
  <c r="I17" i="8" l="1"/>
  <c r="K15" i="8"/>
  <c r="J15" i="8"/>
  <c r="I16" i="8"/>
  <c r="R176" i="1"/>
  <c r="P176" i="1"/>
  <c r="R173" i="1"/>
  <c r="P173" i="1"/>
  <c r="K173" i="1"/>
  <c r="G173" i="1"/>
  <c r="J173" i="1" s="1"/>
  <c r="R147" i="1"/>
  <c r="P147" i="1"/>
  <c r="K147" i="1"/>
  <c r="G147" i="1"/>
  <c r="J147" i="1" s="1"/>
  <c r="R145" i="1"/>
  <c r="P145" i="1"/>
  <c r="K145" i="1"/>
  <c r="G145" i="1"/>
  <c r="J145" i="1" s="1"/>
  <c r="R144" i="1"/>
  <c r="P144" i="1"/>
  <c r="K144" i="1"/>
  <c r="G144" i="1"/>
  <c r="J144" i="1" s="1"/>
  <c r="R143" i="1"/>
  <c r="P143" i="1"/>
  <c r="K143" i="1"/>
  <c r="G143" i="1"/>
  <c r="J143" i="1" s="1"/>
  <c r="K142" i="1"/>
  <c r="R142" i="1"/>
  <c r="P142" i="1"/>
  <c r="G142" i="1"/>
  <c r="J142" i="1" s="1"/>
  <c r="R141" i="1"/>
  <c r="P141" i="1"/>
  <c r="K141" i="1"/>
  <c r="G141" i="1"/>
  <c r="J141" i="1" s="1"/>
  <c r="R140" i="1"/>
  <c r="P140" i="1"/>
  <c r="K140" i="1"/>
  <c r="G140" i="1"/>
  <c r="J140" i="1" s="1"/>
  <c r="J148" i="1" s="1"/>
  <c r="R47" i="1"/>
  <c r="P47" i="1"/>
  <c r="K47" i="1"/>
  <c r="G47" i="1"/>
  <c r="J47" i="1" s="1"/>
  <c r="R48" i="1"/>
  <c r="P48" i="1"/>
  <c r="K48" i="1"/>
  <c r="G48" i="1"/>
  <c r="J48" i="1" s="1"/>
  <c r="R46" i="1"/>
  <c r="P46" i="1"/>
  <c r="K46" i="1"/>
  <c r="G46" i="1"/>
  <c r="J46" i="1" s="1"/>
  <c r="R49" i="1"/>
  <c r="P49" i="1"/>
  <c r="K49" i="1"/>
  <c r="G49" i="1"/>
  <c r="J49" i="1" s="1"/>
  <c r="R45" i="1"/>
  <c r="P45" i="1"/>
  <c r="K45" i="1"/>
  <c r="G45" i="1"/>
  <c r="J45" i="1" s="1"/>
  <c r="K148" i="1" l="1"/>
  <c r="I150" i="1"/>
  <c r="I149" i="1"/>
  <c r="K246" i="1"/>
  <c r="K245" i="1"/>
  <c r="K244" i="1"/>
  <c r="K243" i="1"/>
  <c r="K242" i="1"/>
  <c r="K241" i="1"/>
  <c r="K240" i="1"/>
  <c r="K239" i="1"/>
  <c r="K238" i="1"/>
  <c r="K237" i="1"/>
  <c r="K236" i="1"/>
  <c r="K235" i="1"/>
  <c r="K234" i="1"/>
  <c r="K233" i="1"/>
  <c r="P327" i="1"/>
  <c r="P326" i="1"/>
  <c r="P325" i="1"/>
  <c r="P324" i="1"/>
  <c r="P323" i="1"/>
  <c r="P322" i="1"/>
  <c r="P321" i="1"/>
  <c r="P320" i="1"/>
  <c r="R305" i="1"/>
  <c r="P305" i="1"/>
  <c r="R304" i="1"/>
  <c r="P304" i="1"/>
  <c r="R307" i="1"/>
  <c r="P307" i="1"/>
  <c r="P306" i="1"/>
  <c r="R303" i="1"/>
  <c r="P303" i="1"/>
  <c r="R302" i="1"/>
  <c r="P302" i="1"/>
  <c r="R301" i="1"/>
  <c r="P301" i="1"/>
  <c r="R300" i="1"/>
  <c r="P300" i="1"/>
  <c r="R299" i="1"/>
  <c r="P299" i="1"/>
  <c r="R298" i="1"/>
  <c r="P298" i="1"/>
  <c r="R297" i="1"/>
  <c r="P297" i="1"/>
  <c r="R296" i="1"/>
  <c r="P296" i="1"/>
  <c r="R295" i="1"/>
  <c r="P295" i="1"/>
  <c r="R294" i="1"/>
  <c r="P294" i="1"/>
  <c r="R293" i="1"/>
  <c r="R126" i="1"/>
  <c r="R131" i="1"/>
  <c r="R128" i="1"/>
  <c r="P128" i="1"/>
  <c r="G99" i="1"/>
  <c r="J99" i="1" s="1"/>
  <c r="G100" i="1"/>
  <c r="J100" i="1" s="1"/>
  <c r="G101" i="1"/>
  <c r="J101" i="1" s="1"/>
  <c r="G102" i="1"/>
  <c r="J102" i="1" s="1"/>
  <c r="G103" i="1"/>
  <c r="J103" i="1" s="1"/>
  <c r="G104" i="1"/>
  <c r="J104" i="1" s="1"/>
  <c r="G105" i="1"/>
  <c r="J105" i="1" s="1"/>
  <c r="G106" i="1"/>
  <c r="J106" i="1" s="1"/>
  <c r="G107" i="1"/>
  <c r="J107" i="1" s="1"/>
  <c r="G108" i="1"/>
  <c r="J108" i="1" s="1"/>
  <c r="G109" i="1"/>
  <c r="J109" i="1" s="1"/>
  <c r="G110" i="1"/>
  <c r="J110" i="1" s="1"/>
  <c r="G111" i="1"/>
  <c r="J111" i="1" s="1"/>
  <c r="G112" i="1"/>
  <c r="J112" i="1" s="1"/>
  <c r="G113" i="1"/>
  <c r="J113" i="1" s="1"/>
  <c r="G114" i="1"/>
  <c r="J114" i="1" s="1"/>
  <c r="G115" i="1"/>
  <c r="J115" i="1" s="1"/>
  <c r="G116" i="1"/>
  <c r="J116" i="1" s="1"/>
  <c r="G117" i="1"/>
  <c r="J117" i="1" s="1"/>
  <c r="G118" i="1"/>
  <c r="J118" i="1" s="1"/>
  <c r="G98" i="1"/>
  <c r="J98" i="1" s="1"/>
  <c r="R265" i="1"/>
  <c r="P265" i="1"/>
  <c r="K265" i="1"/>
  <c r="G265" i="1"/>
  <c r="J265" i="1" s="1"/>
  <c r="R118" i="1"/>
  <c r="R117" i="1"/>
  <c r="R116" i="1"/>
  <c r="R115" i="1"/>
  <c r="R114" i="1"/>
  <c r="R113" i="1"/>
  <c r="R112" i="1"/>
  <c r="R111" i="1"/>
  <c r="R110" i="1"/>
  <c r="R109" i="1"/>
  <c r="R108" i="1"/>
  <c r="R107" i="1"/>
  <c r="R106" i="1"/>
  <c r="R105" i="1"/>
  <c r="R104" i="1"/>
  <c r="R103" i="1"/>
  <c r="R98" i="1"/>
  <c r="R99" i="1"/>
  <c r="R100" i="1"/>
  <c r="R101" i="1"/>
  <c r="P118" i="1"/>
  <c r="P117" i="1"/>
  <c r="P116" i="1"/>
  <c r="P115" i="1"/>
  <c r="P114" i="1"/>
  <c r="P113" i="1"/>
  <c r="P112" i="1"/>
  <c r="P111" i="1"/>
  <c r="P110" i="1"/>
  <c r="P109" i="1"/>
  <c r="P108" i="1"/>
  <c r="P107" i="1"/>
  <c r="P106" i="1"/>
  <c r="P105" i="1"/>
  <c r="P104" i="1"/>
  <c r="P103" i="1"/>
  <c r="P98" i="1"/>
  <c r="P99" i="1"/>
  <c r="P100" i="1"/>
  <c r="P101" i="1"/>
  <c r="K118" i="1"/>
  <c r="K117" i="1"/>
  <c r="K116" i="1"/>
  <c r="K115" i="1"/>
  <c r="K114" i="1"/>
  <c r="K113" i="1"/>
  <c r="K112" i="1"/>
  <c r="K111" i="1"/>
  <c r="K110" i="1"/>
  <c r="K109" i="1"/>
  <c r="K108" i="1"/>
  <c r="K107" i="1"/>
  <c r="K106" i="1"/>
  <c r="K105" i="1"/>
  <c r="K104" i="1"/>
  <c r="K103" i="1"/>
  <c r="K101" i="1"/>
  <c r="K100" i="1"/>
  <c r="K99" i="1"/>
  <c r="R102" i="1"/>
  <c r="P102" i="1"/>
  <c r="K102" i="1"/>
  <c r="K98" i="1"/>
  <c r="K126" i="1"/>
  <c r="K127" i="1"/>
  <c r="K128" i="1"/>
  <c r="K129" i="1"/>
  <c r="K130" i="1"/>
  <c r="K131" i="1"/>
  <c r="G126" i="1"/>
  <c r="J126" i="1" s="1"/>
  <c r="G127" i="1"/>
  <c r="J127" i="1" s="1"/>
  <c r="G128" i="1"/>
  <c r="J128" i="1" s="1"/>
  <c r="G129" i="1"/>
  <c r="J129" i="1" s="1"/>
  <c r="G130" i="1"/>
  <c r="J130" i="1" s="1"/>
  <c r="G131" i="1"/>
  <c r="J131" i="1" s="1"/>
  <c r="P131" i="1"/>
  <c r="R129" i="1"/>
  <c r="P129" i="1"/>
  <c r="R130" i="1"/>
  <c r="P130" i="1"/>
  <c r="R127" i="1"/>
  <c r="P127" i="1"/>
  <c r="P126" i="1"/>
  <c r="G254" i="1"/>
  <c r="J254" i="1" s="1"/>
  <c r="G255" i="1"/>
  <c r="J255" i="1" s="1"/>
  <c r="G256" i="1"/>
  <c r="J256" i="1" s="1"/>
  <c r="G257" i="1"/>
  <c r="J257" i="1" s="1"/>
  <c r="G258" i="1"/>
  <c r="J258" i="1" s="1"/>
  <c r="G259" i="1"/>
  <c r="J259" i="1" s="1"/>
  <c r="G260" i="1"/>
  <c r="J260" i="1" s="1"/>
  <c r="G261" i="1"/>
  <c r="J261" i="1" s="1"/>
  <c r="G262" i="1"/>
  <c r="J262" i="1" s="1"/>
  <c r="G263" i="1"/>
  <c r="J263" i="1" s="1"/>
  <c r="G264" i="1"/>
  <c r="J264" i="1" s="1"/>
  <c r="G266" i="1"/>
  <c r="J266" i="1" s="1"/>
  <c r="G267" i="1"/>
  <c r="J267" i="1" s="1"/>
  <c r="G268" i="1"/>
  <c r="J268" i="1" s="1"/>
  <c r="G269" i="1"/>
  <c r="J269" i="1" s="1"/>
  <c r="G270" i="1"/>
  <c r="J270" i="1" s="1"/>
  <c r="G253" i="1"/>
  <c r="J253" i="1" s="1"/>
  <c r="G185" i="1"/>
  <c r="J185" i="1" s="1"/>
  <c r="G184" i="1"/>
  <c r="J184" i="1" s="1"/>
  <c r="G125" i="1"/>
  <c r="J125" i="1" s="1"/>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80" i="6"/>
  <c r="K49" i="6"/>
  <c r="K50" i="6"/>
  <c r="K51" i="6"/>
  <c r="K52" i="6"/>
  <c r="K53" i="6"/>
  <c r="K54" i="6"/>
  <c r="K55" i="6"/>
  <c r="K63" i="6"/>
  <c r="K64" i="6"/>
  <c r="K65" i="6"/>
  <c r="K66" i="6"/>
  <c r="K67" i="6"/>
  <c r="K68" i="6"/>
  <c r="K69" i="6"/>
  <c r="K70" i="6"/>
  <c r="K71" i="6"/>
  <c r="K72" i="6"/>
  <c r="K73" i="6"/>
  <c r="K48" i="6"/>
  <c r="K39" i="6"/>
  <c r="K40" i="6"/>
  <c r="K41" i="6"/>
  <c r="K38" i="6"/>
  <c r="K13" i="6"/>
  <c r="K14" i="6"/>
  <c r="K15" i="6"/>
  <c r="K16" i="6"/>
  <c r="K17" i="6"/>
  <c r="K18" i="6"/>
  <c r="K19" i="6"/>
  <c r="K20" i="6"/>
  <c r="K21" i="6"/>
  <c r="K22" i="6"/>
  <c r="K23" i="6"/>
  <c r="K24" i="6"/>
  <c r="K25" i="6"/>
  <c r="K26" i="6"/>
  <c r="K27" i="6"/>
  <c r="K28" i="6"/>
  <c r="K29" i="6"/>
  <c r="K30" i="6"/>
  <c r="K31" i="6"/>
  <c r="K12" i="6"/>
  <c r="K477" i="1"/>
  <c r="K476" i="1"/>
  <c r="K462" i="1"/>
  <c r="K463" i="1"/>
  <c r="K464" i="1"/>
  <c r="K465" i="1"/>
  <c r="K466" i="1"/>
  <c r="K467" i="1"/>
  <c r="K468" i="1"/>
  <c r="K469" i="1"/>
  <c r="K461" i="1"/>
  <c r="K438" i="1"/>
  <c r="K439" i="1" s="1"/>
  <c r="K423" i="1"/>
  <c r="K424" i="1"/>
  <c r="K425" i="1"/>
  <c r="K426" i="1"/>
  <c r="K427" i="1"/>
  <c r="K428" i="1"/>
  <c r="K429" i="1"/>
  <c r="K430" i="1"/>
  <c r="K431" i="1"/>
  <c r="K422" i="1"/>
  <c r="K397" i="1"/>
  <c r="K398" i="1"/>
  <c r="K399" i="1"/>
  <c r="K400" i="1"/>
  <c r="K401" i="1"/>
  <c r="K402" i="1"/>
  <c r="K403" i="1"/>
  <c r="K404" i="1"/>
  <c r="K405" i="1"/>
  <c r="K406" i="1"/>
  <c r="K407" i="1"/>
  <c r="K408" i="1"/>
  <c r="K409" i="1"/>
  <c r="K410" i="1"/>
  <c r="K411" i="1"/>
  <c r="K412" i="1"/>
  <c r="K413" i="1"/>
  <c r="K414" i="1"/>
  <c r="K415" i="1"/>
  <c r="K395" i="1"/>
  <c r="K384" i="1"/>
  <c r="K385" i="1"/>
  <c r="K386" i="1"/>
  <c r="K387" i="1"/>
  <c r="K383" i="1"/>
  <c r="K376" i="1"/>
  <c r="K377" i="1" s="1"/>
  <c r="K369" i="1"/>
  <c r="K370" i="1" s="1"/>
  <c r="K339" i="1"/>
  <c r="K340" i="1"/>
  <c r="K341" i="1"/>
  <c r="K342" i="1"/>
  <c r="K343" i="1"/>
  <c r="K344" i="1"/>
  <c r="K345" i="1"/>
  <c r="K346" i="1"/>
  <c r="K347" i="1"/>
  <c r="K348" i="1"/>
  <c r="K349" i="1"/>
  <c r="K350" i="1"/>
  <c r="K351" i="1"/>
  <c r="K352" i="1"/>
  <c r="K353" i="1"/>
  <c r="K354" i="1"/>
  <c r="K355" i="1"/>
  <c r="K338" i="1"/>
  <c r="K315" i="1"/>
  <c r="K316" i="1"/>
  <c r="K317" i="1"/>
  <c r="K318" i="1"/>
  <c r="K319" i="1"/>
  <c r="K320" i="1"/>
  <c r="K321" i="1"/>
  <c r="K322" i="1"/>
  <c r="K323" i="1"/>
  <c r="K324" i="1"/>
  <c r="K325" i="1"/>
  <c r="K326" i="1"/>
  <c r="K327" i="1"/>
  <c r="K328" i="1"/>
  <c r="K329" i="1"/>
  <c r="K314" i="1"/>
  <c r="K294" i="1"/>
  <c r="K295" i="1"/>
  <c r="K296" i="1"/>
  <c r="K297" i="1"/>
  <c r="K298" i="1"/>
  <c r="K299" i="1"/>
  <c r="K300" i="1"/>
  <c r="K301" i="1"/>
  <c r="K302" i="1"/>
  <c r="K303" i="1"/>
  <c r="K304" i="1"/>
  <c r="K305" i="1"/>
  <c r="K306" i="1"/>
  <c r="K307" i="1"/>
  <c r="K293" i="1"/>
  <c r="K279" i="1"/>
  <c r="K280" i="1"/>
  <c r="K281" i="1"/>
  <c r="K282" i="1"/>
  <c r="K283" i="1"/>
  <c r="K284" i="1"/>
  <c r="K285" i="1"/>
  <c r="K286" i="1"/>
  <c r="K278" i="1"/>
  <c r="K254" i="1"/>
  <c r="K255" i="1"/>
  <c r="K256" i="1"/>
  <c r="K257" i="1"/>
  <c r="K258" i="1"/>
  <c r="K259" i="1"/>
  <c r="K260" i="1"/>
  <c r="K261" i="1"/>
  <c r="K262" i="1"/>
  <c r="K263" i="1"/>
  <c r="K264" i="1"/>
  <c r="K266" i="1"/>
  <c r="K267" i="1"/>
  <c r="K268" i="1"/>
  <c r="K269" i="1"/>
  <c r="K270" i="1"/>
  <c r="K253" i="1"/>
  <c r="K200" i="1"/>
  <c r="K201" i="1"/>
  <c r="K202" i="1"/>
  <c r="K203" i="1"/>
  <c r="K204" i="1"/>
  <c r="K205" i="1"/>
  <c r="K206" i="1"/>
  <c r="K207" i="1"/>
  <c r="K208" i="1"/>
  <c r="K209" i="1"/>
  <c r="K210" i="1"/>
  <c r="K211" i="1"/>
  <c r="K199" i="1"/>
  <c r="K192" i="1"/>
  <c r="K193" i="1" s="1"/>
  <c r="K185" i="1"/>
  <c r="K184" i="1"/>
  <c r="K166" i="1"/>
  <c r="K167" i="1"/>
  <c r="K168" i="1"/>
  <c r="K169" i="1"/>
  <c r="K170" i="1"/>
  <c r="K171" i="1"/>
  <c r="K172" i="1"/>
  <c r="K165" i="1"/>
  <c r="K156" i="1"/>
  <c r="K157" i="1"/>
  <c r="K158" i="1"/>
  <c r="K155" i="1"/>
  <c r="K125" i="1"/>
  <c r="K71" i="1"/>
  <c r="K90" i="1"/>
  <c r="K62" i="1"/>
  <c r="K63" i="1"/>
  <c r="K64" i="1"/>
  <c r="K61" i="1"/>
  <c r="K35" i="1"/>
  <c r="K36" i="1"/>
  <c r="K37" i="1"/>
  <c r="K38" i="1"/>
  <c r="K39" i="1"/>
  <c r="K40" i="1"/>
  <c r="K41" i="1"/>
  <c r="K42" i="1"/>
  <c r="K44" i="1"/>
  <c r="K50" i="1"/>
  <c r="K51" i="1"/>
  <c r="K52" i="1"/>
  <c r="K53" i="1"/>
  <c r="K54" i="1"/>
  <c r="K34" i="1"/>
  <c r="K15" i="1"/>
  <c r="K16" i="1"/>
  <c r="K17" i="1"/>
  <c r="K18" i="1"/>
  <c r="K19" i="1"/>
  <c r="K20" i="1"/>
  <c r="K21" i="1"/>
  <c r="K22" i="1"/>
  <c r="K23" i="1"/>
  <c r="K24" i="1"/>
  <c r="K25" i="1"/>
  <c r="K26" i="1"/>
  <c r="K27" i="1"/>
  <c r="K14" i="1"/>
  <c r="G14" i="2"/>
  <c r="J14" i="2" s="1"/>
  <c r="G15" i="2"/>
  <c r="J15" i="2" s="1"/>
  <c r="G16" i="2"/>
  <c r="J16" i="2" s="1"/>
  <c r="G17" i="2"/>
  <c r="J17" i="2" s="1"/>
  <c r="G18" i="2"/>
  <c r="J18" i="2" s="1"/>
  <c r="G19" i="2"/>
  <c r="J19" i="2" s="1"/>
  <c r="G20" i="2"/>
  <c r="J20" i="2" s="1"/>
  <c r="G21" i="2"/>
  <c r="J21" i="2" s="1"/>
  <c r="G22" i="2"/>
  <c r="J22" i="2" s="1"/>
  <c r="G23" i="2"/>
  <c r="J23" i="2" s="1"/>
  <c r="G24" i="2"/>
  <c r="J24" i="2" s="1"/>
  <c r="G25" i="2"/>
  <c r="J25" i="2" s="1"/>
  <c r="G26" i="2"/>
  <c r="J26" i="2" s="1"/>
  <c r="G27" i="2"/>
  <c r="J27" i="2" s="1"/>
  <c r="G28" i="2"/>
  <c r="J28" i="2" s="1"/>
  <c r="G29" i="2"/>
  <c r="J29" i="2" s="1"/>
  <c r="G30" i="2"/>
  <c r="J30" i="2" s="1"/>
  <c r="G31" i="2"/>
  <c r="J31" i="2" s="1"/>
  <c r="G32" i="2"/>
  <c r="J32" i="2" s="1"/>
  <c r="G33" i="2"/>
  <c r="J33" i="2" s="1"/>
  <c r="G34" i="2"/>
  <c r="J34" i="2" s="1"/>
  <c r="G35" i="2"/>
  <c r="J35" i="2" s="1"/>
  <c r="G36" i="2"/>
  <c r="J36" i="2" s="1"/>
  <c r="G37" i="2"/>
  <c r="J37" i="2" s="1"/>
  <c r="G38" i="2"/>
  <c r="J38" i="2" s="1"/>
  <c r="G39" i="2"/>
  <c r="J39" i="2" s="1"/>
  <c r="G40" i="2"/>
  <c r="J40" i="2" s="1"/>
  <c r="G41" i="2"/>
  <c r="J41" i="2" s="1"/>
  <c r="G42" i="2"/>
  <c r="J42" i="2" s="1"/>
  <c r="G43" i="2"/>
  <c r="J43" i="2" s="1"/>
  <c r="G44" i="2"/>
  <c r="J44" i="2" s="1"/>
  <c r="G45" i="2"/>
  <c r="J45" i="2" s="1"/>
  <c r="G46" i="2"/>
  <c r="J46" i="2" s="1"/>
  <c r="G47" i="2"/>
  <c r="J47" i="2" s="1"/>
  <c r="G48" i="2"/>
  <c r="J48" i="2" s="1"/>
  <c r="G49" i="2"/>
  <c r="J49" i="2" s="1"/>
  <c r="G50" i="2"/>
  <c r="J50" i="2" s="1"/>
  <c r="G51" i="2"/>
  <c r="J51" i="2" s="1"/>
  <c r="G52" i="2"/>
  <c r="J52" i="2" s="1"/>
  <c r="G53" i="2"/>
  <c r="J53" i="2" s="1"/>
  <c r="G54" i="2"/>
  <c r="J54" i="2" s="1"/>
  <c r="G55" i="2"/>
  <c r="J55" i="2" s="1"/>
  <c r="G56" i="2"/>
  <c r="J56" i="2" s="1"/>
  <c r="G57" i="2"/>
  <c r="J57" i="2" s="1"/>
  <c r="G58" i="2"/>
  <c r="J58" i="2" s="1"/>
  <c r="G59" i="2"/>
  <c r="J59" i="2" s="1"/>
  <c r="G60" i="2"/>
  <c r="J60" i="2" s="1"/>
  <c r="G61" i="2"/>
  <c r="J61" i="2" s="1"/>
  <c r="G62" i="2"/>
  <c r="J62" i="2" s="1"/>
  <c r="G63" i="2"/>
  <c r="J63" i="2" s="1"/>
  <c r="G64" i="2"/>
  <c r="J64" i="2" s="1"/>
  <c r="G65" i="2"/>
  <c r="J65" i="2" s="1"/>
  <c r="G66" i="2"/>
  <c r="J66" i="2" s="1"/>
  <c r="G67" i="2"/>
  <c r="J67" i="2" s="1"/>
  <c r="G68" i="2"/>
  <c r="J68" i="2" s="1"/>
  <c r="G69" i="2"/>
  <c r="J69" i="2" s="1"/>
  <c r="G70" i="2"/>
  <c r="J70" i="2" s="1"/>
  <c r="G71" i="2"/>
  <c r="J71" i="2" s="1"/>
  <c r="G72" i="2"/>
  <c r="J72" i="2" s="1"/>
  <c r="G73" i="2"/>
  <c r="J73" i="2" s="1"/>
  <c r="G74" i="2"/>
  <c r="J74" i="2" s="1"/>
  <c r="G75" i="2"/>
  <c r="J75" i="2" s="1"/>
  <c r="G76" i="2"/>
  <c r="J76" i="2" s="1"/>
  <c r="G77" i="2"/>
  <c r="J77" i="2" s="1"/>
  <c r="G78" i="2"/>
  <c r="J78" i="2" s="1"/>
  <c r="G79" i="2"/>
  <c r="J79" i="2" s="1"/>
  <c r="G80" i="2"/>
  <c r="J80" i="2" s="1"/>
  <c r="G81" i="2"/>
  <c r="J81" i="2" s="1"/>
  <c r="G84" i="2"/>
  <c r="J84" i="2" s="1"/>
  <c r="G85" i="2"/>
  <c r="J85" i="2" s="1"/>
  <c r="G82" i="2"/>
  <c r="J82" i="2" s="1"/>
  <c r="G86" i="2"/>
  <c r="J86" i="2" s="1"/>
  <c r="G87" i="2"/>
  <c r="J87" i="2" s="1"/>
  <c r="G88" i="2"/>
  <c r="J88" i="2" s="1"/>
  <c r="G89" i="2"/>
  <c r="J89" i="2" s="1"/>
  <c r="G90" i="2"/>
  <c r="J90" i="2" s="1"/>
  <c r="G91" i="2"/>
  <c r="J91" i="2" s="1"/>
  <c r="G92" i="2"/>
  <c r="J92" i="2" s="1"/>
  <c r="G93" i="2"/>
  <c r="J93" i="2" s="1"/>
  <c r="G94" i="2"/>
  <c r="J94" i="2" s="1"/>
  <c r="G95" i="2"/>
  <c r="J95" i="2" s="1"/>
  <c r="G96" i="2"/>
  <c r="J96" i="2" s="1"/>
  <c r="G97" i="2"/>
  <c r="J97" i="2" s="1"/>
  <c r="G98" i="2"/>
  <c r="J98" i="2" s="1"/>
  <c r="G99" i="2"/>
  <c r="J99" i="2" s="1"/>
  <c r="G100" i="2"/>
  <c r="J100" i="2" s="1"/>
  <c r="G101" i="2"/>
  <c r="J101" i="2" s="1"/>
  <c r="G102" i="2"/>
  <c r="J102" i="2" s="1"/>
  <c r="G103" i="2"/>
  <c r="J103" i="2" s="1"/>
  <c r="G104" i="2"/>
  <c r="J104" i="2" s="1"/>
  <c r="G105" i="2"/>
  <c r="J105" i="2" s="1"/>
  <c r="G106" i="2"/>
  <c r="J106" i="2" s="1"/>
  <c r="G107" i="2"/>
  <c r="J107" i="2" s="1"/>
  <c r="G108" i="2"/>
  <c r="J108" i="2" s="1"/>
  <c r="G109" i="2"/>
  <c r="J109" i="2" s="1"/>
  <c r="G110" i="2"/>
  <c r="J110" i="2" s="1"/>
  <c r="G111" i="2"/>
  <c r="J111" i="2" s="1"/>
  <c r="G112" i="2"/>
  <c r="J112" i="2" s="1"/>
  <c r="G113" i="2"/>
  <c r="J113" i="2" s="1"/>
  <c r="G114" i="2"/>
  <c r="J114" i="2" s="1"/>
  <c r="G115" i="2"/>
  <c r="J115" i="2" s="1"/>
  <c r="G116" i="2"/>
  <c r="J116" i="2" s="1"/>
  <c r="G117" i="2"/>
  <c r="J117" i="2" s="1"/>
  <c r="G118" i="2"/>
  <c r="J118" i="2" s="1"/>
  <c r="G119" i="2"/>
  <c r="J119" i="2" s="1"/>
  <c r="G120" i="2"/>
  <c r="J120" i="2" s="1"/>
  <c r="G121" i="2"/>
  <c r="J121" i="2" s="1"/>
  <c r="G122" i="2"/>
  <c r="J122" i="2" s="1"/>
  <c r="G123" i="2"/>
  <c r="J123" i="2" s="1"/>
  <c r="G124" i="2"/>
  <c r="J124" i="2" s="1"/>
  <c r="G125" i="2"/>
  <c r="J125" i="2" s="1"/>
  <c r="G126" i="2"/>
  <c r="J126" i="2" s="1"/>
  <c r="G127" i="2"/>
  <c r="J127" i="2" s="1"/>
  <c r="G128" i="2"/>
  <c r="J128" i="2" s="1"/>
  <c r="G129" i="2"/>
  <c r="J129" i="2" s="1"/>
  <c r="G130" i="2"/>
  <c r="J130" i="2" s="1"/>
  <c r="G132" i="2"/>
  <c r="J132" i="2" s="1"/>
  <c r="G133" i="2"/>
  <c r="J133" i="2" s="1"/>
  <c r="G134" i="2"/>
  <c r="J134" i="2" s="1"/>
  <c r="G135" i="2"/>
  <c r="J135" i="2" s="1"/>
  <c r="G136" i="2"/>
  <c r="J136" i="2" s="1"/>
  <c r="G137" i="2"/>
  <c r="J137" i="2" s="1"/>
  <c r="G138" i="2"/>
  <c r="J138" i="2" s="1"/>
  <c r="G139" i="2"/>
  <c r="J139" i="2" s="1"/>
  <c r="G140" i="2"/>
  <c r="J140" i="2" s="1"/>
  <c r="G141" i="2"/>
  <c r="J141" i="2" s="1"/>
  <c r="G142" i="2"/>
  <c r="J142" i="2" s="1"/>
  <c r="G143" i="2"/>
  <c r="J143" i="2" s="1"/>
  <c r="G144" i="2"/>
  <c r="J144" i="2" s="1"/>
  <c r="G145" i="2"/>
  <c r="J145" i="2" s="1"/>
  <c r="G146" i="2"/>
  <c r="J146" i="2" s="1"/>
  <c r="G147" i="2"/>
  <c r="J147" i="2" s="1"/>
  <c r="G148" i="2"/>
  <c r="J148" i="2" s="1"/>
  <c r="G149" i="2"/>
  <c r="J149" i="2" s="1"/>
  <c r="G150" i="2"/>
  <c r="J150" i="2" s="1"/>
  <c r="G151" i="2"/>
  <c r="J151" i="2" s="1"/>
  <c r="G152" i="2"/>
  <c r="J152" i="2" s="1"/>
  <c r="G153" i="2"/>
  <c r="J153" i="2" s="1"/>
  <c r="G154" i="2"/>
  <c r="J154" i="2" s="1"/>
  <c r="G155" i="2"/>
  <c r="J155" i="2" s="1"/>
  <c r="G156" i="2"/>
  <c r="J156" i="2" s="1"/>
  <c r="G157" i="2"/>
  <c r="J157" i="2" s="1"/>
  <c r="G158" i="2"/>
  <c r="J158" i="2" s="1"/>
  <c r="G159" i="2"/>
  <c r="J159" i="2" s="1"/>
  <c r="G160" i="2"/>
  <c r="J160" i="2" s="1"/>
  <c r="G161" i="2"/>
  <c r="J161" i="2" s="1"/>
  <c r="G162" i="2"/>
  <c r="J162" i="2" s="1"/>
  <c r="G163" i="2"/>
  <c r="J163" i="2" s="1"/>
  <c r="G165" i="2"/>
  <c r="J165" i="2" s="1"/>
  <c r="G166" i="2"/>
  <c r="J166" i="2" s="1"/>
  <c r="G167" i="2"/>
  <c r="J167" i="2" s="1"/>
  <c r="G164" i="2"/>
  <c r="J164" i="2" s="1"/>
  <c r="G168" i="2"/>
  <c r="J168" i="2" s="1"/>
  <c r="G169" i="2"/>
  <c r="J169" i="2" s="1"/>
  <c r="G170" i="2"/>
  <c r="J170" i="2" s="1"/>
  <c r="G171" i="2"/>
  <c r="J171" i="2" s="1"/>
  <c r="G172" i="2"/>
  <c r="J172" i="2" s="1"/>
  <c r="G174" i="2"/>
  <c r="J174" i="2" s="1"/>
  <c r="G175" i="2"/>
  <c r="J175" i="2" s="1"/>
  <c r="G176" i="2"/>
  <c r="J176" i="2" s="1"/>
  <c r="G177" i="2"/>
  <c r="J177" i="2" s="1"/>
  <c r="G178" i="2"/>
  <c r="J178" i="2" s="1"/>
  <c r="G179" i="2"/>
  <c r="J179" i="2" s="1"/>
  <c r="G180" i="2"/>
  <c r="J180" i="2" s="1"/>
  <c r="G181" i="2"/>
  <c r="J181" i="2" s="1"/>
  <c r="G182" i="2"/>
  <c r="J182" i="2" s="1"/>
  <c r="G183" i="2"/>
  <c r="J183" i="2" s="1"/>
  <c r="G184" i="2"/>
  <c r="J184" i="2" s="1"/>
  <c r="G185" i="2"/>
  <c r="J185" i="2" s="1"/>
  <c r="G186" i="2"/>
  <c r="J186" i="2" s="1"/>
  <c r="G187" i="2"/>
  <c r="J187" i="2" s="1"/>
  <c r="G188" i="2"/>
  <c r="J188" i="2" s="1"/>
  <c r="G189" i="2"/>
  <c r="J189" i="2" s="1"/>
  <c r="G190" i="2"/>
  <c r="J190" i="2" s="1"/>
  <c r="G191" i="2"/>
  <c r="J191" i="2" s="1"/>
  <c r="G192" i="2"/>
  <c r="J192" i="2" s="1"/>
  <c r="G193" i="2"/>
  <c r="J193" i="2" s="1"/>
  <c r="G194" i="2"/>
  <c r="J194" i="2" s="1"/>
  <c r="G195" i="2"/>
  <c r="J195" i="2" s="1"/>
  <c r="G196" i="2"/>
  <c r="J196" i="2" s="1"/>
  <c r="G197" i="2"/>
  <c r="J197" i="2" s="1"/>
  <c r="G198" i="2"/>
  <c r="J198" i="2" s="1"/>
  <c r="G199" i="2"/>
  <c r="J199" i="2" s="1"/>
  <c r="G200" i="2"/>
  <c r="J200" i="2" s="1"/>
  <c r="G201" i="2"/>
  <c r="J201" i="2" s="1"/>
  <c r="G202" i="2"/>
  <c r="J202" i="2" s="1"/>
  <c r="G205" i="2"/>
  <c r="J205" i="2" s="1"/>
  <c r="G203" i="2"/>
  <c r="J203" i="2" s="1"/>
  <c r="G206" i="2"/>
  <c r="J206" i="2" s="1"/>
  <c r="G207" i="2"/>
  <c r="J207" i="2" s="1"/>
  <c r="G208" i="2"/>
  <c r="J208" i="2" s="1"/>
  <c r="G209" i="2"/>
  <c r="J209" i="2" s="1"/>
  <c r="G210" i="2"/>
  <c r="J210" i="2" s="1"/>
  <c r="G211" i="2"/>
  <c r="J211" i="2" s="1"/>
  <c r="G212" i="2"/>
  <c r="J212" i="2" s="1"/>
  <c r="G213" i="2"/>
  <c r="J213" i="2" s="1"/>
  <c r="G214" i="2"/>
  <c r="J214" i="2" s="1"/>
  <c r="G215" i="2"/>
  <c r="J215" i="2" s="1"/>
  <c r="G216" i="2"/>
  <c r="J216" i="2" s="1"/>
  <c r="G217" i="2"/>
  <c r="J217" i="2" s="1"/>
  <c r="G218" i="2"/>
  <c r="J218" i="2" s="1"/>
  <c r="G219" i="2"/>
  <c r="J219" i="2" s="1"/>
  <c r="G220" i="2"/>
  <c r="J220" i="2" s="1"/>
  <c r="G221" i="2"/>
  <c r="J221" i="2" s="1"/>
  <c r="G222" i="2"/>
  <c r="J222" i="2" s="1"/>
  <c r="G223" i="2"/>
  <c r="J223" i="2" s="1"/>
  <c r="G224" i="2"/>
  <c r="J224" i="2" s="1"/>
  <c r="G225" i="2"/>
  <c r="J225" i="2" s="1"/>
  <c r="G226" i="2"/>
  <c r="J226" i="2" s="1"/>
  <c r="G227" i="2"/>
  <c r="J227" i="2" s="1"/>
  <c r="G228" i="2"/>
  <c r="J228" i="2" s="1"/>
  <c r="G229" i="2"/>
  <c r="J229" i="2" s="1"/>
  <c r="G230" i="2"/>
  <c r="J230" i="2" s="1"/>
  <c r="G231" i="2"/>
  <c r="J231" i="2" s="1"/>
  <c r="G232" i="2"/>
  <c r="J232" i="2" s="1"/>
  <c r="G233" i="2"/>
  <c r="J233" i="2" s="1"/>
  <c r="G234" i="2"/>
  <c r="J234" i="2" s="1"/>
  <c r="G235" i="2"/>
  <c r="J235" i="2" s="1"/>
  <c r="G236" i="2"/>
  <c r="J236" i="2" s="1"/>
  <c r="G238" i="2"/>
  <c r="J238" i="2" s="1"/>
  <c r="G237" i="2"/>
  <c r="J237" i="2" s="1"/>
  <c r="G13" i="2"/>
  <c r="J13" i="2" s="1"/>
  <c r="G102" i="6"/>
  <c r="J102" i="6" s="1"/>
  <c r="G103" i="6"/>
  <c r="J103" i="6" s="1"/>
  <c r="G104" i="6"/>
  <c r="J104" i="6" s="1"/>
  <c r="G105" i="6"/>
  <c r="J105" i="6" s="1"/>
  <c r="G106" i="6"/>
  <c r="J106" i="6" s="1"/>
  <c r="G107" i="6"/>
  <c r="J107" i="6" s="1"/>
  <c r="G108" i="6"/>
  <c r="J108" i="6" s="1"/>
  <c r="G109" i="6"/>
  <c r="J109" i="6" s="1"/>
  <c r="G110" i="6"/>
  <c r="J110" i="6" s="1"/>
  <c r="G111" i="6"/>
  <c r="J111" i="6" s="1"/>
  <c r="G112" i="6"/>
  <c r="J112" i="6" s="1"/>
  <c r="G113" i="6"/>
  <c r="J113" i="6" s="1"/>
  <c r="G101" i="6"/>
  <c r="J101" i="6" s="1"/>
  <c r="G81" i="6"/>
  <c r="J81" i="6" s="1"/>
  <c r="G82" i="6"/>
  <c r="J82" i="6" s="1"/>
  <c r="G83" i="6"/>
  <c r="J83" i="6" s="1"/>
  <c r="G84" i="6"/>
  <c r="J84" i="6" s="1"/>
  <c r="G85" i="6"/>
  <c r="J85" i="6" s="1"/>
  <c r="G86" i="6"/>
  <c r="J86" i="6" s="1"/>
  <c r="G87" i="6"/>
  <c r="J87" i="6" s="1"/>
  <c r="G88" i="6"/>
  <c r="J88" i="6" s="1"/>
  <c r="G89" i="6"/>
  <c r="J89" i="6" s="1"/>
  <c r="G90" i="6"/>
  <c r="J90" i="6" s="1"/>
  <c r="G91" i="6"/>
  <c r="J91" i="6" s="1"/>
  <c r="G92" i="6"/>
  <c r="J92" i="6" s="1"/>
  <c r="G93" i="6"/>
  <c r="J93" i="6" s="1"/>
  <c r="G94" i="6"/>
  <c r="J94" i="6" s="1"/>
  <c r="G95" i="6"/>
  <c r="J95" i="6" s="1"/>
  <c r="G96" i="6"/>
  <c r="J96" i="6" s="1"/>
  <c r="G97" i="6"/>
  <c r="J97" i="6" s="1"/>
  <c r="G98" i="6"/>
  <c r="J98" i="6" s="1"/>
  <c r="G99" i="6"/>
  <c r="J99" i="6" s="1"/>
  <c r="G100" i="6"/>
  <c r="J100" i="6" s="1"/>
  <c r="G80" i="6"/>
  <c r="J80" i="6" s="1"/>
  <c r="G49" i="6"/>
  <c r="J49" i="6" s="1"/>
  <c r="G50" i="6"/>
  <c r="J50" i="6" s="1"/>
  <c r="G51" i="6"/>
  <c r="J51" i="6" s="1"/>
  <c r="G52" i="6"/>
  <c r="J52" i="6" s="1"/>
  <c r="G53" i="6"/>
  <c r="J53" i="6" s="1"/>
  <c r="G54" i="6"/>
  <c r="J54" i="6" s="1"/>
  <c r="G55" i="6"/>
  <c r="J55" i="6" s="1"/>
  <c r="G63" i="6"/>
  <c r="J63" i="6" s="1"/>
  <c r="G64" i="6"/>
  <c r="J64" i="6" s="1"/>
  <c r="G65" i="6"/>
  <c r="J65" i="6" s="1"/>
  <c r="G66" i="6"/>
  <c r="J66" i="6" s="1"/>
  <c r="G67" i="6"/>
  <c r="J67" i="6" s="1"/>
  <c r="G68" i="6"/>
  <c r="J68" i="6" s="1"/>
  <c r="G69" i="6"/>
  <c r="J69" i="6" s="1"/>
  <c r="G70" i="6"/>
  <c r="J70" i="6" s="1"/>
  <c r="G71" i="6"/>
  <c r="J71" i="6" s="1"/>
  <c r="G72" i="6"/>
  <c r="J72" i="6" s="1"/>
  <c r="G73" i="6"/>
  <c r="J73" i="6" s="1"/>
  <c r="G48" i="6"/>
  <c r="J48" i="6" s="1"/>
  <c r="G39" i="6"/>
  <c r="J39" i="6" s="1"/>
  <c r="G40" i="6"/>
  <c r="J40" i="6" s="1"/>
  <c r="G41" i="6"/>
  <c r="J41" i="6" s="1"/>
  <c r="G38" i="6"/>
  <c r="J38" i="6" s="1"/>
  <c r="J31" i="6"/>
  <c r="G13" i="6"/>
  <c r="J13" i="6" s="1"/>
  <c r="G14" i="6"/>
  <c r="J14" i="6" s="1"/>
  <c r="G15" i="6"/>
  <c r="J15" i="6" s="1"/>
  <c r="G16" i="6"/>
  <c r="J16" i="6" s="1"/>
  <c r="G17" i="6"/>
  <c r="J17" i="6" s="1"/>
  <c r="G18" i="6"/>
  <c r="J18" i="6" s="1"/>
  <c r="G19" i="6"/>
  <c r="J19" i="6" s="1"/>
  <c r="G20" i="6"/>
  <c r="J20" i="6" s="1"/>
  <c r="G21" i="6"/>
  <c r="J21" i="6" s="1"/>
  <c r="G22" i="6"/>
  <c r="J22" i="6" s="1"/>
  <c r="G23" i="6"/>
  <c r="J23" i="6" s="1"/>
  <c r="G24" i="6"/>
  <c r="J24" i="6" s="1"/>
  <c r="G25" i="6"/>
  <c r="J25" i="6" s="1"/>
  <c r="G26" i="6"/>
  <c r="J26" i="6" s="1"/>
  <c r="G27" i="6"/>
  <c r="J27" i="6" s="1"/>
  <c r="G28" i="6"/>
  <c r="J28" i="6" s="1"/>
  <c r="G29" i="6"/>
  <c r="J29" i="6" s="1"/>
  <c r="G30" i="6"/>
  <c r="J30" i="6" s="1"/>
  <c r="G12" i="6"/>
  <c r="J12" i="6" s="1"/>
  <c r="G477" i="1"/>
  <c r="J477" i="1" s="1"/>
  <c r="G476" i="1"/>
  <c r="J476" i="1" s="1"/>
  <c r="G462" i="1"/>
  <c r="J462" i="1" s="1"/>
  <c r="G463" i="1"/>
  <c r="J463" i="1" s="1"/>
  <c r="G464" i="1"/>
  <c r="J464" i="1" s="1"/>
  <c r="G465" i="1"/>
  <c r="J465" i="1" s="1"/>
  <c r="G466" i="1"/>
  <c r="J466" i="1" s="1"/>
  <c r="G467" i="1"/>
  <c r="J467" i="1" s="1"/>
  <c r="G468" i="1"/>
  <c r="J468" i="1" s="1"/>
  <c r="G469" i="1"/>
  <c r="J469" i="1" s="1"/>
  <c r="G461" i="1"/>
  <c r="J461" i="1" s="1"/>
  <c r="G438" i="1"/>
  <c r="J438" i="1" s="1"/>
  <c r="J439" i="1" s="1"/>
  <c r="G423" i="1"/>
  <c r="J423" i="1" s="1"/>
  <c r="G424" i="1"/>
  <c r="J424" i="1" s="1"/>
  <c r="G425" i="1"/>
  <c r="J425" i="1" s="1"/>
  <c r="G426" i="1"/>
  <c r="J426" i="1" s="1"/>
  <c r="G427" i="1"/>
  <c r="J427" i="1" s="1"/>
  <c r="G428" i="1"/>
  <c r="J428" i="1" s="1"/>
  <c r="G429" i="1"/>
  <c r="J429" i="1" s="1"/>
  <c r="G430" i="1"/>
  <c r="J430" i="1" s="1"/>
  <c r="G431" i="1"/>
  <c r="J431" i="1" s="1"/>
  <c r="G422" i="1"/>
  <c r="J422" i="1" s="1"/>
  <c r="G397" i="1"/>
  <c r="J397" i="1" s="1"/>
  <c r="G398" i="1"/>
  <c r="J398" i="1" s="1"/>
  <c r="G399" i="1"/>
  <c r="J399" i="1" s="1"/>
  <c r="G400" i="1"/>
  <c r="J400" i="1" s="1"/>
  <c r="G401" i="1"/>
  <c r="J401" i="1" s="1"/>
  <c r="G402" i="1"/>
  <c r="J402" i="1" s="1"/>
  <c r="G403" i="1"/>
  <c r="J403" i="1" s="1"/>
  <c r="G404" i="1"/>
  <c r="J404" i="1" s="1"/>
  <c r="G405" i="1"/>
  <c r="J405" i="1" s="1"/>
  <c r="G406" i="1"/>
  <c r="J406" i="1" s="1"/>
  <c r="G407" i="1"/>
  <c r="J407" i="1" s="1"/>
  <c r="G408" i="1"/>
  <c r="J408" i="1" s="1"/>
  <c r="G409" i="1"/>
  <c r="J409" i="1" s="1"/>
  <c r="G410" i="1"/>
  <c r="J410" i="1" s="1"/>
  <c r="G411" i="1"/>
  <c r="J411" i="1" s="1"/>
  <c r="G412" i="1"/>
  <c r="J412" i="1" s="1"/>
  <c r="G413" i="1"/>
  <c r="J413" i="1" s="1"/>
  <c r="G414" i="1"/>
  <c r="J414" i="1" s="1"/>
  <c r="G415" i="1"/>
  <c r="J415" i="1" s="1"/>
  <c r="G395" i="1"/>
  <c r="J395" i="1" s="1"/>
  <c r="G384" i="1"/>
  <c r="J384" i="1" s="1"/>
  <c r="G385" i="1"/>
  <c r="J385" i="1" s="1"/>
  <c r="G386" i="1"/>
  <c r="J386" i="1" s="1"/>
  <c r="G387" i="1"/>
  <c r="J387" i="1" s="1"/>
  <c r="G383" i="1"/>
  <c r="J383" i="1" s="1"/>
  <c r="G376" i="1"/>
  <c r="J376" i="1" s="1"/>
  <c r="J377" i="1" s="1"/>
  <c r="G369" i="1"/>
  <c r="J369" i="1" s="1"/>
  <c r="J370" i="1" s="1"/>
  <c r="G339" i="1"/>
  <c r="J339" i="1" s="1"/>
  <c r="G340" i="1"/>
  <c r="J340" i="1" s="1"/>
  <c r="G341" i="1"/>
  <c r="J341" i="1" s="1"/>
  <c r="G342" i="1"/>
  <c r="J342" i="1" s="1"/>
  <c r="G343" i="1"/>
  <c r="J343" i="1" s="1"/>
  <c r="G344" i="1"/>
  <c r="J344" i="1" s="1"/>
  <c r="G345" i="1"/>
  <c r="J345" i="1" s="1"/>
  <c r="G346" i="1"/>
  <c r="J346" i="1" s="1"/>
  <c r="G347" i="1"/>
  <c r="J347" i="1" s="1"/>
  <c r="G348" i="1"/>
  <c r="J348" i="1" s="1"/>
  <c r="G349" i="1"/>
  <c r="J349" i="1" s="1"/>
  <c r="G350" i="1"/>
  <c r="J350" i="1" s="1"/>
  <c r="G351" i="1"/>
  <c r="J351" i="1" s="1"/>
  <c r="G352" i="1"/>
  <c r="J352" i="1" s="1"/>
  <c r="G353" i="1"/>
  <c r="J353" i="1" s="1"/>
  <c r="G354" i="1"/>
  <c r="J354" i="1" s="1"/>
  <c r="G355" i="1"/>
  <c r="J355" i="1" s="1"/>
  <c r="G338" i="1"/>
  <c r="J338" i="1" s="1"/>
  <c r="G315" i="1"/>
  <c r="J315" i="1" s="1"/>
  <c r="G316" i="1"/>
  <c r="J316" i="1" s="1"/>
  <c r="G317" i="1"/>
  <c r="J317" i="1" s="1"/>
  <c r="G318" i="1"/>
  <c r="J318" i="1" s="1"/>
  <c r="G319" i="1"/>
  <c r="J319" i="1" s="1"/>
  <c r="G320" i="1"/>
  <c r="J320" i="1" s="1"/>
  <c r="G321" i="1"/>
  <c r="J321" i="1" s="1"/>
  <c r="G322" i="1"/>
  <c r="J322" i="1" s="1"/>
  <c r="G323" i="1"/>
  <c r="J323" i="1" s="1"/>
  <c r="G324" i="1"/>
  <c r="J324" i="1" s="1"/>
  <c r="G325" i="1"/>
  <c r="J325" i="1" s="1"/>
  <c r="G326" i="1"/>
  <c r="J326" i="1" s="1"/>
  <c r="G327" i="1"/>
  <c r="J327" i="1" s="1"/>
  <c r="G328" i="1"/>
  <c r="J328" i="1" s="1"/>
  <c r="G329" i="1"/>
  <c r="J329" i="1" s="1"/>
  <c r="G314" i="1"/>
  <c r="J314" i="1" s="1"/>
  <c r="G294" i="1"/>
  <c r="J294" i="1" s="1"/>
  <c r="G295" i="1"/>
  <c r="J295" i="1" s="1"/>
  <c r="G296" i="1"/>
  <c r="J296" i="1" s="1"/>
  <c r="G297" i="1"/>
  <c r="J297" i="1" s="1"/>
  <c r="G298" i="1"/>
  <c r="J298" i="1" s="1"/>
  <c r="G299" i="1"/>
  <c r="J299" i="1" s="1"/>
  <c r="G300" i="1"/>
  <c r="J300" i="1" s="1"/>
  <c r="G301" i="1"/>
  <c r="J301" i="1" s="1"/>
  <c r="G302" i="1"/>
  <c r="J302" i="1" s="1"/>
  <c r="G303" i="1"/>
  <c r="J303" i="1" s="1"/>
  <c r="G304" i="1"/>
  <c r="J304" i="1" s="1"/>
  <c r="G305" i="1"/>
  <c r="J305" i="1" s="1"/>
  <c r="G306" i="1"/>
  <c r="J306" i="1" s="1"/>
  <c r="G307" i="1"/>
  <c r="J307" i="1" s="1"/>
  <c r="G293" i="1"/>
  <c r="J293" i="1" s="1"/>
  <c r="G279" i="1"/>
  <c r="J279" i="1" s="1"/>
  <c r="G280" i="1"/>
  <c r="J280" i="1" s="1"/>
  <c r="G281" i="1"/>
  <c r="J281" i="1" s="1"/>
  <c r="G282" i="1"/>
  <c r="J282" i="1" s="1"/>
  <c r="G283" i="1"/>
  <c r="J283" i="1" s="1"/>
  <c r="G284" i="1"/>
  <c r="J284" i="1" s="1"/>
  <c r="G285" i="1"/>
  <c r="J285" i="1" s="1"/>
  <c r="G286" i="1"/>
  <c r="J286" i="1" s="1"/>
  <c r="G278" i="1"/>
  <c r="J278" i="1" s="1"/>
  <c r="G234" i="1"/>
  <c r="J234" i="1" s="1"/>
  <c r="G235" i="1"/>
  <c r="J235" i="1" s="1"/>
  <c r="G236" i="1"/>
  <c r="J236" i="1" s="1"/>
  <c r="G237" i="1"/>
  <c r="J237" i="1" s="1"/>
  <c r="G238" i="1"/>
  <c r="J238" i="1" s="1"/>
  <c r="G239" i="1"/>
  <c r="J239" i="1" s="1"/>
  <c r="G240" i="1"/>
  <c r="J240" i="1" s="1"/>
  <c r="G241" i="1"/>
  <c r="J241" i="1" s="1"/>
  <c r="G242" i="1"/>
  <c r="J242" i="1" s="1"/>
  <c r="G243" i="1"/>
  <c r="J243" i="1" s="1"/>
  <c r="G244" i="1"/>
  <c r="J244" i="1" s="1"/>
  <c r="G245" i="1"/>
  <c r="J245" i="1" s="1"/>
  <c r="G246" i="1"/>
  <c r="J246" i="1" s="1"/>
  <c r="G233" i="1"/>
  <c r="J233" i="1" s="1"/>
  <c r="G200" i="1"/>
  <c r="J200" i="1" s="1"/>
  <c r="G201" i="1"/>
  <c r="J201" i="1" s="1"/>
  <c r="G202" i="1"/>
  <c r="J202" i="1" s="1"/>
  <c r="G203" i="1"/>
  <c r="J203" i="1" s="1"/>
  <c r="G204" i="1"/>
  <c r="J204" i="1" s="1"/>
  <c r="G205" i="1"/>
  <c r="J205" i="1" s="1"/>
  <c r="G206" i="1"/>
  <c r="J206" i="1" s="1"/>
  <c r="G207" i="1"/>
  <c r="J207" i="1" s="1"/>
  <c r="G208" i="1"/>
  <c r="J208" i="1" s="1"/>
  <c r="G209" i="1"/>
  <c r="J209" i="1" s="1"/>
  <c r="G210" i="1"/>
  <c r="J210" i="1" s="1"/>
  <c r="G211" i="1"/>
  <c r="J211" i="1" s="1"/>
  <c r="G199" i="1"/>
  <c r="J199" i="1" s="1"/>
  <c r="G192" i="1"/>
  <c r="J192" i="1" s="1"/>
  <c r="J193" i="1" s="1"/>
  <c r="G156" i="1"/>
  <c r="J156" i="1" s="1"/>
  <c r="G157" i="1"/>
  <c r="J157" i="1" s="1"/>
  <c r="G158" i="1"/>
  <c r="J158" i="1" s="1"/>
  <c r="G155" i="1"/>
  <c r="J155" i="1" s="1"/>
  <c r="G166" i="1"/>
  <c r="J166" i="1" s="1"/>
  <c r="G167" i="1"/>
  <c r="J167" i="1" s="1"/>
  <c r="G168" i="1"/>
  <c r="J168" i="1" s="1"/>
  <c r="G169" i="1"/>
  <c r="J169" i="1" s="1"/>
  <c r="G170" i="1"/>
  <c r="J170" i="1" s="1"/>
  <c r="G171" i="1"/>
  <c r="J171" i="1" s="1"/>
  <c r="G172" i="1"/>
  <c r="J172" i="1" s="1"/>
  <c r="G165" i="1"/>
  <c r="J165" i="1" s="1"/>
  <c r="G71" i="1"/>
  <c r="J71" i="1" s="1"/>
  <c r="G90" i="1"/>
  <c r="J90" i="1" s="1"/>
  <c r="G91" i="1"/>
  <c r="J91" i="1" s="1"/>
  <c r="G62" i="1"/>
  <c r="J62" i="1" s="1"/>
  <c r="G63" i="1"/>
  <c r="J63" i="1" s="1"/>
  <c r="G64" i="1"/>
  <c r="J64" i="1" s="1"/>
  <c r="G61" i="1"/>
  <c r="J61" i="1" s="1"/>
  <c r="G35" i="1"/>
  <c r="J35" i="1" s="1"/>
  <c r="G36" i="1"/>
  <c r="J36" i="1" s="1"/>
  <c r="G37" i="1"/>
  <c r="J37" i="1" s="1"/>
  <c r="G38" i="1"/>
  <c r="J38" i="1" s="1"/>
  <c r="G39" i="1"/>
  <c r="J39" i="1" s="1"/>
  <c r="G40" i="1"/>
  <c r="J40" i="1" s="1"/>
  <c r="G41" i="1"/>
  <c r="J41" i="1" s="1"/>
  <c r="G42" i="1"/>
  <c r="J42" i="1" s="1"/>
  <c r="G44" i="1"/>
  <c r="J44" i="1" s="1"/>
  <c r="G50" i="1"/>
  <c r="J50" i="1" s="1"/>
  <c r="G51" i="1"/>
  <c r="J51" i="1" s="1"/>
  <c r="G52" i="1"/>
  <c r="J52" i="1" s="1"/>
  <c r="G53" i="1"/>
  <c r="J53" i="1" s="1"/>
  <c r="G54" i="1"/>
  <c r="J54" i="1" s="1"/>
  <c r="G34" i="1"/>
  <c r="J34" i="1" s="1"/>
  <c r="G15" i="1"/>
  <c r="J15" i="1" s="1"/>
  <c r="G16" i="1"/>
  <c r="J16" i="1" s="1"/>
  <c r="G17" i="1"/>
  <c r="J17" i="1" s="1"/>
  <c r="G18" i="1"/>
  <c r="J18" i="1" s="1"/>
  <c r="G19" i="1"/>
  <c r="J19" i="1" s="1"/>
  <c r="G20" i="1"/>
  <c r="J20" i="1" s="1"/>
  <c r="G21" i="1"/>
  <c r="J21" i="1" s="1"/>
  <c r="G22" i="1"/>
  <c r="J22" i="1" s="1"/>
  <c r="G23" i="1"/>
  <c r="J23" i="1" s="1"/>
  <c r="G24" i="1"/>
  <c r="J24" i="1" s="1"/>
  <c r="G25" i="1"/>
  <c r="J25" i="1" s="1"/>
  <c r="G26" i="1"/>
  <c r="J26" i="1" s="1"/>
  <c r="G27" i="1"/>
  <c r="J27" i="1" s="1"/>
  <c r="G14" i="1"/>
  <c r="J14" i="1" s="1"/>
  <c r="R185" i="1"/>
  <c r="P185" i="1"/>
  <c r="R184" i="1"/>
  <c r="P184" i="1"/>
  <c r="P12" i="6"/>
  <c r="R12" i="6"/>
  <c r="P13" i="6"/>
  <c r="R13" i="6"/>
  <c r="P14" i="6"/>
  <c r="R14" i="6"/>
  <c r="P15" i="6"/>
  <c r="R15" i="6"/>
  <c r="P16" i="6"/>
  <c r="R16" i="6"/>
  <c r="P17" i="6"/>
  <c r="R17" i="6"/>
  <c r="P18" i="6"/>
  <c r="R18" i="6"/>
  <c r="P19" i="6"/>
  <c r="R19" i="6"/>
  <c r="P20" i="6"/>
  <c r="R20" i="6"/>
  <c r="P21" i="6"/>
  <c r="R21" i="6"/>
  <c r="P22" i="6"/>
  <c r="R22" i="6"/>
  <c r="P23" i="6"/>
  <c r="R23" i="6"/>
  <c r="P24" i="6"/>
  <c r="R24" i="6"/>
  <c r="P25" i="6"/>
  <c r="R25" i="6"/>
  <c r="P26" i="6"/>
  <c r="R26" i="6"/>
  <c r="P27" i="6"/>
  <c r="R27" i="6"/>
  <c r="P28" i="6"/>
  <c r="R28" i="6"/>
  <c r="P29" i="6"/>
  <c r="R29" i="6"/>
  <c r="P30" i="6"/>
  <c r="R30" i="6"/>
  <c r="P31" i="6"/>
  <c r="R31" i="6"/>
  <c r="P38" i="6"/>
  <c r="R38" i="6"/>
  <c r="P39" i="6"/>
  <c r="R39" i="6"/>
  <c r="P40" i="6"/>
  <c r="R40" i="6"/>
  <c r="P41" i="6"/>
  <c r="R41" i="6"/>
  <c r="P48" i="6"/>
  <c r="R48" i="6"/>
  <c r="P49" i="6"/>
  <c r="R49" i="6"/>
  <c r="P50" i="6"/>
  <c r="R50" i="6"/>
  <c r="P51" i="6"/>
  <c r="R51" i="6"/>
  <c r="P52" i="6"/>
  <c r="R52" i="6"/>
  <c r="P53" i="6"/>
  <c r="R53" i="6"/>
  <c r="P54" i="6"/>
  <c r="R54" i="6"/>
  <c r="P55" i="6"/>
  <c r="R55" i="6"/>
  <c r="P63" i="6"/>
  <c r="R63" i="6"/>
  <c r="P64" i="6"/>
  <c r="R64" i="6"/>
  <c r="P65" i="6"/>
  <c r="R65" i="6"/>
  <c r="P66" i="6"/>
  <c r="R66" i="6"/>
  <c r="P67" i="6"/>
  <c r="R67" i="6"/>
  <c r="P68" i="6"/>
  <c r="R68" i="6"/>
  <c r="P69" i="6"/>
  <c r="R69" i="6"/>
  <c r="P70" i="6"/>
  <c r="R70" i="6"/>
  <c r="P71" i="6"/>
  <c r="R71" i="6"/>
  <c r="P72" i="6"/>
  <c r="R72" i="6"/>
  <c r="P73" i="6"/>
  <c r="R73" i="6"/>
  <c r="P80" i="6"/>
  <c r="R80" i="6"/>
  <c r="P81" i="6"/>
  <c r="R81" i="6"/>
  <c r="P82" i="6"/>
  <c r="R82" i="6"/>
  <c r="P83" i="6"/>
  <c r="R83" i="6"/>
  <c r="P84" i="6"/>
  <c r="R84" i="6"/>
  <c r="P85" i="6"/>
  <c r="R85" i="6"/>
  <c r="P86" i="6"/>
  <c r="R86" i="6"/>
  <c r="P87" i="6"/>
  <c r="R87" i="6"/>
  <c r="P88" i="6"/>
  <c r="R88" i="6"/>
  <c r="P89" i="6"/>
  <c r="R89" i="6"/>
  <c r="P90" i="6"/>
  <c r="R90" i="6"/>
  <c r="P91" i="6"/>
  <c r="R91" i="6"/>
  <c r="P92" i="6"/>
  <c r="R92" i="6"/>
  <c r="P93" i="6"/>
  <c r="R93" i="6"/>
  <c r="P94" i="6"/>
  <c r="R94" i="6"/>
  <c r="P95" i="6"/>
  <c r="R95" i="6"/>
  <c r="P96" i="6"/>
  <c r="R96" i="6"/>
  <c r="P97" i="6"/>
  <c r="R97" i="6"/>
  <c r="P98" i="6"/>
  <c r="R98" i="6"/>
  <c r="P99" i="6"/>
  <c r="R99" i="6"/>
  <c r="P100" i="6"/>
  <c r="R100" i="6"/>
  <c r="P101" i="6"/>
  <c r="R101" i="6"/>
  <c r="P102" i="6"/>
  <c r="R102" i="6"/>
  <c r="P103" i="6"/>
  <c r="R103" i="6"/>
  <c r="P104" i="6"/>
  <c r="R104" i="6"/>
  <c r="P105" i="6"/>
  <c r="R105" i="6"/>
  <c r="P106" i="6"/>
  <c r="R106" i="6"/>
  <c r="P107" i="6"/>
  <c r="R107" i="6"/>
  <c r="P108" i="6"/>
  <c r="R108" i="6"/>
  <c r="P109" i="6"/>
  <c r="R109" i="6"/>
  <c r="P110" i="6"/>
  <c r="R110" i="6"/>
  <c r="P111" i="6"/>
  <c r="R111" i="6"/>
  <c r="P112" i="6"/>
  <c r="R112" i="6"/>
  <c r="P113" i="6"/>
  <c r="R113" i="6"/>
  <c r="P14" i="1"/>
  <c r="R14" i="1"/>
  <c r="P15" i="1"/>
  <c r="R15" i="1"/>
  <c r="P16" i="1"/>
  <c r="R16" i="1"/>
  <c r="P17" i="1"/>
  <c r="R17" i="1"/>
  <c r="P18" i="1"/>
  <c r="R18" i="1"/>
  <c r="P19" i="1"/>
  <c r="R19" i="1"/>
  <c r="P20" i="1"/>
  <c r="R20" i="1"/>
  <c r="P21" i="1"/>
  <c r="R21" i="1"/>
  <c r="P22" i="1"/>
  <c r="R22" i="1"/>
  <c r="P23" i="1"/>
  <c r="R23" i="1"/>
  <c r="P24" i="1"/>
  <c r="R24" i="1"/>
  <c r="P25" i="1"/>
  <c r="R25" i="1"/>
  <c r="P26" i="1"/>
  <c r="R26" i="1"/>
  <c r="P27" i="1"/>
  <c r="R27" i="1"/>
  <c r="P34" i="1"/>
  <c r="R34" i="1"/>
  <c r="P35" i="1"/>
  <c r="R35" i="1"/>
  <c r="P36" i="1"/>
  <c r="R36" i="1"/>
  <c r="P37" i="1"/>
  <c r="R37" i="1"/>
  <c r="P38" i="1"/>
  <c r="R38" i="1"/>
  <c r="P39" i="1"/>
  <c r="R39" i="1"/>
  <c r="P40" i="1"/>
  <c r="R40" i="1"/>
  <c r="P41" i="1"/>
  <c r="R41" i="1"/>
  <c r="P42" i="1"/>
  <c r="R42" i="1"/>
  <c r="P44" i="1"/>
  <c r="R44" i="1"/>
  <c r="P50" i="1"/>
  <c r="R50" i="1"/>
  <c r="P51" i="1"/>
  <c r="R51" i="1"/>
  <c r="P52" i="1"/>
  <c r="R52" i="1"/>
  <c r="P53" i="1"/>
  <c r="R53" i="1"/>
  <c r="P54" i="1"/>
  <c r="R54" i="1"/>
  <c r="P61" i="1"/>
  <c r="R61" i="1"/>
  <c r="P62" i="1"/>
  <c r="R62" i="1"/>
  <c r="P63" i="1"/>
  <c r="R63" i="1"/>
  <c r="P64" i="1"/>
  <c r="R64" i="1"/>
  <c r="P71" i="1"/>
  <c r="R71" i="1"/>
  <c r="P90" i="1"/>
  <c r="R90" i="1"/>
  <c r="P91" i="1"/>
  <c r="R91" i="1"/>
  <c r="P125" i="1"/>
  <c r="R125" i="1"/>
  <c r="P155" i="1"/>
  <c r="R155" i="1"/>
  <c r="P156" i="1"/>
  <c r="R156" i="1"/>
  <c r="P157" i="1"/>
  <c r="R157" i="1"/>
  <c r="P158" i="1"/>
  <c r="R158" i="1"/>
  <c r="P165" i="1"/>
  <c r="R165" i="1"/>
  <c r="P166" i="1"/>
  <c r="R166" i="1"/>
  <c r="P167" i="1"/>
  <c r="R167" i="1"/>
  <c r="P168" i="1"/>
  <c r="R168" i="1"/>
  <c r="P169" i="1"/>
  <c r="R169" i="1"/>
  <c r="P170" i="1"/>
  <c r="R170" i="1"/>
  <c r="P171" i="1"/>
  <c r="R171" i="1"/>
  <c r="P172" i="1"/>
  <c r="R172" i="1"/>
  <c r="P177" i="1"/>
  <c r="R177" i="1"/>
  <c r="P192" i="1"/>
  <c r="I194" i="1" s="1"/>
  <c r="R192" i="1"/>
  <c r="I195" i="1" s="1"/>
  <c r="P199" i="1"/>
  <c r="R199" i="1"/>
  <c r="P200" i="1"/>
  <c r="R200" i="1"/>
  <c r="P201" i="1"/>
  <c r="R201" i="1"/>
  <c r="P202" i="1"/>
  <c r="R202" i="1"/>
  <c r="P203" i="1"/>
  <c r="R203" i="1"/>
  <c r="P204" i="1"/>
  <c r="R204" i="1"/>
  <c r="P205" i="1"/>
  <c r="R205" i="1"/>
  <c r="P206" i="1"/>
  <c r="R206" i="1"/>
  <c r="P207" i="1"/>
  <c r="R207" i="1"/>
  <c r="P208" i="1"/>
  <c r="R208" i="1"/>
  <c r="P209" i="1"/>
  <c r="R209" i="1"/>
  <c r="P210" i="1"/>
  <c r="R210" i="1"/>
  <c r="P211" i="1"/>
  <c r="R211" i="1"/>
  <c r="P233" i="1"/>
  <c r="R233" i="1"/>
  <c r="P234" i="1"/>
  <c r="R234" i="1"/>
  <c r="P235" i="1"/>
  <c r="R235" i="1"/>
  <c r="P236" i="1"/>
  <c r="R236" i="1"/>
  <c r="P237" i="1"/>
  <c r="R237" i="1"/>
  <c r="P238" i="1"/>
  <c r="R238" i="1"/>
  <c r="P239" i="1"/>
  <c r="P240" i="1"/>
  <c r="R240" i="1"/>
  <c r="P241" i="1"/>
  <c r="R241" i="1"/>
  <c r="P242" i="1"/>
  <c r="R242" i="1"/>
  <c r="P243" i="1"/>
  <c r="R243" i="1"/>
  <c r="P244" i="1"/>
  <c r="R244" i="1"/>
  <c r="P245" i="1"/>
  <c r="R245" i="1"/>
  <c r="P246" i="1"/>
  <c r="R246" i="1"/>
  <c r="P253" i="1"/>
  <c r="R253" i="1"/>
  <c r="P254" i="1"/>
  <c r="R254" i="1"/>
  <c r="P255" i="1"/>
  <c r="R255" i="1"/>
  <c r="P256" i="1"/>
  <c r="R256" i="1"/>
  <c r="P257" i="1"/>
  <c r="R257" i="1"/>
  <c r="P258" i="1"/>
  <c r="R258" i="1"/>
  <c r="P259" i="1"/>
  <c r="R259" i="1"/>
  <c r="P260" i="1"/>
  <c r="R260" i="1"/>
  <c r="P261" i="1"/>
  <c r="R261" i="1"/>
  <c r="P262" i="1"/>
  <c r="R262" i="1"/>
  <c r="P263" i="1"/>
  <c r="R263" i="1"/>
  <c r="P264" i="1"/>
  <c r="R264" i="1"/>
  <c r="P266" i="1"/>
  <c r="R266" i="1"/>
  <c r="P267" i="1"/>
  <c r="R267" i="1"/>
  <c r="P268" i="1"/>
  <c r="R268" i="1"/>
  <c r="P269" i="1"/>
  <c r="R269" i="1"/>
  <c r="P270" i="1"/>
  <c r="R270" i="1"/>
  <c r="P278" i="1"/>
  <c r="R278" i="1"/>
  <c r="P279" i="1"/>
  <c r="R279" i="1"/>
  <c r="P280" i="1"/>
  <c r="R280" i="1"/>
  <c r="P281" i="1"/>
  <c r="R281" i="1"/>
  <c r="P282" i="1"/>
  <c r="R282" i="1"/>
  <c r="P283" i="1"/>
  <c r="R283" i="1"/>
  <c r="P284" i="1"/>
  <c r="R284" i="1"/>
  <c r="P285" i="1"/>
  <c r="P286" i="1"/>
  <c r="R286" i="1"/>
  <c r="P293" i="1"/>
  <c r="R306" i="1"/>
  <c r="P314" i="1"/>
  <c r="R314" i="1"/>
  <c r="P315" i="1"/>
  <c r="R315" i="1"/>
  <c r="P316" i="1"/>
  <c r="R316" i="1"/>
  <c r="P317" i="1"/>
  <c r="R317" i="1"/>
  <c r="P318" i="1"/>
  <c r="R318" i="1"/>
  <c r="P319" i="1"/>
  <c r="R319" i="1"/>
  <c r="R320" i="1"/>
  <c r="R321" i="1"/>
  <c r="R322" i="1"/>
  <c r="R323" i="1"/>
  <c r="R324" i="1"/>
  <c r="R325" i="1"/>
  <c r="R326" i="1"/>
  <c r="R327" i="1"/>
  <c r="P328" i="1"/>
  <c r="R328" i="1"/>
  <c r="P329" i="1"/>
  <c r="R329" i="1"/>
  <c r="P338" i="1"/>
  <c r="R338" i="1"/>
  <c r="P339" i="1"/>
  <c r="R339" i="1"/>
  <c r="P340" i="1"/>
  <c r="R340" i="1"/>
  <c r="P341" i="1"/>
  <c r="R341" i="1"/>
  <c r="P342" i="1"/>
  <c r="R342" i="1"/>
  <c r="P343" i="1"/>
  <c r="R343" i="1"/>
  <c r="P344" i="1"/>
  <c r="R344" i="1"/>
  <c r="P345" i="1"/>
  <c r="R345" i="1"/>
  <c r="P346" i="1"/>
  <c r="R346" i="1"/>
  <c r="P347" i="1"/>
  <c r="R347" i="1"/>
  <c r="R348" i="1"/>
  <c r="P349" i="1"/>
  <c r="R349" i="1"/>
  <c r="P350" i="1"/>
  <c r="R350" i="1"/>
  <c r="P351" i="1"/>
  <c r="R351" i="1"/>
  <c r="P352" i="1"/>
  <c r="R352" i="1"/>
  <c r="P353" i="1"/>
  <c r="R353" i="1"/>
  <c r="P354" i="1"/>
  <c r="R354" i="1"/>
  <c r="P355" i="1"/>
  <c r="R355" i="1"/>
  <c r="P369" i="1"/>
  <c r="I371" i="1" s="1"/>
  <c r="R369" i="1"/>
  <c r="I372" i="1" s="1"/>
  <c r="P376" i="1"/>
  <c r="I378" i="1" s="1"/>
  <c r="R376" i="1"/>
  <c r="I379" i="1" s="1"/>
  <c r="P383" i="1"/>
  <c r="R383" i="1"/>
  <c r="P384" i="1"/>
  <c r="R384" i="1"/>
  <c r="P385" i="1"/>
  <c r="R385" i="1"/>
  <c r="P386" i="1"/>
  <c r="R386" i="1"/>
  <c r="P387" i="1"/>
  <c r="R387" i="1"/>
  <c r="R398" i="1"/>
  <c r="P399" i="1"/>
  <c r="R399" i="1"/>
  <c r="P400" i="1"/>
  <c r="R400" i="1"/>
  <c r="P401" i="1"/>
  <c r="R401" i="1"/>
  <c r="P402" i="1"/>
  <c r="R402" i="1"/>
  <c r="P403" i="1"/>
  <c r="R403" i="1"/>
  <c r="P404" i="1"/>
  <c r="R404" i="1"/>
  <c r="P405" i="1"/>
  <c r="R405" i="1"/>
  <c r="P406" i="1"/>
  <c r="R406" i="1"/>
  <c r="P407" i="1"/>
  <c r="R407" i="1"/>
  <c r="P408" i="1"/>
  <c r="R408" i="1"/>
  <c r="P409" i="1"/>
  <c r="R409" i="1"/>
  <c r="P410" i="1"/>
  <c r="R410" i="1"/>
  <c r="P411" i="1"/>
  <c r="R411" i="1"/>
  <c r="P412" i="1"/>
  <c r="R412" i="1"/>
  <c r="P413" i="1"/>
  <c r="R413" i="1"/>
  <c r="P414" i="1"/>
  <c r="R414" i="1"/>
  <c r="P415" i="1"/>
  <c r="R415" i="1"/>
  <c r="P422" i="1"/>
  <c r="R422" i="1"/>
  <c r="P423" i="1"/>
  <c r="R423" i="1"/>
  <c r="P424" i="1"/>
  <c r="R424" i="1"/>
  <c r="P425" i="1"/>
  <c r="R425" i="1"/>
  <c r="P426" i="1"/>
  <c r="R426" i="1"/>
  <c r="P427" i="1"/>
  <c r="R427" i="1"/>
  <c r="P428" i="1"/>
  <c r="R428" i="1"/>
  <c r="P429" i="1"/>
  <c r="R429" i="1"/>
  <c r="P430" i="1"/>
  <c r="R430" i="1"/>
  <c r="P431" i="1"/>
  <c r="R431" i="1"/>
  <c r="P438" i="1"/>
  <c r="I440" i="1" s="1"/>
  <c r="R438" i="1"/>
  <c r="I441" i="1" s="1"/>
  <c r="P461" i="1"/>
  <c r="R461" i="1"/>
  <c r="P462" i="1"/>
  <c r="R462" i="1"/>
  <c r="P463" i="1"/>
  <c r="R463" i="1"/>
  <c r="P464" i="1"/>
  <c r="R464" i="1"/>
  <c r="P465" i="1"/>
  <c r="R465" i="1"/>
  <c r="P466" i="1"/>
  <c r="R466" i="1"/>
  <c r="P467" i="1"/>
  <c r="R467" i="1"/>
  <c r="P468" i="1"/>
  <c r="R468" i="1"/>
  <c r="P469" i="1"/>
  <c r="R469" i="1"/>
  <c r="P476" i="1"/>
  <c r="R476" i="1"/>
  <c r="P477" i="1"/>
  <c r="R477" i="1"/>
  <c r="K287" i="1" l="1"/>
  <c r="I288" i="1"/>
  <c r="J287" i="1"/>
  <c r="I289" i="1"/>
  <c r="I116" i="6"/>
  <c r="I115" i="6"/>
  <c r="I433" i="1"/>
  <c r="I434" i="1"/>
  <c r="J416" i="1"/>
  <c r="K416" i="1"/>
  <c r="I66" i="1"/>
  <c r="K55" i="1"/>
  <c r="K178" i="1"/>
  <c r="I67" i="1"/>
  <c r="J178" i="1"/>
  <c r="J356" i="1"/>
  <c r="J239" i="2"/>
  <c r="K356" i="1"/>
  <c r="K114" i="6"/>
  <c r="J308" i="1"/>
  <c r="J114" i="6"/>
  <c r="K308" i="1"/>
  <c r="J28" i="1"/>
  <c r="J470" i="1"/>
  <c r="J32" i="6"/>
  <c r="K212" i="1"/>
  <c r="K470" i="1"/>
  <c r="K32" i="6"/>
  <c r="J271" i="1"/>
  <c r="K271" i="1"/>
  <c r="I309" i="1"/>
  <c r="J478" i="1"/>
  <c r="K478" i="1"/>
  <c r="I76" i="6"/>
  <c r="I75" i="6"/>
  <c r="J74" i="6"/>
  <c r="K74" i="6"/>
  <c r="I33" i="6"/>
  <c r="I479" i="1"/>
  <c r="I480" i="1"/>
  <c r="I472" i="1"/>
  <c r="I471" i="1"/>
  <c r="I180" i="1"/>
  <c r="I179" i="1"/>
  <c r="J388" i="1"/>
  <c r="K388" i="1"/>
  <c r="I418" i="1"/>
  <c r="I389" i="1"/>
  <c r="I390" i="1"/>
  <c r="I358" i="1"/>
  <c r="I357" i="1"/>
  <c r="I332" i="1"/>
  <c r="J330" i="1"/>
  <c r="K330" i="1"/>
  <c r="I331" i="1"/>
  <c r="I310" i="1"/>
  <c r="I272" i="1"/>
  <c r="I273" i="1"/>
  <c r="I249" i="1"/>
  <c r="I248" i="1"/>
  <c r="I213" i="1"/>
  <c r="I214" i="1"/>
  <c r="J212" i="1"/>
  <c r="I133" i="1"/>
  <c r="K65" i="1"/>
  <c r="K92" i="1"/>
  <c r="K132" i="1"/>
  <c r="J132" i="1"/>
  <c r="J55" i="1"/>
  <c r="J65" i="1"/>
  <c r="J119" i="1"/>
  <c r="J92" i="1"/>
  <c r="K119" i="1"/>
  <c r="I34" i="6"/>
  <c r="I161" i="1"/>
  <c r="I187" i="1"/>
  <c r="J42" i="6"/>
  <c r="K186" i="1"/>
  <c r="K159" i="1"/>
  <c r="K28" i="1"/>
  <c r="I94" i="1"/>
  <c r="I44" i="6"/>
  <c r="I57" i="1"/>
  <c r="I121" i="1"/>
  <c r="I93" i="1"/>
  <c r="I56" i="1"/>
  <c r="I29" i="1"/>
  <c r="I188" i="1"/>
  <c r="J186" i="1"/>
  <c r="J159" i="1"/>
  <c r="I30" i="1"/>
  <c r="I457" i="1"/>
  <c r="K247" i="1"/>
  <c r="I160" i="1"/>
  <c r="I120" i="1"/>
  <c r="I456" i="1"/>
  <c r="J455" i="1"/>
  <c r="I134" i="1"/>
  <c r="I43" i="6"/>
  <c r="K42" i="6"/>
  <c r="K432" i="1"/>
  <c r="J432" i="1"/>
  <c r="J247" i="1"/>
  <c r="K484" i="1" l="1"/>
  <c r="K488" i="1" s="1"/>
  <c r="J484" i="1"/>
  <c r="J488" i="1" s="1"/>
  <c r="J119" i="6"/>
  <c r="K119" i="6"/>
  <c r="I121" i="6"/>
  <c r="I120" i="6"/>
</calcChain>
</file>

<file path=xl/sharedStrings.xml><?xml version="1.0" encoding="utf-8"?>
<sst xmlns="http://schemas.openxmlformats.org/spreadsheetml/2006/main" count="3449" uniqueCount="1453">
  <si>
    <t>№</t>
  </si>
  <si>
    <t>Наименование</t>
  </si>
  <si>
    <t>Штрих-код</t>
  </si>
  <si>
    <t>Кол-во в коробке</t>
  </si>
  <si>
    <r>
      <rPr>
        <b/>
        <sz val="11"/>
        <color indexed="8"/>
        <rFont val="Calibri"/>
        <family val="2"/>
        <charset val="204"/>
      </rPr>
      <t>Стевиозид Stevia.ru.</t>
    </r>
    <r>
      <rPr>
        <sz val="10"/>
        <rFont val="Arial Cyr"/>
        <charset val="204"/>
      </rPr>
      <t xml:space="preserve"> Экстракт стевии. Коэф. сладости: 250 (Парагвай)</t>
    </r>
  </si>
  <si>
    <r>
      <rPr>
        <b/>
        <sz val="11"/>
        <color indexed="8"/>
        <rFont val="Calibri"/>
        <family val="2"/>
        <charset val="204"/>
      </rPr>
      <t>Стевиозид Stevia.ru.</t>
    </r>
    <r>
      <rPr>
        <sz val="10"/>
        <rFont val="Arial Cyr"/>
        <charset val="204"/>
      </rPr>
      <t xml:space="preserve"> Экстракт стевии. Коэф. сладости: 125 (Малайзия)</t>
    </r>
  </si>
  <si>
    <r>
      <rPr>
        <b/>
        <sz val="11"/>
        <color indexed="8"/>
        <rFont val="Calibri"/>
        <family val="2"/>
        <charset val="204"/>
      </rPr>
      <t xml:space="preserve">Лист стевии </t>
    </r>
    <r>
      <rPr>
        <sz val="10"/>
        <rFont val="Arial Cyr"/>
        <charset val="204"/>
      </rPr>
      <t>мелкомолотый Stevia.ru</t>
    </r>
  </si>
  <si>
    <t>Итого:</t>
  </si>
  <si>
    <t>Объем:</t>
  </si>
  <si>
    <t>объем, куб. м</t>
  </si>
  <si>
    <r>
      <rPr>
        <b/>
        <sz val="11"/>
        <color indexed="8"/>
        <rFont val="Calibri"/>
        <family val="2"/>
        <charset val="204"/>
      </rPr>
      <t>Стевия парагвайская Stevia.ru.</t>
    </r>
    <r>
      <rPr>
        <sz val="10"/>
        <rFont val="Arial Cyr"/>
        <charset val="204"/>
      </rPr>
      <t xml:space="preserve"> Cухой лист. (Zip-lock пакет)</t>
    </r>
  </si>
  <si>
    <t>кг.</t>
  </si>
  <si>
    <t>общий  вес</t>
  </si>
  <si>
    <t>общий объем</t>
  </si>
  <si>
    <t>куб. м.</t>
  </si>
  <si>
    <t>Вес брутто:</t>
  </si>
  <si>
    <r>
      <t xml:space="preserve">Стевиозид Stevia.ru </t>
    </r>
    <r>
      <rPr>
        <sz val="10"/>
        <rFont val="Arial Cyr"/>
        <charset val="204"/>
      </rPr>
      <t>в саше по 0,2г</t>
    </r>
  </si>
  <si>
    <t>--------------------</t>
  </si>
  <si>
    <t xml:space="preserve">Покупатель: </t>
  </si>
  <si>
    <t xml:space="preserve">100 саше по 0,2г со стевиозидом Stevia.ru </t>
  </si>
  <si>
    <t>5574037651085</t>
  </si>
  <si>
    <t>Москва, ул. Самотечная, 17А</t>
  </si>
  <si>
    <t>5574037651092</t>
  </si>
  <si>
    <r>
      <t xml:space="preserve">Ройбуш и стевия. </t>
    </r>
    <r>
      <rPr>
        <sz val="10"/>
        <rFont val="Arial Cyr"/>
        <charset val="204"/>
      </rPr>
      <t>Сладкий чай Stevia.ru</t>
    </r>
  </si>
  <si>
    <r>
      <t>Имбирный чай</t>
    </r>
    <r>
      <rPr>
        <sz val="10"/>
        <rFont val="Arial Cyr"/>
        <charset val="204"/>
      </rPr>
      <t xml:space="preserve"> и стевия. Сладкий чай Stevia.ru</t>
    </r>
  </si>
  <si>
    <r>
      <t xml:space="preserve">Каркаде и стевия. </t>
    </r>
    <r>
      <rPr>
        <sz val="10"/>
        <rFont val="Arial Cyr"/>
        <charset val="204"/>
      </rPr>
      <t>Сладкий чай Stevia.ru</t>
    </r>
  </si>
  <si>
    <r>
      <t xml:space="preserve">Мята и стевия. </t>
    </r>
    <r>
      <rPr>
        <sz val="10"/>
        <rFont val="Arial Cyr"/>
        <charset val="204"/>
      </rPr>
      <t>Сладкий чай Stevia.ru</t>
    </r>
  </si>
  <si>
    <r>
      <t>Мате и стевия.</t>
    </r>
    <r>
      <rPr>
        <sz val="10"/>
        <rFont val="Arial Cyr"/>
        <charset val="204"/>
      </rPr>
      <t xml:space="preserve"> Сладкий чай Stevia.ru</t>
    </r>
  </si>
  <si>
    <t>.</t>
  </si>
  <si>
    <t>Общий вес заказа брутто:</t>
  </si>
  <si>
    <t>Общий объем заказа:</t>
  </si>
  <si>
    <t>Наименование растения</t>
  </si>
  <si>
    <t xml:space="preserve">                                    Чайные напитки на основе цельных лекарственных растений</t>
  </si>
  <si>
    <t>Агарикус</t>
  </si>
  <si>
    <t>гриб</t>
  </si>
  <si>
    <t>Адамов корень</t>
  </si>
  <si>
    <t>корень</t>
  </si>
  <si>
    <t>Адонис</t>
  </si>
  <si>
    <t>трава</t>
  </si>
  <si>
    <t>Аир</t>
  </si>
  <si>
    <t>Алтей</t>
  </si>
  <si>
    <t>Анис</t>
  </si>
  <si>
    <t>семена</t>
  </si>
  <si>
    <t>Арника горная</t>
  </si>
  <si>
    <t>цветки</t>
  </si>
  <si>
    <t>Астрагал перепончатый</t>
  </si>
  <si>
    <t>Бадан</t>
  </si>
  <si>
    <t>лист</t>
  </si>
  <si>
    <t>Береза</t>
  </si>
  <si>
    <t>Береза почка</t>
  </si>
  <si>
    <t>почки</t>
  </si>
  <si>
    <t>Бессмертник песчаный</t>
  </si>
  <si>
    <t>Боровая матка</t>
  </si>
  <si>
    <t>Боярышник</t>
  </si>
  <si>
    <t>плоды</t>
  </si>
  <si>
    <t>Боярышник цвет</t>
  </si>
  <si>
    <t>Брусника</t>
  </si>
  <si>
    <t>Бузина черная</t>
  </si>
  <si>
    <t>корни</t>
  </si>
  <si>
    <t>Буквица</t>
  </si>
  <si>
    <t>Василистник простой</t>
  </si>
  <si>
    <t>Вахта трехлистная</t>
  </si>
  <si>
    <t>Вербена лекарственная</t>
  </si>
  <si>
    <t>Вереск</t>
  </si>
  <si>
    <t>Вишневый лист</t>
  </si>
  <si>
    <t>Володушка золотистая</t>
  </si>
  <si>
    <t>Володушка козелецелистная</t>
  </si>
  <si>
    <t>Галега</t>
  </si>
  <si>
    <t>Гинкго билоба</t>
  </si>
  <si>
    <t>Горец змеиный</t>
  </si>
  <si>
    <t>Горец перечный</t>
  </si>
  <si>
    <t>Горец птичий</t>
  </si>
  <si>
    <t>Горичник Морисона</t>
  </si>
  <si>
    <t>Грецкий орех</t>
  </si>
  <si>
    <t>Гречиха</t>
  </si>
  <si>
    <t>Грушанка</t>
  </si>
  <si>
    <t>Девясил</t>
  </si>
  <si>
    <t>Дербенник</t>
  </si>
  <si>
    <t>Диоскорея</t>
  </si>
  <si>
    <t>Дрок</t>
  </si>
  <si>
    <t>Дуб</t>
  </si>
  <si>
    <t>кора</t>
  </si>
  <si>
    <t>Дурнишник обыкновенный</t>
  </si>
  <si>
    <t>трава и плоды</t>
  </si>
  <si>
    <t>Душица обыкновенная</t>
  </si>
  <si>
    <t>Дымянка лекарственная</t>
  </si>
  <si>
    <t>Дягиль</t>
  </si>
  <si>
    <t>Ель</t>
  </si>
  <si>
    <t>хвоя</t>
  </si>
  <si>
    <t>Звездчатка</t>
  </si>
  <si>
    <t>Зверобой</t>
  </si>
  <si>
    <t>трава и цветки</t>
  </si>
  <si>
    <t>Земляника</t>
  </si>
  <si>
    <t>Зизифора</t>
  </si>
  <si>
    <t>Зимолюбка зонтичная</t>
  </si>
  <si>
    <t>Золотарник</t>
  </si>
  <si>
    <t>Золотой корень</t>
  </si>
  <si>
    <t>Золототысячник</t>
  </si>
  <si>
    <t>Зопник</t>
  </si>
  <si>
    <t>Зубровка</t>
  </si>
  <si>
    <t>Ива белая</t>
  </si>
  <si>
    <t>Ирис бледный</t>
  </si>
  <si>
    <t>Иссоп</t>
  </si>
  <si>
    <t>Календула</t>
  </si>
  <si>
    <t>Калина</t>
  </si>
  <si>
    <t>Кардамон</t>
  </si>
  <si>
    <t>Каштан</t>
  </si>
  <si>
    <t>Кирказон</t>
  </si>
  <si>
    <t>Клевер луговой</t>
  </si>
  <si>
    <t>трава+цветки</t>
  </si>
  <si>
    <t>Клевер люпиновый</t>
  </si>
  <si>
    <t>Княжик сибирский</t>
  </si>
  <si>
    <t>Кориандр</t>
  </si>
  <si>
    <t>Коровяк скипетровидный</t>
  </si>
  <si>
    <t>Крапива</t>
  </si>
  <si>
    <t>Красная щетка</t>
  </si>
  <si>
    <t>Красный корень</t>
  </si>
  <si>
    <t>Кровохлебка</t>
  </si>
  <si>
    <t>Крушина</t>
  </si>
  <si>
    <t>Кукурузные рыльца</t>
  </si>
  <si>
    <t>рыльца</t>
  </si>
  <si>
    <t>Купена лекарственная</t>
  </si>
  <si>
    <t>Курильский чай</t>
  </si>
  <si>
    <t>Лабазник вязолистный</t>
  </si>
  <si>
    <t>Лабазник обыкновенный</t>
  </si>
  <si>
    <t>Лапчатка белая</t>
  </si>
  <si>
    <t>Лен семена</t>
  </si>
  <si>
    <t>Леспедеца копеечниковая</t>
  </si>
  <si>
    <t>Лещина</t>
  </si>
  <si>
    <t>Липы цвет</t>
  </si>
  <si>
    <t>Ломонос шестилепестковый</t>
  </si>
  <si>
    <t>Лопух</t>
  </si>
  <si>
    <t>Льнянка</t>
  </si>
  <si>
    <t>Люцерна</t>
  </si>
  <si>
    <t>Малина</t>
  </si>
  <si>
    <t>Манжетка</t>
  </si>
  <si>
    <t>Маралий корень</t>
  </si>
  <si>
    <t>Марьин корень</t>
  </si>
  <si>
    <t>Мать-и-мачеха</t>
  </si>
  <si>
    <t>Медуница</t>
  </si>
  <si>
    <t>Мелисса</t>
  </si>
  <si>
    <t>Можжевельник</t>
  </si>
  <si>
    <t>Молочай Палласа</t>
  </si>
  <si>
    <t>Мордовник обыкновенный</t>
  </si>
  <si>
    <t>Мята перечная</t>
  </si>
  <si>
    <t>Облепиха плоды</t>
  </si>
  <si>
    <t>Окопник</t>
  </si>
  <si>
    <t>побеги</t>
  </si>
  <si>
    <t>Ортосифон</t>
  </si>
  <si>
    <t>Осина</t>
  </si>
  <si>
    <t>Очанка лекарственная</t>
  </si>
  <si>
    <t>Панцерия шерстистая</t>
  </si>
  <si>
    <t>Пижма</t>
  </si>
  <si>
    <t>Пихта</t>
  </si>
  <si>
    <t>Подмаренник желтый</t>
  </si>
  <si>
    <t>Подмаренник цепкий</t>
  </si>
  <si>
    <t>Подорожника лист</t>
  </si>
  <si>
    <t>Подсолнух</t>
  </si>
  <si>
    <t>Прострел</t>
  </si>
  <si>
    <t>Пустырник</t>
  </si>
  <si>
    <t>Пырей</t>
  </si>
  <si>
    <t>Расторопша</t>
  </si>
  <si>
    <t>Репешок обыкновенный</t>
  </si>
  <si>
    <t>Розмарин</t>
  </si>
  <si>
    <t>Ромашка</t>
  </si>
  <si>
    <t>Ряска болотная</t>
  </si>
  <si>
    <t>Сабельник</t>
  </si>
  <si>
    <t>Сенна</t>
  </si>
  <si>
    <t>Синеголовник плосколистный</t>
  </si>
  <si>
    <t>Синюха голубая</t>
  </si>
  <si>
    <t>Смородина черная</t>
  </si>
  <si>
    <t>Солодка</t>
  </si>
  <si>
    <t>Солянка холмовая</t>
  </si>
  <si>
    <t>Сосна</t>
  </si>
  <si>
    <t>лапки</t>
  </si>
  <si>
    <t>Соссюрея иволистная</t>
  </si>
  <si>
    <t>Софора желтеющая</t>
  </si>
  <si>
    <t>Сухоцвет</t>
  </si>
  <si>
    <t>Терн</t>
  </si>
  <si>
    <t>Толокнянка</t>
  </si>
  <si>
    <t>Тополь черный</t>
  </si>
  <si>
    <t>Тутовник</t>
  </si>
  <si>
    <t>Тысячелистник</t>
  </si>
  <si>
    <t>Укроп</t>
  </si>
  <si>
    <t>Уснея</t>
  </si>
  <si>
    <t>Фасоли створки</t>
  </si>
  <si>
    <t>створки</t>
  </si>
  <si>
    <t>Фенхель</t>
  </si>
  <si>
    <t>Фиалка трехцветная</t>
  </si>
  <si>
    <t>Хвощ полевой</t>
  </si>
  <si>
    <t>Хмель</t>
  </si>
  <si>
    <t>шишки</t>
  </si>
  <si>
    <t>Цикорий</t>
  </si>
  <si>
    <t>Чабрец</t>
  </si>
  <si>
    <t>Чага</t>
  </si>
  <si>
    <t>Череда</t>
  </si>
  <si>
    <t>Черемуха</t>
  </si>
  <si>
    <t>Чистотел большой</t>
  </si>
  <si>
    <t>Шикша</t>
  </si>
  <si>
    <t>Шиповник</t>
  </si>
  <si>
    <t>Шлемник байкальский</t>
  </si>
  <si>
    <t>Эвкалипт</t>
  </si>
  <si>
    <t>Элеутерококк</t>
  </si>
  <si>
    <t>Эхинацея</t>
  </si>
  <si>
    <t>Якорцы стелющиеся</t>
  </si>
  <si>
    <t>Ярутка полевая</t>
  </si>
  <si>
    <t>Яснотка белая</t>
  </si>
  <si>
    <t>Вес нетто</t>
  </si>
  <si>
    <t>крафтпакет</t>
  </si>
  <si>
    <t>пп/пакет</t>
  </si>
  <si>
    <t>Мука и зернобобовые</t>
  </si>
  <si>
    <t>Фото</t>
  </si>
  <si>
    <t>Кол-во в заказе, шт</t>
  </si>
  <si>
    <t>Розничная цена, руб.</t>
  </si>
  <si>
    <t>Часть растения</t>
  </si>
  <si>
    <t>Масса нетто, гр.</t>
  </si>
  <si>
    <t>Кол-во в заказе, шт.</t>
  </si>
  <si>
    <t>Сумма заказа, руб.</t>
  </si>
  <si>
    <t>Вес нетто, кг.</t>
  </si>
  <si>
    <t>Иван-чай из Комарицы листовой</t>
  </si>
  <si>
    <t>Иван-чай из Комарицы с душицей листовой</t>
  </si>
  <si>
    <t>Иван-чай из Комарицы с земляникой листовой</t>
  </si>
  <si>
    <t>Иван-чай из Комарицы с мятой листовой</t>
  </si>
  <si>
    <t>Иван-чай из Комарицы с шиповником листовой</t>
  </si>
  <si>
    <t>Иван-чай из Комарицы с листом смородины листовой</t>
  </si>
  <si>
    <t>Иван-чай из Комарицы с цветками иван-чая листовой</t>
  </si>
  <si>
    <r>
      <rPr>
        <b/>
        <sz val="11"/>
        <color indexed="8"/>
        <rFont val="Calibri"/>
        <family val="2"/>
        <charset val="204"/>
      </rPr>
      <t>Стевия парагвайская в чайных фильтр-пакетиках Stevia.r</t>
    </r>
    <r>
      <rPr>
        <b/>
        <sz val="10"/>
        <rFont val="Arial Cyr"/>
        <charset val="204"/>
      </rPr>
      <t>u</t>
    </r>
    <r>
      <rPr>
        <sz val="10"/>
        <rFont val="Arial Cyr"/>
        <charset val="204"/>
      </rPr>
      <t>, 20 пакетиков</t>
    </r>
  </si>
  <si>
    <t>170-200</t>
  </si>
  <si>
    <t>вес брутто, грамм</t>
  </si>
  <si>
    <t>Хлебцы льняные "Луковые"</t>
  </si>
  <si>
    <t>Хлебцы льняные "Томатные"</t>
  </si>
  <si>
    <t>Хлебцы льняные "Индийские"</t>
  </si>
  <si>
    <t>Хлебцы льняные мягкие "Луковые для сэндвичей"</t>
  </si>
  <si>
    <t>Пастилки банановые "Шоколадные"</t>
  </si>
  <si>
    <t>Пастилки из кураги "Оранжевое настроение"</t>
  </si>
  <si>
    <t xml:space="preserve">Халва маковая </t>
  </si>
  <si>
    <t>Халва кунжутно-дынная</t>
  </si>
  <si>
    <t>мет/пакет</t>
  </si>
  <si>
    <t>4627093730032</t>
  </si>
  <si>
    <t>4627093730056</t>
  </si>
  <si>
    <t>4627093730100</t>
  </si>
  <si>
    <t>4627093730650</t>
  </si>
  <si>
    <t xml:space="preserve">Штрих-код </t>
  </si>
  <si>
    <t>250 мл</t>
  </si>
  <si>
    <t>Кокосовое молоко с ароматом листьев пандана</t>
  </si>
  <si>
    <t>200 мл</t>
  </si>
  <si>
    <t>150 мл</t>
  </si>
  <si>
    <t>куб.м.</t>
  </si>
  <si>
    <r>
      <t xml:space="preserve">Рекомендуемая </t>
    </r>
    <r>
      <rPr>
        <b/>
        <sz val="11"/>
        <color indexed="8"/>
        <rFont val="Calibri"/>
        <family val="2"/>
        <charset val="204"/>
      </rPr>
      <t xml:space="preserve">розничная цена, руб. </t>
    </r>
  </si>
  <si>
    <t>180-210</t>
  </si>
  <si>
    <t>200-230</t>
  </si>
  <si>
    <t>50 или 12</t>
  </si>
  <si>
    <t xml:space="preserve">100% натуральная жевательная резинка, изготовленная из застывшей смолы сибирской лиственницы и обогащенная экстрактами полезных таежных ягод. Не содержит сахара, консервантов, красителей. Улучшает состояние десен, укрепляет зубы, заживляет ранки в ротовой полости, а также служит защитным антисептическим барьером в простудный сезон. В упаковке 5 штук по 0,8 гр. </t>
  </si>
  <si>
    <t>1 кг</t>
  </si>
  <si>
    <t>0,75 кг</t>
  </si>
  <si>
    <t>0,5 кг</t>
  </si>
  <si>
    <r>
      <t>Вес брутто</t>
    </r>
    <r>
      <rPr>
        <b/>
        <sz val="9"/>
        <rFont val="Arial Cyr"/>
        <charset val="204"/>
      </rPr>
      <t>:</t>
    </r>
  </si>
  <si>
    <t>Объем :</t>
  </si>
  <si>
    <t>Иван-чай из Комарицы с малиной листовой</t>
  </si>
  <si>
    <t>Астрагал приподнимающийся</t>
  </si>
  <si>
    <t>Астрагал серпоплодный</t>
  </si>
  <si>
    <t>Багульник побеги</t>
  </si>
  <si>
    <t>Бедренец камнеломковый</t>
  </si>
  <si>
    <t>Вероника лекарственная</t>
  </si>
  <si>
    <t>Зюзник европейский</t>
  </si>
  <si>
    <t>Иван-чай ферментированный</t>
  </si>
  <si>
    <t>гранулы</t>
  </si>
  <si>
    <t>Кошачья мята</t>
  </si>
  <si>
    <t>Марена красильная</t>
  </si>
  <si>
    <t>Монарда</t>
  </si>
  <si>
    <t>Ольхи кора</t>
  </si>
  <si>
    <t>Пажитник шамбала</t>
  </si>
  <si>
    <t>Пастушья сумка</t>
  </si>
  <si>
    <t>Первоцвет лекарственный</t>
  </si>
  <si>
    <t>Пол-пала</t>
  </si>
  <si>
    <t>Ревень</t>
  </si>
  <si>
    <t>Сирень</t>
  </si>
  <si>
    <t>Сныть</t>
  </si>
  <si>
    <t>Софора японская</t>
  </si>
  <si>
    <t>Сурепка</t>
  </si>
  <si>
    <t>Черники ягода</t>
  </si>
  <si>
    <t>ягода</t>
  </si>
  <si>
    <t>Шалфей</t>
  </si>
  <si>
    <t>Ятрышник мужской</t>
  </si>
  <si>
    <t>Хлебцы льняные "Бородинская свекла"</t>
  </si>
  <si>
    <t>85-90</t>
  </si>
  <si>
    <t>Акация</t>
  </si>
  <si>
    <t>Аралия высокая</t>
  </si>
  <si>
    <t xml:space="preserve">Астрагал датский </t>
  </si>
  <si>
    <t>Барвинок</t>
  </si>
  <si>
    <t>Будра плющевидная</t>
  </si>
  <si>
    <t>Василек синий</t>
  </si>
  <si>
    <t>Василек луговой</t>
  </si>
  <si>
    <t>Герань луговая</t>
  </si>
  <si>
    <t>Гледичия</t>
  </si>
  <si>
    <t>Горец почечуйный</t>
  </si>
  <si>
    <t>Грыжник</t>
  </si>
  <si>
    <t xml:space="preserve">трава </t>
  </si>
  <si>
    <t>Донник лекарственный</t>
  </si>
  <si>
    <t>Живокость высокой корень</t>
  </si>
  <si>
    <t>Лапчатка гусиная</t>
  </si>
  <si>
    <t>Лапчатка серебристая</t>
  </si>
  <si>
    <t>Любисток лекарственный</t>
  </si>
  <si>
    <t>Одуваничик</t>
  </si>
  <si>
    <t>Саган  дайля</t>
  </si>
  <si>
    <t>Цетрария</t>
  </si>
  <si>
    <t>мох</t>
  </si>
  <si>
    <t>225 гр</t>
  </si>
  <si>
    <t>45 гр</t>
  </si>
  <si>
    <t>125-130</t>
  </si>
  <si>
    <t>95-105</t>
  </si>
  <si>
    <r>
      <t xml:space="preserve">Bite Настроение
(какао-финики-фундук-миндаль-корица)                                         </t>
    </r>
    <r>
      <rPr>
        <sz val="10"/>
        <color indexed="8"/>
        <rFont val="Arial Cyr"/>
        <charset val="204"/>
      </rPr>
      <t>(упаковка флоу-пак, блок 20 шт.)</t>
    </r>
  </si>
  <si>
    <t>110 гр</t>
  </si>
  <si>
    <t>Мука пшеничная цельнозерновая БИО</t>
  </si>
  <si>
    <t>Отруби пшеничные БИО</t>
  </si>
  <si>
    <t>Мука ржаная цельнозерновая БИО</t>
  </si>
  <si>
    <t>Мука из полбы цельнозерновая БИО</t>
  </si>
  <si>
    <t>Мука пшеничная цельнозерновая тонкого помола БИО</t>
  </si>
  <si>
    <t>Рожь БИО</t>
  </si>
  <si>
    <t xml:space="preserve">Пшеница БИО </t>
  </si>
  <si>
    <t>Полба БИО</t>
  </si>
  <si>
    <t>Мы желаем вам счастья!</t>
  </si>
  <si>
    <t>100 гр</t>
  </si>
  <si>
    <t>250 гр</t>
  </si>
  <si>
    <t>75 гр</t>
  </si>
  <si>
    <t xml:space="preserve"> 75 гр</t>
  </si>
  <si>
    <t>30 гр</t>
  </si>
  <si>
    <t>Ягоды годжи органические</t>
  </si>
  <si>
    <t>270-300</t>
  </si>
  <si>
    <t>170-210</t>
  </si>
  <si>
    <t>45-50</t>
  </si>
  <si>
    <t>190-220</t>
  </si>
  <si>
    <t>400 мл</t>
  </si>
  <si>
    <t>Виноградный сахар сырой жидкий</t>
  </si>
  <si>
    <t>Виноградный сахар – 100% натуральный продукт, идеально подходит для сыроедов. Прекрасный "энергетик", важный источник фруктозы и глюкозы для организма. Эти растительные углеводы являются единственной здоровой альтернативой рафинированному сахару, а также единственным источником энергии для нашего мозга, нервной системы. В отличие от белого рафинированного сахара, виноградный сахар не провоцирует желание потреблять его во все больших количествах, не вызывает сонливость.</t>
  </si>
  <si>
    <t>140-160</t>
  </si>
  <si>
    <t>115-120</t>
  </si>
  <si>
    <t>210-230</t>
  </si>
  <si>
    <t>160-170</t>
  </si>
  <si>
    <t>Супы быстрого
приготовления
котлеты, хумус</t>
  </si>
  <si>
    <t>4670009620491</t>
  </si>
  <si>
    <t>4670009620507</t>
  </si>
  <si>
    <t>30-40</t>
  </si>
  <si>
    <t>66 г</t>
  </si>
  <si>
    <t>28 г</t>
  </si>
  <si>
    <t>230 г</t>
  </si>
  <si>
    <t>500 г</t>
  </si>
  <si>
    <t>110-120</t>
  </si>
  <si>
    <t>115-125</t>
  </si>
  <si>
    <t>55-65</t>
  </si>
  <si>
    <t>75-85</t>
  </si>
  <si>
    <t>82-92</t>
  </si>
  <si>
    <t>80-90</t>
  </si>
  <si>
    <t>87-97</t>
  </si>
  <si>
    <t>Чечевица зеленая (можно проращивать) "Житница здоровья"</t>
  </si>
  <si>
    <t>Чечевица красная (можно проращивать) "Житница здоровья"</t>
  </si>
  <si>
    <t>Солод красный ферментированный "Житница здоровья"</t>
  </si>
  <si>
    <t>Овес (крупа для каши) "Житница здоровья"</t>
  </si>
  <si>
    <t>Солод белый "Житница здоровья"</t>
  </si>
  <si>
    <t>Манка пшеничная цельнозерновая "Житница здоровья"</t>
  </si>
  <si>
    <t>Манка ржаная цельнозерновая "Житница здоровья"</t>
  </si>
  <si>
    <t>Полба крупка мелкая цельнозерновая "Житница здоровья"</t>
  </si>
  <si>
    <t>Полба крупа цельнозерновая "Житница здоровья"</t>
  </si>
  <si>
    <r>
      <t>Рис красный нешлифованный "Житница здоровья"</t>
    </r>
    <r>
      <rPr>
        <b/>
        <i/>
        <sz val="10"/>
        <color indexed="12"/>
        <rFont val="Arial Cyr"/>
        <charset val="204"/>
      </rPr>
      <t xml:space="preserve">                  </t>
    </r>
  </si>
  <si>
    <t>Рис розовый "Житница здоровья"</t>
  </si>
  <si>
    <t>Гречка зелёная для проращивания "Житница здоровья"</t>
  </si>
  <si>
    <t>Пшеница для проращивания "Житница здоровья"</t>
  </si>
  <si>
    <t>Рожь для проращивания "Житница здоровья"</t>
  </si>
  <si>
    <t>Шунгит (активатор воды) "Житница здоровья"</t>
  </si>
  <si>
    <t>Семена расторопши (можно проращивать) "Житница здоровья"</t>
  </si>
  <si>
    <t>Сахар тростниковый "Житница здоровья"</t>
  </si>
  <si>
    <t>Котлеты нутовые "Житница здоровья"</t>
  </si>
  <si>
    <t>Мука из семян расторопши "Житница здоровья"</t>
  </si>
  <si>
    <t>Мука гречневая цельнозерновая "Житница здоровья"</t>
  </si>
  <si>
    <t>Мука нутовая цельнозерновая "Житница здоровья"</t>
  </si>
  <si>
    <t>Мука овсяная цельнозерновая "Житница здоровья"</t>
  </si>
  <si>
    <t>Мука полбяная  цельнозерновая "Житница здоровья"</t>
  </si>
  <si>
    <t>Мука кукурузная цельнозерновая "Житница здоровья"</t>
  </si>
  <si>
    <t>Мука пшеничная цельнозерновая мелкий помол "Житница здоровья"</t>
  </si>
  <si>
    <r>
      <t>Котлеты чечевичн</t>
    </r>
    <r>
      <rPr>
        <b/>
        <sz val="10"/>
        <color indexed="8"/>
        <rFont val="Arial Cyr"/>
        <charset val="204"/>
      </rPr>
      <t>ые "Житница здоровья"</t>
    </r>
  </si>
  <si>
    <r>
      <t>Мука льнян</t>
    </r>
    <r>
      <rPr>
        <b/>
        <sz val="10"/>
        <color indexed="8"/>
        <rFont val="Arial Cyr"/>
        <charset val="204"/>
      </rPr>
      <t>ая "Житница здоровья"</t>
    </r>
  </si>
  <si>
    <t>Овсяные хлопья (не обработанные термически) "Житница здоровья"</t>
  </si>
  <si>
    <t>Мука ржаная цельнозерновая мелкий помол "Житница здоровья"</t>
  </si>
  <si>
    <t>120-130</t>
  </si>
  <si>
    <t>Урбеч из семян подсолнуха</t>
  </si>
  <si>
    <t>Урбеч из семян мака пищевого</t>
  </si>
  <si>
    <t>Урбеч из семян тыквы</t>
  </si>
  <si>
    <t>Урбеч из семян конопли</t>
  </si>
  <si>
    <t>Урбеч из абрикосовой косточки</t>
  </si>
  <si>
    <t>Урбеч из фундука</t>
  </si>
  <si>
    <t>Урбеч из миндаля</t>
  </si>
  <si>
    <t>Урбеч из грецкого ореха</t>
  </si>
  <si>
    <t>Урбеч из пекана</t>
  </si>
  <si>
    <t>Урбеч из бразильского ореха</t>
  </si>
  <si>
    <t>Урбеч из фисташки</t>
  </si>
  <si>
    <t>Урбеч из мякоти кокоса</t>
  </si>
  <si>
    <t>200 гр</t>
  </si>
  <si>
    <t>Урбеч из макадамии</t>
  </si>
  <si>
    <t>Урбеч из арахиса</t>
  </si>
  <si>
    <t>Урбеч из кедрового ореха</t>
  </si>
  <si>
    <t>100 мл</t>
  </si>
  <si>
    <t>Масло амаранта Organic life</t>
  </si>
  <si>
    <t>Масло грецкого ореха Organic life</t>
  </si>
  <si>
    <t>Масло кедровое Organic life</t>
  </si>
  <si>
    <t>Масло кунжутное Organic life</t>
  </si>
  <si>
    <t>Масло льняное Organic life</t>
  </si>
  <si>
    <t>Масло черного тмина Organic life</t>
  </si>
  <si>
    <t>Масло облепиховое Organic life</t>
  </si>
  <si>
    <t>Масло тыквенное Organic life</t>
  </si>
  <si>
    <t>Масло расторопши Organic life</t>
  </si>
  <si>
    <t>4620008851013</t>
  </si>
  <si>
    <t>4620008851426</t>
  </si>
  <si>
    <t>4620008850016</t>
  </si>
  <si>
    <t>Живичный бальзам 5%</t>
  </si>
  <si>
    <t>Живичный бальзам 12,5%</t>
  </si>
  <si>
    <t>Живичный бальзам 20%</t>
  </si>
  <si>
    <t>Мука из ореха грецкого</t>
  </si>
  <si>
    <t>Мука из семян кунжута</t>
  </si>
  <si>
    <t>Мука из семян расторопши</t>
  </si>
  <si>
    <t>Мука из семян тыквы</t>
  </si>
  <si>
    <t>Мука из семян черного тмина</t>
  </si>
  <si>
    <t>Мука из семян льна</t>
  </si>
  <si>
    <t>Масло семян рыжика Organic life</t>
  </si>
  <si>
    <t>4670009620514</t>
  </si>
  <si>
    <t>4602009328816</t>
  </si>
  <si>
    <t>Гранола "Сибирская"                       (яблоки и грецкий орех)</t>
  </si>
  <si>
    <t>Гранола "Восточная"                     (курага, миндаль)</t>
  </si>
  <si>
    <t>Гранола "Заморская"                      (шоколад, клюква, фундук)</t>
  </si>
  <si>
    <t>Гранола "Секретная"                    (ягодная)</t>
  </si>
  <si>
    <t xml:space="preserve">Горький шоколад на меду мятный, 70 % </t>
  </si>
  <si>
    <t xml:space="preserve">Горький шоколад на меду с натуральной ванилью, 70 % </t>
  </si>
  <si>
    <t xml:space="preserve">Горький шоколад на меду с лаймом, 70 % </t>
  </si>
  <si>
    <t xml:space="preserve">Горький шоколад на меду с розмарином, 70 % </t>
  </si>
  <si>
    <t xml:space="preserve">Горький шоколад на меду с острым перцем, 70 % </t>
  </si>
  <si>
    <t xml:space="preserve">Горький шоколад на меду с лаймом и чили, 70 % </t>
  </si>
  <si>
    <t xml:space="preserve">Горький шоколад на меду со специями, 70 % </t>
  </si>
  <si>
    <t xml:space="preserve">Горький шоколад на меду с апельсином, 70 % </t>
  </si>
  <si>
    <t xml:space="preserve">Горький шоколад на меду с морской солью, 70 % </t>
  </si>
  <si>
    <t xml:space="preserve">Горький шоколад на меду с апельсином и имбирем, 70 % </t>
  </si>
  <si>
    <t xml:space="preserve"> - </t>
  </si>
  <si>
    <t>800-900</t>
  </si>
  <si>
    <t>450-500</t>
  </si>
  <si>
    <t>8</t>
  </si>
  <si>
    <t>200-250</t>
  </si>
  <si>
    <t>85-110</t>
  </si>
  <si>
    <t>170-220</t>
  </si>
  <si>
    <t>55 гр</t>
  </si>
  <si>
    <t xml:space="preserve">Кокосовая вода с фруктовым соком (ананас, маракуйя, манго)  </t>
  </si>
  <si>
    <t xml:space="preserve">Рисовое молоко "7 злаков"  </t>
  </si>
  <si>
    <t xml:space="preserve">Молоко из молодого риса без сахара                                             </t>
  </si>
  <si>
    <t xml:space="preserve">Конжаковый напиток-желе с соком личи </t>
  </si>
  <si>
    <r>
      <t>Конжаковый напиток-желе с соком клубники</t>
    </r>
    <r>
      <rPr>
        <b/>
        <sz val="10"/>
        <color indexed="10"/>
        <rFont val="Arial Cyr"/>
        <charset val="204"/>
      </rPr>
      <t xml:space="preserve"> </t>
    </r>
  </si>
  <si>
    <t xml:space="preserve">Конжаковый напиток-желе с соком апельсина </t>
  </si>
  <si>
    <t xml:space="preserve">Конжаковый напиток-желе с соком дыни                                            </t>
  </si>
  <si>
    <t xml:space="preserve">Алтайские растительные моно-масла холодного отжима из орехов и семян, ранозаживляющие живичные бальзамы, многокомпонентные каши без масел и с добавлением масел из орехов и семян холодного отжима, а также широкая линейка муки из орехов и семян, которая может употребляться как готовый продукт в качестве добавки к каше и десертам, так и в качестве ингредиента для выпечки и приготовления домашних конфет.  </t>
  </si>
  <si>
    <t>Козинаки из семян подсолнечника</t>
  </si>
  <si>
    <t>Козинаки кунжутные</t>
  </si>
  <si>
    <t>Козинаки маковые</t>
  </si>
  <si>
    <t xml:space="preserve">Натуральные живые козинаки ручной работы без консервантов, искусственных добавок и сахара. Только очищенная родниковая вода, польза топинамбура, сладость фиников, оживленные семена и орехи. Сушка в дегидраторе при температуре не выше 40 градусов. Является полностью сыроедческим продуктом. Сытное и полезное лакомство, рекомендуется спортсменам и людям, ведущим активный образ жизни. Козинаки заряжают энергией и прибавляют сил, стимулируют умественную деятельность и увеличивают показатели работоспособности в целом. </t>
  </si>
  <si>
    <t>Абрикос сушеный БИО</t>
  </si>
  <si>
    <t>Барбарис сушеный БИО</t>
  </si>
  <si>
    <t>Груша сушеная БИО</t>
  </si>
  <si>
    <t>Клубника сушеная БИО</t>
  </si>
  <si>
    <t>Облепиха сушеная БИО</t>
  </si>
  <si>
    <t>Слива сушеная БИО</t>
  </si>
  <si>
    <t>Смородина сушеная БИО</t>
  </si>
  <si>
    <t>Шиповник отборный БИО</t>
  </si>
  <si>
    <t>Дыня сушеная БИО</t>
  </si>
  <si>
    <t>Яблочные шарики "КотКомпот" с корицей</t>
  </si>
  <si>
    <t>Яблочные шарики приготовлены из спелых, здоровых плодов. Для изготовления 15 грамм  яблочных снеков используется 1,5 свежих яблок и исключительно натуральные ингредиенты. Это вкусный, полезный и натуральный десерт популярный среди детей и молодежи. Без искусственных добавок, не содержит ГМО. Продукт соответствует всем международным стандартам самого высокого качества: ISO 9001;2000; Kosher; Halal; BRC.</t>
  </si>
  <si>
    <t>Макароны из полбы цельнозерновые "Вермишель"</t>
  </si>
  <si>
    <t>Макароны из полбы цельнозерновые "Звездочки"</t>
  </si>
  <si>
    <t>Макароны из полбы цельнозерновые "Перья рифленые"</t>
  </si>
  <si>
    <t>Макароны из полбы цельнозерновые "Ракушки"</t>
  </si>
  <si>
    <t>Макароны из полбы цельнозерновые "Рожки"</t>
  </si>
  <si>
    <t>Макароны из полбы цельнозерновые "Спираль"</t>
  </si>
  <si>
    <t>Макароны из полбы цельнозерновые "Трубочки"</t>
  </si>
  <si>
    <t>Спагетти из полбы цельнозерновые Фитнес</t>
  </si>
  <si>
    <t>Хлебцы из полбы, круглые без соли</t>
  </si>
  <si>
    <t>Хлебцы из полбы, ломтики без соли</t>
  </si>
  <si>
    <t>Хлебцы из полбы, ломтики с морской солью</t>
  </si>
  <si>
    <t>Хлопья из полбы</t>
  </si>
  <si>
    <t>Органическая кокосовая вода Cocowell с плантаций северной Бразилии! Часть кокосов выращены в диких лесах. Натуральный источник красоты и здоровья. Кокосовая вода способствует выведению токсинов из организма, улучшает состояние кожи, волос и ногтей, успешно восстанавливает водно-солевой баланс после тренировок. Кокосовая вода имеет чудесный минеральный состав: она содержит калий, кальций, магний, селен, фосфор, йод и другие микро- и макроэлементы, а также серосодержащие аминокислоты. Используются молодые кокосы до 6 месяцев, глубокой заморозке напитки не подвергаются.</t>
  </si>
  <si>
    <t>50 гр</t>
  </si>
  <si>
    <t>Классический 70%</t>
  </si>
  <si>
    <t>Кофе и мускат 70%</t>
  </si>
  <si>
    <r>
      <t>Кунжут и клюква 70%</t>
    </r>
    <r>
      <rPr>
        <b/>
        <i/>
        <sz val="10"/>
        <color indexed="30"/>
        <rFont val="Arial Cyr"/>
        <charset val="204"/>
      </rPr>
      <t xml:space="preserve"> </t>
    </r>
  </si>
  <si>
    <t>Масала 70%</t>
  </si>
  <si>
    <t>Зерна горчицы 70%</t>
  </si>
  <si>
    <t>На меду классический 75%</t>
  </si>
  <si>
    <t>На меду с кунжутом и солью 75%</t>
  </si>
  <si>
    <t>На меду с острым перцем 75%</t>
  </si>
  <si>
    <t>Ремесленный шоколад БРИТАРЕВ – пример того, что шоколад может и должен быть не только вкусным, но и полезным. В этом шоколаде нет заменителей какао-масла, лецитина, ароматизаторов и эмульгаторов, а для производства используются какао-бобы только редких ароматических сортов Тринитарио и Криолло. Бобы перетираются в каменном меланжере более 48 часов, в отличие от шариковых (металлических) мельниц, которые перетирают бобы всего за 40 минут и с большим нагревом до 140 градусов, отчего уходит вся ароматика какао-бобов.</t>
  </si>
  <si>
    <t>Чиа семена</t>
  </si>
  <si>
    <t>Какао тертое в плитке</t>
  </si>
  <si>
    <t>125 гр</t>
  </si>
  <si>
    <t>300 гр</t>
  </si>
  <si>
    <t>220 гр</t>
  </si>
  <si>
    <t>Суперфуды – не биологически активные добавки и не лекарства, а натуральные органические продукты с высоким содержанием питательных веществ, богатые витаминами, минералами и микроэлементами. Они имеют исключительно богатый, полезный и сбалансированный состав, обеспечивающий все потребности активного образа жизни человека. Суперфуды экологически безопасны, при их производстве используются естественные процессы обработки.</t>
  </si>
  <si>
    <t>4627093735051</t>
  </si>
  <si>
    <t>4627093735433</t>
  </si>
  <si>
    <t>4627093735082</t>
  </si>
  <si>
    <t>110-115</t>
  </si>
  <si>
    <t>390-400</t>
  </si>
  <si>
    <t>1000-1100</t>
  </si>
  <si>
    <t>620-650</t>
  </si>
  <si>
    <t>Пастилки "Банановые" с кэробом</t>
  </si>
  <si>
    <t>Итого по бакалее:</t>
  </si>
  <si>
    <t>20 гр</t>
  </si>
  <si>
    <t>90 гр</t>
  </si>
  <si>
    <t>70 гр</t>
  </si>
  <si>
    <t>330 мл</t>
  </si>
  <si>
    <t>4 гр</t>
  </si>
  <si>
    <t>15 гр</t>
  </si>
  <si>
    <r>
      <t>Стевия парагвайская</t>
    </r>
    <r>
      <rPr>
        <sz val="10"/>
        <rFont val="Arial Cyr"/>
        <charset val="204"/>
      </rPr>
      <t xml:space="preserve"> </t>
    </r>
    <r>
      <rPr>
        <b/>
        <sz val="10"/>
        <rFont val="Arial Cyr"/>
        <charset val="204"/>
      </rPr>
      <t>Stevia.ru</t>
    </r>
    <r>
      <rPr>
        <sz val="10"/>
        <rFont val="Arial Cyr"/>
        <charset val="204"/>
      </rPr>
      <t>., отборный лист в картонной коробке, 50 гр</t>
    </r>
  </si>
  <si>
    <t xml:space="preserve">Батончик из ягод шелковицы </t>
  </si>
  <si>
    <t>Батончик из шелковицы с инжиром</t>
  </si>
  <si>
    <t>Семена льна коричневого "Ecotopia.ru"</t>
  </si>
  <si>
    <t>Итоговая сумма заказа:</t>
  </si>
  <si>
    <t xml:space="preserve">Батончики из шелковицы - настоящая эко-сладость: совершено без сахара, эти батончики состоят только из перемолотых ягод шелковицы, сухофруктов, орешков и других натуральных ингредиентов. При этом они довольно сладкие за счет природной фруктово-ягодной сладости. При надкусывании тают во рту, как печенье. Отлично сочетаются с иван-чаем. Не менее вкусными являются цукаты из топинамбура на фруктозе. Продукты из топинамбура улучшают обмен веществ и репродуктивные свойства организма, способствуют росту и восстановлению клеток тканей и делают многое другое для общего состояния здоровья. И делают это с изысканным вкусом! </t>
  </si>
  <si>
    <r>
      <t xml:space="preserve">Bite Love                                </t>
    </r>
    <r>
      <rPr>
        <b/>
        <i/>
        <sz val="10"/>
        <color indexed="12"/>
        <rFont val="Arial Cyr"/>
        <charset val="204"/>
      </rPr>
      <t xml:space="preserve">        </t>
    </r>
    <r>
      <rPr>
        <b/>
        <sz val="10"/>
        <color indexed="8"/>
        <rFont val="Arial Cyr"/>
        <charset val="204"/>
      </rPr>
      <t xml:space="preserve">(финики-кешью-вишня-миндаль)    </t>
    </r>
    <r>
      <rPr>
        <sz val="10"/>
        <color indexed="8"/>
        <rFont val="Arial Cyr"/>
        <charset val="204"/>
      </rPr>
      <t>(упаковка флоу-пак, блок 20 шт.)</t>
    </r>
  </si>
  <si>
    <t>Вкусные, полезные, богатые белком супы быстрого приготовления, хумус, котлеты. Подходят постящимся, вегетарианцам, спортсменам, тем, кто занимается тяжелым физическим трудом, а также людям, предпочитающим здоровую натуральную пищу! Супы в удобной порционной упаковке - это прекрасный дорожный вариант: быстро, сытно и без хлопот!</t>
  </si>
  <si>
    <t>Полба - используемый с древних времён ценный вид пшеницы, не требующий химических удобрений для выращивания! Продукция из полбы обладает волшебным вкусом и уникальной пользой для организма. Макароны из полбы цельнозерновые, что говорит о высоком содержании большого количества витаминов и антиоксидантов. Хлопья и хлебцы из полбы позволяют сохранить фигуру и поддерживать здоровье в тонусе. Данная линейка продукции обладает очищает организм и обладает отличным вкусом, который нравится даже детям.</t>
  </si>
  <si>
    <r>
      <t xml:space="preserve">Котлеты с чесноком и специями
</t>
    </r>
    <r>
      <rPr>
        <b/>
        <i/>
        <sz val="10"/>
        <color indexed="8"/>
        <rFont val="Arial Cyr"/>
        <charset val="204"/>
      </rPr>
      <t>гороховые</t>
    </r>
  </si>
  <si>
    <r>
      <t xml:space="preserve">Котлеты с чесноком и специями
</t>
    </r>
    <r>
      <rPr>
        <b/>
        <i/>
        <sz val="10"/>
        <color indexed="8"/>
        <rFont val="Arial Cyr"/>
        <charset val="204"/>
      </rPr>
      <t>нутовые</t>
    </r>
  </si>
  <si>
    <r>
      <t xml:space="preserve">Котлеты с чесноком и специями
</t>
    </r>
    <r>
      <rPr>
        <b/>
        <i/>
        <sz val="10"/>
        <color indexed="8"/>
        <rFont val="Arial Cyr"/>
        <charset val="204"/>
      </rPr>
      <t>чечевичные</t>
    </r>
  </si>
  <si>
    <r>
      <t xml:space="preserve">Котлеты с чесноком и специями
</t>
    </r>
    <r>
      <rPr>
        <b/>
        <i/>
        <sz val="10"/>
        <color indexed="8"/>
        <rFont val="Arial Cyr"/>
        <charset val="204"/>
      </rPr>
      <t>гречневые</t>
    </r>
  </si>
  <si>
    <r>
      <t xml:space="preserve">Котлеты с асафетидой и специями
</t>
    </r>
    <r>
      <rPr>
        <b/>
        <i/>
        <sz val="10"/>
        <color indexed="8"/>
        <rFont val="Arial Cyr"/>
        <charset val="204"/>
      </rPr>
      <t>гороховые</t>
    </r>
  </si>
  <si>
    <r>
      <t xml:space="preserve">Котлеты с асафетидой и специями
</t>
    </r>
    <r>
      <rPr>
        <b/>
        <i/>
        <sz val="10"/>
        <color indexed="8"/>
        <rFont val="Arial Cyr"/>
        <charset val="204"/>
      </rPr>
      <t>нутовые</t>
    </r>
  </si>
  <si>
    <r>
      <t xml:space="preserve">Котлеты с асафетидой и специями
</t>
    </r>
    <r>
      <rPr>
        <b/>
        <i/>
        <sz val="10"/>
        <color indexed="8"/>
        <rFont val="Arial Cyr"/>
        <charset val="204"/>
      </rPr>
      <t>чечевичные</t>
    </r>
  </si>
  <si>
    <r>
      <t xml:space="preserve">Котлеты с асафетидой и специями
</t>
    </r>
    <r>
      <rPr>
        <b/>
        <i/>
        <sz val="10"/>
        <color indexed="8"/>
        <rFont val="Arial Cyr"/>
        <charset val="204"/>
      </rPr>
      <t>гречневые</t>
    </r>
  </si>
  <si>
    <r>
      <t xml:space="preserve">Хлопья (котлетные) </t>
    </r>
    <r>
      <rPr>
        <b/>
        <i/>
        <sz val="10"/>
        <color indexed="8"/>
        <rFont val="Arial Cyr"/>
        <charset val="204"/>
      </rPr>
      <t>гороховые</t>
    </r>
  </si>
  <si>
    <r>
      <t xml:space="preserve">Хлопья (котлетные) </t>
    </r>
    <r>
      <rPr>
        <b/>
        <i/>
        <sz val="10"/>
        <color indexed="8"/>
        <rFont val="Arial Cyr"/>
        <charset val="204"/>
      </rPr>
      <t>нутовые</t>
    </r>
  </si>
  <si>
    <r>
      <t xml:space="preserve">Хлопья (котлетные) </t>
    </r>
    <r>
      <rPr>
        <b/>
        <i/>
        <sz val="10"/>
        <color indexed="8"/>
        <rFont val="Arial Cyr"/>
        <charset val="204"/>
      </rPr>
      <t>чечевичные</t>
    </r>
  </si>
  <si>
    <r>
      <t xml:space="preserve">Хлопья (котлетные) </t>
    </r>
    <r>
      <rPr>
        <b/>
        <i/>
        <sz val="10"/>
        <color indexed="8"/>
        <rFont val="Arial Cyr"/>
        <charset val="204"/>
      </rPr>
      <t>гречневые</t>
    </r>
  </si>
  <si>
    <t>Паста нутовая "Хумус" сухая</t>
  </si>
  <si>
    <r>
      <t xml:space="preserve">Каша кедровая "Сила Алтая"
</t>
    </r>
    <r>
      <rPr>
        <sz val="10"/>
        <color indexed="8"/>
        <rFont val="Arial Cyr"/>
        <charset val="204"/>
      </rPr>
      <t xml:space="preserve">(200 гр кедровой каши в одном пакете, </t>
    </r>
    <r>
      <rPr>
        <sz val="10"/>
        <color indexed="8"/>
        <rFont val="Arial Cyr"/>
        <charset val="204"/>
      </rPr>
      <t>без масла</t>
    </r>
    <r>
      <rPr>
        <sz val="10"/>
        <color indexed="8"/>
        <rFont val="Arial Cyr"/>
        <charset val="204"/>
      </rPr>
      <t>)</t>
    </r>
  </si>
  <si>
    <r>
      <t xml:space="preserve">Каша льняная "Сила Алтая"
</t>
    </r>
    <r>
      <rPr>
        <sz val="10"/>
        <color indexed="8"/>
        <rFont val="Arial Cyr"/>
        <charset val="204"/>
      </rPr>
      <t>(200 гр льняной каши в одном пакете, без масла)</t>
    </r>
  </si>
  <si>
    <r>
      <t xml:space="preserve">Каша тыквенная "Сила Алтая"
</t>
    </r>
    <r>
      <rPr>
        <sz val="10"/>
        <color indexed="8"/>
        <rFont val="Arial Cyr"/>
        <charset val="204"/>
      </rPr>
      <t>(200 гр тыквенной каши в одном пакете, без масла)</t>
    </r>
  </si>
  <si>
    <r>
      <t xml:space="preserve">Каша кедровая "Сила Алтая"            с кедровым маслом
</t>
    </r>
    <r>
      <rPr>
        <sz val="10"/>
        <color indexed="8"/>
        <rFont val="Arial Cyr"/>
        <charset val="204"/>
      </rPr>
      <t>(5 пакетиков кедровой каши, 5 пакетиков кедрового масла)</t>
    </r>
  </si>
  <si>
    <r>
      <t xml:space="preserve">Каша льняная "Сила Алтая"               с льняным маслом
</t>
    </r>
    <r>
      <rPr>
        <sz val="10"/>
        <color indexed="8"/>
        <rFont val="Arial Cyr"/>
        <charset val="204"/>
      </rPr>
      <t>(5 пакетиков льняной каши, 5 пакетиков льняного масла)</t>
    </r>
  </si>
  <si>
    <r>
      <t xml:space="preserve">Каша тыквенная "Сила Алтая"          с тыквенным маслом
</t>
    </r>
    <r>
      <rPr>
        <sz val="10"/>
        <color indexed="8"/>
        <rFont val="Arial Cyr"/>
        <charset val="204"/>
      </rPr>
      <t>(5 пакетиков тыквенной каши, 5 пакетиков тыквенного масла)</t>
    </r>
  </si>
  <si>
    <t>Органическое зерно "Черный хлеб" выращено на чистых землях Тульской области с применением методов органического земледелия, то есть без использования пестицидов, гербицидов и прочих химических удобрений и стимуляторов роста. Зерно бережно хранится в хранилищах из эко-материалов. Цельнозерновая мука перемалывается старинным способом – на каменных жерновах, что сохраняет все витамины, минералы и природную силу, заложенную в зерне. Зерно можно проращивать.</t>
  </si>
  <si>
    <t>Маш (можно проращивать) "Ecotopia.ru"</t>
  </si>
  <si>
    <t>Широкая линейка цельнозерновой муки изготовлена "дедовским" способом - на каменных жерновах, благодаря чему продукт не соприкасается с металлом и дольше сохраняет свою пышность и свежесть. Из ржаного солода получается замечательная домашняя закваска для бездрожжевой выпечки самого полезного и ароматного ржаного хлеба. А из цельнозерновой манки можно сварить кашу детства, только на порядок полезнее и насыщеннее. Цельные зерна и бобовые легко проращиваются, также их можно использовать для варки цельнозерновой каши.</t>
  </si>
  <si>
    <t xml:space="preserve">Семена можно проращивать. Мак и кунжут - это ценный источник легкоусваиваемого кальция, а семена расторопши созданы природой для поддержания здоровья печени. Кунжут, мак, мягкая кокосовая стружка и ароматный кэроб (порошок из стручка рожкового дерева, гипоаллергенный заменитель какао) - отличные ингредиенты для домашней выпечки. А вместо обычного рафинированного сахара мы предлагаем тростниковый. Абрикос натуральной сушки отлично подходит для легкого приготовления живого домашнего морса - стоит только замочить пакетик в графине чистой холодной воды, и через часов шесть вкуснейший и полезнейший абрикосовый морс без сахара готов! А для того, чтобы получить чистейшую структурированную воду, ее можно настоять на природном активаторе воды - шунгите. </t>
  </si>
  <si>
    <t>Овес в оболочке БИО</t>
  </si>
  <si>
    <t>Срок хранения</t>
  </si>
  <si>
    <t>2 года</t>
  </si>
  <si>
    <t>6 мес.</t>
  </si>
  <si>
    <t>2 мес.</t>
  </si>
  <si>
    <t>5 лет</t>
  </si>
  <si>
    <t>3 мес.</t>
  </si>
  <si>
    <t>12 мес.</t>
  </si>
  <si>
    <t>15 мес.</t>
  </si>
  <si>
    <t>18 мес.</t>
  </si>
  <si>
    <t>14 мес.</t>
  </si>
  <si>
    <t>24 мес.</t>
  </si>
  <si>
    <t>9 мес.</t>
  </si>
  <si>
    <t>10 мес.</t>
  </si>
  <si>
    <t>не ограничен</t>
  </si>
  <si>
    <t>5 мес.</t>
  </si>
  <si>
    <t>8 мес.</t>
  </si>
  <si>
    <r>
      <t xml:space="preserve">Bite Иммунитет  (клюква-миндаль-тыквенные семечки)                          </t>
    </r>
    <r>
      <rPr>
        <sz val="10"/>
        <color indexed="8"/>
        <rFont val="Arial Cyr"/>
        <charset val="204"/>
      </rPr>
      <t>(упаковка флоу-пак, блок 20 шт.)</t>
    </r>
  </si>
  <si>
    <t xml:space="preserve">Горький шоколад на меду, 70 % </t>
  </si>
  <si>
    <t>Гранола - это сытная и вкусная смесь из засушенных разнообразных злаков, семечек, орехов, меда с добавлением натуральных масел, специй и пряностей, сухофруктов, ягод и зерен. Прекрасно подходит для завтраков и перекусов. В меру сладкая, с насыщенными вкусом и пользой,  имеет легкий вес и занимает минимум места, что позволяет брать её с собой в дорогу или на работу. Для детей и их родителей также открытием станут Фрустики. Созданы из воздушного риса с добавлением пшена, овса, фруктов, овощей и зелени. Натуральные снеки могут быть отличной заменой сладостям и чипсам, и, что самое важное, с пользой для здоровья.</t>
  </si>
  <si>
    <t>80 - 90</t>
  </si>
  <si>
    <t>413-465</t>
  </si>
  <si>
    <t>379-425</t>
  </si>
  <si>
    <t>395-445</t>
  </si>
  <si>
    <t>589-695</t>
  </si>
  <si>
    <t>824-925</t>
  </si>
  <si>
    <t>572-645</t>
  </si>
  <si>
    <t>397-480</t>
  </si>
  <si>
    <t>883-890</t>
  </si>
  <si>
    <t>597-670</t>
  </si>
  <si>
    <t>7 мес.</t>
  </si>
  <si>
    <t>280 гр</t>
  </si>
  <si>
    <t xml:space="preserve">100% Кокосовая вода без сахара </t>
  </si>
  <si>
    <t>80-100</t>
  </si>
  <si>
    <t>Иван-чай из экологически чистого местечка в Архангельской области приготовлен по старорусскому рецепту, бережно ферментирован. Имеет бархатный, глубокий вкус и сладковатый аромат. Не содержит кофеин, однако мягко тонизирует и придает сил. Освежает и прекрасно утоляет жажду. В богатой коллекции вкусов есть как традиционный заварной иван-чай, так и удобный пакетированный.</t>
  </si>
  <si>
    <t>Этот необычный сахар изготовлен из нектара цветов кокосовой пальмы: полученный из надрезанных расцветающих почек цветов сок выпаривают на солнце, затем охлаждают в тени. Обладает нежной текстурой, ярким вкусом и цветочным ароматом. Это абсолютно натуральный, полезный подсластитель с низким гликемическим индексом. Имеет весьма ценный состав: 16 разных аминокислот, витамины В2, В3, В6, С, а также много железа, магния и цинка! Его используют вместо обыкновенного сахара в кулинарии: в выпечке, в коктейлях, десертах, в качестве добавки к кофе, чаю и другим напиткам и блюдам.</t>
  </si>
  <si>
    <t>Органические продукты: фрукты, ягоды и плоды собраны в экологически чистых районах предгорий Тянь-Шаня и Иссык-кульской долины. Они выращены без использования пестицидов, регуляторов роста, без использования генетически-модифицированных продуктов (ГМО). Применен метод бережной сушки. Продукция полезна для здоровья, так как богата витаминами и минералами. Сушеные ягодки и фрукты можно есть как снеки, а также добавлять в чай.</t>
  </si>
  <si>
    <t>Нут (можно проращивать) "Ecotopia.ru"</t>
  </si>
  <si>
    <r>
      <t>Мука нутовая</t>
    </r>
    <r>
      <rPr>
        <b/>
        <sz val="10"/>
        <color indexed="12"/>
        <rFont val="Arial Cyr"/>
        <charset val="204"/>
      </rPr>
      <t xml:space="preserve"> </t>
    </r>
  </si>
  <si>
    <t>90-110</t>
  </si>
  <si>
    <t>450-510</t>
  </si>
  <si>
    <t>Кунжут черный (можно проращивать) "Ecotopia.ru"</t>
  </si>
  <si>
    <t>Кунжут белый (можно проращивать) "Ecotopia.ru"</t>
  </si>
  <si>
    <t>145-150</t>
  </si>
  <si>
    <t>Кокосовая стружка "Ecotopia.ru"</t>
  </si>
  <si>
    <t>125-135</t>
  </si>
  <si>
    <t>Тофу ЯСО, "Абрикос-миндаль"</t>
  </si>
  <si>
    <t>Тофу ЯСО, "Вишня"</t>
  </si>
  <si>
    <t>Тофу ЯСО, "Клубника"</t>
  </si>
  <si>
    <t>Тофу ЯСО, "Клюква"</t>
  </si>
  <si>
    <t>Тофу ЯСО, "Копченый"</t>
  </si>
  <si>
    <t>Тофу ЯСО, "Морская капуста"</t>
  </si>
  <si>
    <t>Тофу ЯСО, "Натуральный"</t>
  </si>
  <si>
    <t>Тофу ЯСО, "Паприка"</t>
  </si>
  <si>
    <t>Тофу ЯСО, "Экзотик"</t>
  </si>
  <si>
    <t>Тофу ЯСО, "Яблоко - Корица"</t>
  </si>
  <si>
    <t>100-110</t>
  </si>
  <si>
    <r>
      <t xml:space="preserve">Кокосовое молоко Chaokoh </t>
    </r>
    <r>
      <rPr>
        <b/>
        <sz val="10"/>
        <color indexed="10"/>
        <rFont val="Arial Cyr"/>
        <charset val="204"/>
      </rPr>
      <t xml:space="preserve"> </t>
    </r>
  </si>
  <si>
    <t xml:space="preserve">Батончик из шелковицы с мятой </t>
  </si>
  <si>
    <t>4627093736034</t>
  </si>
  <si>
    <t>230-250</t>
  </si>
  <si>
    <t>350-370</t>
  </si>
  <si>
    <t>Тофу «ЯСО» производится по традиционной технологии, обеспечивающей высокое содержание натурального легкоусвояемого белка. Не используются готовые «вкусо-ароматические смеси», красители или усилители вкуса при изготовлении продукции. Напротив, для достижения оригинального и утонченного вкуса тофу «ЯСО» используются только натуральные составляющие в особых пропорциях и составах, рецепты которых, разрабатывались диетологом вегетарианцем, в строгом соответствии с требованиями веганской кухни. Не содержит консервантов, ГМО, красителей и сахара. Хранится при комнатной температуре полгода! Нежный вкус в компактной упаковке - то, что надо :)</t>
  </si>
  <si>
    <t>180-200</t>
  </si>
  <si>
    <t>200-220</t>
  </si>
  <si>
    <t>130-140</t>
  </si>
  <si>
    <t xml:space="preserve">Кокосовая вода с ягодным соком (клубника, виноград, гранат) </t>
  </si>
  <si>
    <r>
      <t xml:space="preserve">Кокосовое молоко для десертов  </t>
    </r>
    <r>
      <rPr>
        <b/>
        <sz val="10"/>
        <color indexed="10"/>
        <rFont val="Arial Cyr"/>
        <charset val="204"/>
      </rPr>
      <t xml:space="preserve"> </t>
    </r>
  </si>
  <si>
    <r>
      <t xml:space="preserve">Конжаковый напиток-желе с соком винограда </t>
    </r>
    <r>
      <rPr>
        <b/>
        <sz val="10"/>
        <color indexed="10"/>
        <rFont val="Arial Cyr"/>
        <charset val="204"/>
      </rPr>
      <t xml:space="preserve">                             </t>
    </r>
  </si>
  <si>
    <t>297 гр</t>
  </si>
  <si>
    <t>195-200</t>
  </si>
  <si>
    <t>«Сырые Мюсли» существуют уже около 3-х лет и прочно вошли в рацион многих сыроедов, веганов, вегетарианцев, а также тех, кто просто любит вкусную и здоровую пищу. В основу «Сырых Мюсли» легли следующие принципы: компоненты мюсли должны быть сырыми, естественной сушки или сушки не выше 40°, вкусными, сытными и легкими в приготовлении. Мюсли должны содержать полный спектр полезных витаминов, важнейших минералов, белков, углеводов и жиров в пропорциях, близких к идеальному.</t>
  </si>
  <si>
    <t xml:space="preserve">Горький шоколад на меду с миндалем, 70 %                             </t>
  </si>
  <si>
    <t xml:space="preserve">Горький шоколад на меду с фундуком, 70 %                      </t>
  </si>
  <si>
    <t xml:space="preserve">Горький шоколад на меду с бразильским орехом, 70 % </t>
  </si>
  <si>
    <t>230-235</t>
  </si>
  <si>
    <t>5 кг</t>
  </si>
  <si>
    <t>1150-1200</t>
  </si>
  <si>
    <t>нет</t>
  </si>
  <si>
    <t>240-250</t>
  </si>
  <si>
    <t>130-135</t>
  </si>
  <si>
    <t>530-550</t>
  </si>
  <si>
    <t>135-145</t>
  </si>
  <si>
    <t>535-555</t>
  </si>
  <si>
    <t>95-110</t>
  </si>
  <si>
    <t>3 кг</t>
  </si>
  <si>
    <t>Овес голозерный БИО</t>
  </si>
  <si>
    <t>145-160</t>
  </si>
  <si>
    <t>180-190</t>
  </si>
  <si>
    <t>420-430</t>
  </si>
  <si>
    <t>175-180</t>
  </si>
  <si>
    <t>390-395</t>
  </si>
  <si>
    <t>240-245</t>
  </si>
  <si>
    <t xml:space="preserve">Тофу ЯСО, "Весенние травы" </t>
  </si>
  <si>
    <t>1 мес.</t>
  </si>
  <si>
    <t>250-290</t>
  </si>
  <si>
    <t xml:space="preserve">Молоко из коричневого риса                с сахаром                             </t>
  </si>
  <si>
    <t xml:space="preserve">Молоко из коричневого риса               с черным кунжутом                      </t>
  </si>
  <si>
    <r>
      <t xml:space="preserve">Молоко из молодого риса                     с сахаром </t>
    </r>
    <r>
      <rPr>
        <b/>
        <sz val="10"/>
        <color indexed="10"/>
        <rFont val="Arial Cyr"/>
        <charset val="204"/>
      </rPr>
      <t xml:space="preserve">                           </t>
    </r>
  </si>
  <si>
    <r>
      <t xml:space="preserve">Bite Star                                         (финики-арахис-какао-гвоздика-корица)                                          </t>
    </r>
    <r>
      <rPr>
        <sz val="10"/>
        <color indexed="8"/>
        <rFont val="Arial Cyr"/>
        <charset val="204"/>
      </rPr>
      <t>(упаковка флоу-пак, блок 20 шт.)</t>
    </r>
  </si>
  <si>
    <r>
      <t xml:space="preserve">Bite Интеллект                                (миндаль-яблоко-корица)              </t>
    </r>
    <r>
      <rPr>
        <sz val="10"/>
        <color indexed="8"/>
        <rFont val="Arial Cyr"/>
        <charset val="204"/>
      </rPr>
      <t>(упаковка флоу-пак, блок 20 шт.)</t>
    </r>
  </si>
  <si>
    <r>
      <t xml:space="preserve">Bite Тонус                                        (лимон-кумкват-фундук)                </t>
    </r>
    <r>
      <rPr>
        <sz val="10"/>
        <color indexed="8"/>
        <rFont val="Arial Cyr"/>
        <charset val="204"/>
      </rPr>
      <t>(упаковка флоу-пак, блок 20 шт.)</t>
    </r>
  </si>
  <si>
    <r>
      <rPr>
        <b/>
        <sz val="10"/>
        <color indexed="8"/>
        <rFont val="Arial Cyr"/>
        <charset val="204"/>
      </rPr>
      <t xml:space="preserve">Мед разнотравья порционный </t>
    </r>
    <r>
      <rPr>
        <sz val="9.5"/>
        <color indexed="8"/>
        <rFont val="Arial"/>
        <family val="2"/>
        <charset val="204"/>
      </rPr>
      <t xml:space="preserve">(цена указана за коробку 252 шт.;  13 руб/шт.)                               </t>
    </r>
  </si>
  <si>
    <t xml:space="preserve">Тофу ЯСО, "Грибы"                    </t>
  </si>
  <si>
    <r>
      <t xml:space="preserve">Тофу ЯСО, "Индийские специи" </t>
    </r>
    <r>
      <rPr>
        <b/>
        <i/>
        <sz val="10"/>
        <color indexed="40"/>
        <rFont val="Open Sans Condensed Light"/>
        <charset val="204"/>
      </rPr>
      <t/>
    </r>
  </si>
  <si>
    <t>Эко-чипсы овощные вакуумной сушки</t>
  </si>
  <si>
    <t xml:space="preserve">Батончик из шелковицы с абрикосом </t>
  </si>
  <si>
    <t xml:space="preserve">Батончик из шелковицы с имбирем </t>
  </si>
  <si>
    <t>Батончик "Pikki" Абрикос</t>
  </si>
  <si>
    <t>Батончик "Pikki" Банан</t>
  </si>
  <si>
    <t>Батончик "Pikki" Клюква</t>
  </si>
  <si>
    <t>Батончик "Pikki" Чернослив</t>
  </si>
  <si>
    <t>Батончик "Pikki" Годжи-гуарана</t>
  </si>
  <si>
    <t>Батончик "Pikki" Годжи-физалис</t>
  </si>
  <si>
    <t>Батончик "Pikki" Зеленый кофе</t>
  </si>
  <si>
    <t>Батончик "Pikki" Клюква-кешью</t>
  </si>
  <si>
    <t>Батончик "Pikki" Клюква-миндаль</t>
  </si>
  <si>
    <t>Батончик "Pikki" Кокос-гранола</t>
  </si>
  <si>
    <t>Батончик "Pikki" Миндаль-шоколад</t>
  </si>
  <si>
    <t>Батончик "Pikki" Микс семечек-клюква</t>
  </si>
  <si>
    <t>Батончики "Pikki" Арахис-шоколад</t>
  </si>
  <si>
    <t>25 гр</t>
  </si>
  <si>
    <t>35 гр</t>
  </si>
  <si>
    <t>Конфеты (crunch bites) "Pikki" Арахис-шоколад</t>
  </si>
  <si>
    <t>Конфеты (crunch bites) "Pikki" Кешью-миндаль-инжир</t>
  </si>
  <si>
    <t>Конфеты (crunch bites) "Pikki" Клюква-миндаль</t>
  </si>
  <si>
    <t>Конфеты (crunch bites) "Pikki" Миндаль-шоколад-апельсин</t>
  </si>
  <si>
    <t>Кэроб средней обжарки "Житница здоровья"</t>
  </si>
  <si>
    <t>250-300</t>
  </si>
  <si>
    <t>Бейкитсы запеченные «Пикантная паприка на гриле»</t>
  </si>
  <si>
    <t>140 гр</t>
  </si>
  <si>
    <t xml:space="preserve">Бейкитсы Hammock – это легкие хрустящие снеки из тонкого пшеничного теста, запеченные в специальной печи и приправленные натуральными травами и специями. Всегда запеченные, никогда не жареные! Привычный продукт  модернизирован в духе правильного питания. Пшеничные чипсы с добавками придутся по вкусу ценителям натуральных перекусов. Еще одна важная деталь - пшеничные бейкитсы содержат примерно на 50% меньше жира, чем в обычных картофельных чипсах. </t>
  </si>
  <si>
    <t>Бейкитсы запеченные «Морская соль и оливковое масло»</t>
  </si>
  <si>
    <r>
      <t>Батончик из шелковицы с миндалем</t>
    </r>
    <r>
      <rPr>
        <b/>
        <i/>
        <sz val="10"/>
        <color indexed="30"/>
        <rFont val="Arial Cyr"/>
        <charset val="204"/>
      </rPr>
      <t xml:space="preserve"> </t>
    </r>
  </si>
  <si>
    <t xml:space="preserve">Батончик из шелковицы с какао   </t>
  </si>
  <si>
    <r>
      <t xml:space="preserve">Фрустики "Абрикос и тыква"         </t>
    </r>
    <r>
      <rPr>
        <sz val="9"/>
        <rFont val="Arial Cyr"/>
        <charset val="204"/>
      </rPr>
      <t>(цена указана за упаковку из 7 пакетиков)</t>
    </r>
  </si>
  <si>
    <r>
      <t xml:space="preserve">Фрустики "Груша и морковь"         </t>
    </r>
    <r>
      <rPr>
        <sz val="9"/>
        <rFont val="Arial Cyr"/>
        <charset val="204"/>
      </rPr>
      <t>(цена указана за упаковку из 7 пакетиков)</t>
    </r>
  </si>
  <si>
    <r>
      <t xml:space="preserve">Фрустики "Петрушка и банан"        </t>
    </r>
    <r>
      <rPr>
        <sz val="9"/>
        <rFont val="Arial Cyr"/>
        <charset val="204"/>
      </rPr>
      <t>(цена указана за упаковку из 7 пакетиков)</t>
    </r>
  </si>
  <si>
    <r>
      <t xml:space="preserve">Фрустики "Свекла и малина"         </t>
    </r>
    <r>
      <rPr>
        <sz val="9"/>
        <rFont val="Arial Cyr"/>
        <charset val="204"/>
      </rPr>
      <t>(цена указана за упаковку из 7 пакетиков)</t>
    </r>
  </si>
  <si>
    <t xml:space="preserve">Молоко из семян бусенника                без сахара                                    </t>
  </si>
  <si>
    <t xml:space="preserve">Напиток из бусенника с сахаром  </t>
  </si>
  <si>
    <t xml:space="preserve">100% натуральное кокосовое масло </t>
  </si>
  <si>
    <t>1000 г.</t>
  </si>
  <si>
    <t>Протеин Гороховый (изолят)</t>
  </si>
  <si>
    <t>Протеин Соевый (изолят)</t>
  </si>
  <si>
    <t>150-200</t>
  </si>
  <si>
    <t xml:space="preserve">Несмотря на скептическое мнение окружающих, активно тренирующиеся вегетарианцы демонстрируют отличную физическую форму и мышечную силу. Мы поддерживаем спортсменов-вегетарианцев и предлагаем специальное питание, которое не только помогает в достижении рекордных результатов, но и является отличным дополнением спортивного рациона, не содержащего компонентов животного происхождения. Всё спортивное питание высокой степени очистки, не содержит холестерина, гарантированно НЕ является ГМО! </t>
  </si>
  <si>
    <t>400-450</t>
  </si>
  <si>
    <t>Итого (Супы, котлеты, макароны, масла):</t>
  </si>
  <si>
    <t>руб.</t>
  </si>
  <si>
    <t>Масла холодного отжима,  бальзамы, каши и мука из орехов и семян</t>
  </si>
  <si>
    <t>PIKKI – это новые здоровые снеки из орехов, злаков и сухофруктов, сделанные в России. Хрустящие и мягкие фруктовые батончики, батончики-суперфуды с ягодами годжи, гуараной и зеленым кофе, конфеты-кранчи — ассортимент PIKKI разнообразен и продолжает расти. Вьетнамский кешью, чилийская клюква, индийский кунжут, американский миндаль, бельгийский шоколад, индонезийский кокос. Основные ингредиенты закодированы в цветах упаковки каждого вида. Рецептура каждого продукта прорабатывается несколько месяцев, чтобы вкус был интенсивным и сбалансированным, а прожарка орехов - идеальной.  Дома, на рабочем месте, в машине, в спортзале после тренировки, на прогулке Pikki — это легкий и здоровый способ перекусить. Без консервантов, красителей, усилителей вкуса, потому что мы, как и вы заботимся о том, что едим. Пробуйте натуральные снеки и кранчи Pikki из фруктов и орехов. И угощайте тех, кого любите.</t>
  </si>
  <si>
    <t>www.stevia.ru</t>
  </si>
  <si>
    <t>www.ecotopia.ru</t>
  </si>
  <si>
    <t xml:space="preserve">Козинаки из грецких орехов          </t>
  </si>
  <si>
    <t xml:space="preserve">100% Кокосовая вода без сахара БИО  </t>
  </si>
  <si>
    <r>
      <t xml:space="preserve">100% Кокосовая вода с соком ананаса и мятой                                  </t>
    </r>
    <r>
      <rPr>
        <b/>
        <sz val="11"/>
        <color indexed="56"/>
        <rFont val="Arial Cyr"/>
        <charset val="204"/>
      </rPr>
      <t xml:space="preserve"> </t>
    </r>
  </si>
  <si>
    <t xml:space="preserve">100% Кокосовая вода с соком лайма   </t>
  </si>
  <si>
    <t>Яблочные шарики "КотКомпот" со вкусом абрикоса</t>
  </si>
  <si>
    <t>400 гр</t>
  </si>
  <si>
    <r>
      <t xml:space="preserve">Семена конопли (очищенные) "Ecotopia.ru" </t>
    </r>
    <r>
      <rPr>
        <b/>
        <i/>
        <sz val="11"/>
        <color indexed="12"/>
        <rFont val="Arial Cyr"/>
        <charset val="204"/>
      </rPr>
      <t>НОВИНКА!</t>
    </r>
  </si>
  <si>
    <t>790-850</t>
  </si>
  <si>
    <r>
      <t xml:space="preserve">Чечевица красная шлифованная "Житница здоровья" </t>
    </r>
    <r>
      <rPr>
        <b/>
        <i/>
        <sz val="10"/>
        <color indexed="10"/>
        <rFont val="Arial Cyr"/>
        <charset val="204"/>
      </rPr>
      <t>(ожидается!)</t>
    </r>
  </si>
  <si>
    <t>Цена опт с НДС, руб.</t>
  </si>
  <si>
    <t>Цена опт без НДС, руб.</t>
  </si>
  <si>
    <r>
      <t xml:space="preserve">                                                                                                                                                                          </t>
    </r>
    <r>
      <rPr>
        <b/>
        <i/>
        <sz val="16"/>
        <color indexed="12"/>
        <rFont val="Arial Cyr"/>
        <charset val="204"/>
      </rPr>
      <t xml:space="preserve"> </t>
    </r>
  </si>
  <si>
    <r>
      <rPr>
        <b/>
        <i/>
        <sz val="16"/>
        <color indexed="12"/>
        <rFont val="Arial Cyr"/>
        <charset val="204"/>
      </rPr>
      <t xml:space="preserve">        </t>
    </r>
    <r>
      <rPr>
        <b/>
        <i/>
        <sz val="16"/>
        <color indexed="17"/>
        <rFont val="Arial Cyr"/>
        <charset val="204"/>
      </rPr>
      <t xml:space="preserve">                     </t>
    </r>
  </si>
  <si>
    <r>
      <t xml:space="preserve">                                           </t>
    </r>
    <r>
      <rPr>
        <b/>
        <i/>
        <sz val="18"/>
        <color indexed="17"/>
        <rFont val="Arial Cyr"/>
        <charset val="204"/>
      </rPr>
      <t xml:space="preserve">  </t>
    </r>
  </si>
  <si>
    <r>
      <t xml:space="preserve">Московское представительство экофабрики </t>
    </r>
    <r>
      <rPr>
        <b/>
        <sz val="12"/>
        <color indexed="60"/>
        <rFont val="Arial Cyr"/>
        <charset val="204"/>
      </rPr>
      <t>Старослав</t>
    </r>
  </si>
  <si>
    <t>Без НДС</t>
  </si>
  <si>
    <t>С НДС</t>
  </si>
  <si>
    <t>Сумма с НДС</t>
  </si>
  <si>
    <t>Сумма без НДС</t>
  </si>
  <si>
    <t>Итого (Стевия.Чай, сладости и пр.):</t>
  </si>
  <si>
    <r>
      <t xml:space="preserve">Суп быстрого приготовления
</t>
    </r>
    <r>
      <rPr>
        <b/>
        <i/>
        <sz val="10"/>
        <color indexed="8"/>
        <rFont val="Arial Cyr"/>
        <charset val="204"/>
      </rPr>
      <t>гороховый</t>
    </r>
    <r>
      <rPr>
        <b/>
        <sz val="10"/>
        <color indexed="8"/>
        <rFont val="Arial Cyr"/>
        <charset val="204"/>
      </rPr>
      <t xml:space="preserve"> </t>
    </r>
    <r>
      <rPr>
        <b/>
        <sz val="10"/>
        <color indexed="60"/>
        <rFont val="Arial Cyr"/>
        <charset val="204"/>
      </rPr>
      <t>(цена указана за упаковку из 14 пакетиков)</t>
    </r>
  </si>
  <si>
    <r>
      <t xml:space="preserve">Суп быстрого приготовления
</t>
    </r>
    <r>
      <rPr>
        <b/>
        <i/>
        <sz val="10"/>
        <color indexed="8"/>
        <rFont val="Arial Cyr"/>
        <charset val="204"/>
      </rPr>
      <t>нутовый</t>
    </r>
    <r>
      <rPr>
        <b/>
        <sz val="10"/>
        <color indexed="8"/>
        <rFont val="Arial Cyr"/>
        <charset val="204"/>
      </rPr>
      <t xml:space="preserve"> </t>
    </r>
    <r>
      <rPr>
        <b/>
        <sz val="10"/>
        <color indexed="60"/>
        <rFont val="Arial Cyr"/>
        <charset val="204"/>
      </rPr>
      <t>(цена указана за упаковку из 14 пакетиков)</t>
    </r>
  </si>
  <si>
    <r>
      <t xml:space="preserve">Суп быстрого приготовления
</t>
    </r>
    <r>
      <rPr>
        <b/>
        <i/>
        <sz val="10"/>
        <color indexed="8"/>
        <rFont val="Arial Cyr"/>
        <charset val="204"/>
      </rPr>
      <t>чечевичный</t>
    </r>
    <r>
      <rPr>
        <b/>
        <sz val="10"/>
        <color indexed="8"/>
        <rFont val="Arial Cyr"/>
        <charset val="204"/>
      </rPr>
      <t xml:space="preserve"> </t>
    </r>
    <r>
      <rPr>
        <b/>
        <sz val="10"/>
        <color indexed="60"/>
        <rFont val="Arial Cyr"/>
        <charset val="204"/>
      </rPr>
      <t>(цена указана за упаковку из 14 пакетиков)</t>
    </r>
  </si>
  <si>
    <r>
      <t xml:space="preserve">Суп быстрого приготовления
</t>
    </r>
    <r>
      <rPr>
        <b/>
        <i/>
        <sz val="10"/>
        <color indexed="8"/>
        <rFont val="Arial Cyr"/>
        <charset val="204"/>
      </rPr>
      <t>гречневый</t>
    </r>
    <r>
      <rPr>
        <b/>
        <sz val="10"/>
        <color indexed="8"/>
        <rFont val="Arial Cyr"/>
        <charset val="204"/>
      </rPr>
      <t xml:space="preserve"> </t>
    </r>
    <r>
      <rPr>
        <b/>
        <sz val="10"/>
        <color indexed="60"/>
        <rFont val="Arial Cyr"/>
        <charset val="204"/>
      </rPr>
      <t>(цена указана за упаковку из 14 пакетиков)</t>
    </r>
  </si>
  <si>
    <r>
      <t xml:space="preserve">Суп быстрого приготовления
</t>
    </r>
    <r>
      <rPr>
        <b/>
        <i/>
        <sz val="10"/>
        <color indexed="8"/>
        <rFont val="Arial Cyr"/>
        <charset val="204"/>
      </rPr>
      <t>фасолевый</t>
    </r>
    <r>
      <rPr>
        <b/>
        <sz val="10"/>
        <color indexed="8"/>
        <rFont val="Arial Cyr"/>
        <charset val="204"/>
      </rPr>
      <t xml:space="preserve"> </t>
    </r>
    <r>
      <rPr>
        <b/>
        <sz val="10"/>
        <color indexed="60"/>
        <rFont val="Arial Cyr"/>
        <charset val="204"/>
      </rPr>
      <t>(цена указана за упаковку из 14 пакетиков)</t>
    </r>
    <r>
      <rPr>
        <b/>
        <sz val="11"/>
        <color indexed="60"/>
        <rFont val="Arial Cyr"/>
        <charset val="204"/>
      </rPr>
      <t xml:space="preserve"> </t>
    </r>
  </si>
  <si>
    <r>
      <t xml:space="preserve">Суп быстрого приготовления
</t>
    </r>
    <r>
      <rPr>
        <b/>
        <i/>
        <sz val="10"/>
        <color indexed="8"/>
        <rFont val="Arial Cyr"/>
        <charset val="204"/>
      </rPr>
      <t>овсяный</t>
    </r>
    <r>
      <rPr>
        <b/>
        <sz val="10"/>
        <color indexed="8"/>
        <rFont val="Arial Cyr"/>
        <charset val="204"/>
      </rPr>
      <t xml:space="preserve"> </t>
    </r>
    <r>
      <rPr>
        <b/>
        <sz val="10"/>
        <color indexed="60"/>
        <rFont val="Arial Cyr"/>
        <charset val="204"/>
      </rPr>
      <t>(цена указана за упаковку из 14 пакетиков)</t>
    </r>
    <r>
      <rPr>
        <sz val="10"/>
        <color indexed="8"/>
        <rFont val="Arial Cyr"/>
        <charset val="204"/>
      </rPr>
      <t xml:space="preserve"> </t>
    </r>
  </si>
  <si>
    <t>60 гр</t>
  </si>
  <si>
    <t>290-350</t>
  </si>
  <si>
    <t>300-370</t>
  </si>
  <si>
    <t>150 гр</t>
  </si>
  <si>
    <t xml:space="preserve">Конфеты сыроедные "Кокос" </t>
  </si>
  <si>
    <t>550-600</t>
  </si>
  <si>
    <t>Горький шоколад на меду с кофе и кардамоном, 70 %</t>
  </si>
  <si>
    <t>Вкусное и здоровое питание без муки, сахара и консервантов: живые хлебцы, пастилки, конфеты и халва приготовлены по оригинальным рецептам из натуральных ингредиентов. Хлебцы и пастилки высушены бережным способом при температуре до 40 градусов. Пастилки просты по составу: только фрукты и специи, живые какао-бобы или необжаренный кэроб. Лаконичность рецептов обеспечивает наилучшую усваиваемость сладостей. (Живые конфеты и халву следует хранить и транспортировать в холодильнике, пастилки и хлебцы прекрасно хранятся при комнатной температуре).</t>
  </si>
  <si>
    <t>Это настоящий 100% сыроедный честный урбеч! Наш урбеч (паста) изготовлен только из необжаренных орехов и семян без добавления масла, сахара и прочего. Моно-состав продукта обеспечивает максимальное усвоение организмом. Урбеч богат жирами, поэтому им можно заменять масло в салате, а также добавлять в кашу для придания орехового вкуса, делать с ним сытные, питательные овощные сэндвичи или десертные бутерброды с медом или джемом.</t>
  </si>
  <si>
    <t xml:space="preserve">                                                                                                                                                                                     </t>
  </si>
  <si>
    <t>Сочетание шоколада и орехов – один из классических примеров идеального соседства ингредиентов. Слегка горьковатый вкус эквадорского шоколада смягчает сладость и сливочные нотки перетертой ореховой массы. Пасты не содержат эмульгаторов, консервантов, пищевых добавок, богаты белком, содержат большое количество антиоксидантов, витаминов А, В1, В2, железа, кальция и магния, благодаря которым в организме ускоряется обмен белков и жирных кислот, снижается уровень "плохого" холестерина в крови, укрепляется иммунитет и снижается риск анемии. Все ингредиенты до однородного состояния перетираются на каменном меланжере в течение 18 часов. Пасты можно использовать как заправку для фруктовых салатов, добавлять в каши, смузи, коктейли.</t>
  </si>
  <si>
    <t>В азиатской кухне кусочки тофу принято дополнять соевым соусом и пряностями. Тофу маринуют, запекают, обжаривают, делают компонентом для соусов и начинкой для пирожков. Содержимое этой упаковки – самая мягкая, нежная разновидность тофу, этот вид тофу еще называют "шелковый" тофу. Вкус у него нейтральный, благодаря чему его можно использовать практически во всех блюдах – супах, салатах, основных блюдах, гарнирах и десертах. Он прекрасно подходит для приготовления классических восточных блюд – например, супа мисо. Кроме того, мягкий тофу послужит великолепной основой для веганского чизкейка, пудинга, мусса, мороженого или нежного крема для торта. Благодаря вакуумной упаковке этот тофу можно хранить при комнатной температуре до +25-27°. Страна производства – Япония.</t>
  </si>
  <si>
    <t>Замечательные батончики с яркими вкусами. Содержат питательные орехи и сухофрукты натуральной сушки, а также натуральный сок. Без сахара. По консистенции напоминают мармелад или мягкую пастилу и приятно тают во рту. Отличный перекус и весомая порция питательных и полезных для здоровья веществ! Также в подарочных коробочках для оригинального и, главное, полезного презента.</t>
  </si>
  <si>
    <t>Прекрасный дорожный вариант! Эти снеки изготовлены во Вьетнаме из экзотических овощей (фиолетовый картофель, батат, таро, стручковая фасоль и другие) необычным способом: овощи замораживаются для их размягчения, затем бережно высушиваются в вакууме, сдабриваются рапсовым маслом и полезной морской солью. Имеют вкус классических чипсов, только несоизмеримо полезней, ведь они не подвергались обжарке, поэтому не содержат канцерогенов и, напротив, сохраняют в себе все полезные свойства овощей. Очень сытные, одной упаковки хватает на два раза.</t>
  </si>
  <si>
    <t>575-585</t>
  </si>
  <si>
    <t>475-485</t>
  </si>
  <si>
    <t>355-365</t>
  </si>
  <si>
    <t>Pacari – частная компания-производитель шоколада "от боба до плитки" (bean-to-bar). Это означает, что при производстве шоколада используются сырье только с собственных плантаций. Какао-бобы проходят тщательный отбор, после чего в коробах помещаются в землю, где в течение нескольких дней проходят ферментацию – такой процесс позволяет избежать обжарки бобов (в промышленном производстве какао-бобы обжариваются, чтобы предотвратить заплесневение) и придает шоколаду более тонкий аромат. Весь шоколад Pacari – исключительно органическая продукция, многие виды шоколада ежегодно получают престижные международные награды. Pacari – первый в мире производитель шоколада, получивший сертификат Demeter – первый мировой стандарт органического сельского хозяйства и экологической безопасности биопродуктов. Наличие знака биодинамического производства Demeter не только характеризует особые условия строго контроля на всех этапа производства по стандартам Organic, но также отражает особую концепцию подхода к бережному и тщательному ведению сельского хозяйства (в большинстве случаев это ручной труд) с учетом многих природных особенностей, в том числе заботе о чистоте и сохранности почвы и окружающей среды. Вся продукция Pacari также имеет маркировки Fair Trade, Vegan, Kosher, USDA Organic, EU Organic Farming.</t>
  </si>
  <si>
    <t xml:space="preserve">                                    </t>
  </si>
  <si>
    <t xml:space="preserve">Батончик из шелковицы с вишней </t>
  </si>
  <si>
    <t>Батончики "Pikki" Миндаль-шоколад-апельсин</t>
  </si>
  <si>
    <r>
      <t xml:space="preserve">Органический шоколад
Pacari Esmeraldas 60%                  </t>
    </r>
    <r>
      <rPr>
        <b/>
        <sz val="10"/>
        <color rgb="FF000066"/>
        <rFont val="Arial Cyr"/>
        <charset val="204"/>
      </rPr>
      <t>(Пакари Эсмеральда, 60%)</t>
    </r>
  </si>
  <si>
    <r>
      <t xml:space="preserve">Органический шоколад
Pacari La Cumbia 70%                       </t>
    </r>
    <r>
      <rPr>
        <b/>
        <sz val="10"/>
        <color rgb="FF000066"/>
        <rFont val="Arial Cyr"/>
        <charset val="204"/>
      </rPr>
      <t>(Пакари Ла Кумбиа, 70%)</t>
    </r>
  </si>
  <si>
    <r>
      <t xml:space="preserve">Органический шоколад
Pacari Los Rios 72%                        </t>
    </r>
    <r>
      <rPr>
        <b/>
        <sz val="10"/>
        <color rgb="FF000066"/>
        <rFont val="Arial Cyr"/>
        <charset val="204"/>
      </rPr>
      <t>(Пакари Лос Риос, 72%)</t>
    </r>
  </si>
  <si>
    <r>
      <t xml:space="preserve">Органический шоколад
Pacari Manabi 65%                            </t>
    </r>
    <r>
      <rPr>
        <b/>
        <sz val="10"/>
        <color rgb="FF000066"/>
        <rFont val="Arial Cyr"/>
        <charset val="204"/>
      </rPr>
      <t>(Пакари Манаби, 65%)</t>
    </r>
  </si>
  <si>
    <r>
      <t xml:space="preserve">Органический шоколад
Pacari Cherry 60%                             </t>
    </r>
    <r>
      <rPr>
        <b/>
        <sz val="10"/>
        <color rgb="FF000066"/>
        <rFont val="Arial Cyr"/>
        <charset val="204"/>
      </rPr>
      <t>(Пакари с черешней, 60%)</t>
    </r>
  </si>
  <si>
    <r>
      <t xml:space="preserve">Органический шоколад
Pacari Cranberries 60%                      </t>
    </r>
    <r>
      <rPr>
        <b/>
        <sz val="10"/>
        <color rgb="FF000066"/>
        <rFont val="Arial Cyr"/>
        <charset val="204"/>
      </rPr>
      <t>(Пакари с клюквой, 60%)</t>
    </r>
  </si>
  <si>
    <r>
      <t xml:space="preserve">Органический шоколад
Pacari Fig 60%                                       </t>
    </r>
    <r>
      <rPr>
        <b/>
        <sz val="10"/>
        <color rgb="FF000066"/>
        <rFont val="Arial Cyr"/>
        <charset val="204"/>
      </rPr>
      <t>(Пакари с инжиром, 60%)</t>
    </r>
  </si>
  <si>
    <r>
      <t xml:space="preserve">Органический шоколад
Pacari Goldenberries 60%                 </t>
    </r>
    <r>
      <rPr>
        <b/>
        <sz val="10"/>
        <color rgb="FF000066"/>
        <rFont val="Arial Cyr"/>
        <charset val="204"/>
      </rPr>
      <t>(Пакари с физалисом, 60%)</t>
    </r>
  </si>
  <si>
    <r>
      <t xml:space="preserve">Органический шоколад
Pacari Lemongrass 60%                      </t>
    </r>
    <r>
      <rPr>
        <b/>
        <sz val="10"/>
        <color rgb="FF000066"/>
        <rFont val="Arial Cyr"/>
        <charset val="204"/>
      </rPr>
      <t>(Пакари с лемонграссом, лимонной травой, 60%)</t>
    </r>
  </si>
  <si>
    <r>
      <t xml:space="preserve">Органический шоколад
Pacari Montubia 70%                         </t>
    </r>
    <r>
      <rPr>
        <b/>
        <sz val="10"/>
        <color rgb="FF000066"/>
        <rFont val="Arial Cyr"/>
        <charset val="204"/>
      </rPr>
      <t>(Пакари Монтубиа, 70%)</t>
    </r>
  </si>
  <si>
    <r>
      <t xml:space="preserve">Органический шоколад
Pacari Piura Quemazon 70%              </t>
    </r>
    <r>
      <rPr>
        <b/>
        <sz val="10"/>
        <color rgb="FF000066"/>
        <rFont val="Arial Cyr"/>
        <charset val="204"/>
      </rPr>
      <t xml:space="preserve">(Пакари Пьюра Кемазон, 70%) </t>
    </r>
  </si>
  <si>
    <r>
      <t xml:space="preserve">Органический шоколад
Pacari Tangara 70%                           </t>
    </r>
    <r>
      <rPr>
        <b/>
        <sz val="10"/>
        <color rgb="FF000066"/>
        <rFont val="Arial Cyr"/>
        <charset val="204"/>
      </rPr>
      <t>(Пакари Тангара, 70%)</t>
    </r>
  </si>
  <si>
    <r>
      <t xml:space="preserve">Органический живой шоколад
Pacari Raw 100%                                 </t>
    </r>
    <r>
      <rPr>
        <b/>
        <sz val="10"/>
        <color rgb="FF000066"/>
        <rFont val="Arial Cyr"/>
        <charset val="204"/>
      </rPr>
      <t>(Пакари, 100%)</t>
    </r>
  </si>
  <si>
    <r>
      <t xml:space="preserve">Органический живой шоколад
Pacari Raw 85%                                  </t>
    </r>
    <r>
      <rPr>
        <b/>
        <sz val="10"/>
        <color rgb="FF000066"/>
        <rFont val="Arial Cyr"/>
        <charset val="204"/>
      </rPr>
      <t>(Пакари, 85%)</t>
    </r>
  </si>
  <si>
    <r>
      <t xml:space="preserve">Органический живой шоколад
Pacari Raw 70%                                </t>
    </r>
    <r>
      <rPr>
        <b/>
        <sz val="10"/>
        <color rgb="FF000066"/>
        <rFont val="Arial Cyr"/>
        <charset val="204"/>
      </rPr>
      <t>(Пакари, 70%)</t>
    </r>
  </si>
  <si>
    <r>
      <t xml:space="preserve">Органический живой шоколад
Pacari Raw 70% with Andean Blueberry                                               </t>
    </r>
    <r>
      <rPr>
        <b/>
        <sz val="10"/>
        <color rgb="FF000066"/>
        <rFont val="Arial Cyr"/>
        <charset val="204"/>
      </rPr>
      <t>(Пакари с андской черникой, 70%)</t>
    </r>
  </si>
  <si>
    <r>
      <t xml:space="preserve">Органический живой шоколад
Pacari Raw 70% with Maca              </t>
    </r>
    <r>
      <rPr>
        <b/>
        <sz val="10"/>
        <color rgb="FF000066"/>
        <rFont val="Arial Cyr"/>
        <charset val="204"/>
      </rPr>
      <t>(Пакари с макой, 70%)</t>
    </r>
  </si>
  <si>
    <r>
      <t xml:space="preserve">Органический живой шоколад
Pacari Raw 70% with Salt &amp; Nibs </t>
    </r>
    <r>
      <rPr>
        <b/>
        <sz val="10"/>
        <color rgb="FF000066"/>
        <rFont val="Arial Cyr"/>
        <charset val="204"/>
      </rPr>
      <t>(Пакари с солью и какао-крупкой, 70%)</t>
    </r>
  </si>
  <si>
    <r>
      <t xml:space="preserve">Органический живой шоколад
Pacari Raw 70% with Spirulina     </t>
    </r>
    <r>
      <rPr>
        <b/>
        <sz val="10"/>
        <color rgb="FF000066"/>
        <rFont val="Arial Cyr"/>
        <charset val="204"/>
      </rPr>
      <t>(Пакари со спирулиной, 70%)</t>
    </r>
  </si>
  <si>
    <r>
      <t xml:space="preserve">Bite Mint                                 </t>
    </r>
    <r>
      <rPr>
        <b/>
        <i/>
        <sz val="10"/>
        <color indexed="12"/>
        <rFont val="Arial Cyr"/>
        <charset val="204"/>
      </rPr>
      <t xml:space="preserve">       </t>
    </r>
    <r>
      <rPr>
        <b/>
        <sz val="10"/>
        <color indexed="8"/>
        <rFont val="Arial Cyr"/>
        <charset val="204"/>
      </rPr>
      <t xml:space="preserve">(клюква-миндаль-тыквенные семечки)                                         </t>
    </r>
    <r>
      <rPr>
        <sz val="10"/>
        <color indexed="8"/>
        <rFont val="Arial Cyr"/>
        <charset val="204"/>
      </rPr>
      <t>(упаковка флоу-пак, блок 20 шт.)</t>
    </r>
  </si>
  <si>
    <r>
      <t xml:space="preserve">Bite Detox                                    </t>
    </r>
    <r>
      <rPr>
        <b/>
        <sz val="10"/>
        <color indexed="12"/>
        <rFont val="Arial Cyr"/>
        <charset val="204"/>
      </rPr>
      <t xml:space="preserve">  </t>
    </r>
    <r>
      <rPr>
        <b/>
        <sz val="10"/>
        <color indexed="8"/>
        <rFont val="Arial Cyr"/>
        <charset val="204"/>
      </rPr>
      <t xml:space="preserve">(финики-абрикос-миндаль-кокос)   </t>
    </r>
    <r>
      <rPr>
        <sz val="10"/>
        <color indexed="8"/>
        <rFont val="Arial Cyr"/>
        <charset val="204"/>
      </rPr>
      <t>(упаковка флоу-пак, блок 20 шт.)</t>
    </r>
  </si>
  <si>
    <r>
      <t>Bite Баланс</t>
    </r>
    <r>
      <rPr>
        <b/>
        <i/>
        <sz val="10"/>
        <color indexed="12"/>
        <rFont val="Arial Cyr"/>
        <charset val="204"/>
      </rPr>
      <t xml:space="preserve">  </t>
    </r>
    <r>
      <rPr>
        <b/>
        <sz val="10"/>
        <color indexed="12"/>
        <rFont val="Arial Cyr"/>
        <charset val="204"/>
      </rPr>
      <t xml:space="preserve">  </t>
    </r>
    <r>
      <rPr>
        <b/>
        <sz val="10"/>
        <color indexed="8"/>
        <rFont val="Arial Cyr"/>
        <charset val="204"/>
      </rPr>
      <t xml:space="preserve">                                  (кокос-кешью-бразильский орех)    </t>
    </r>
    <r>
      <rPr>
        <sz val="10"/>
        <color indexed="8"/>
        <rFont val="Arial Cyr"/>
        <charset val="204"/>
      </rPr>
      <t>(упаковка флоу-пак, блок 20 шт.)</t>
    </r>
  </si>
  <si>
    <r>
      <t xml:space="preserve">Bite Контроль веса                       (яблоко-морковь-фисташки)         </t>
    </r>
    <r>
      <rPr>
        <sz val="10"/>
        <color indexed="8"/>
        <rFont val="Arial Cyr"/>
        <charset val="204"/>
      </rPr>
      <t>(упаковка флоу-пак, блок 20 шт.)</t>
    </r>
  </si>
  <si>
    <r>
      <t xml:space="preserve">Bite Спорт                                         (банан-арахис-финик)                   </t>
    </r>
    <r>
      <rPr>
        <sz val="10"/>
        <color indexed="8"/>
        <rFont val="Arial Cyr"/>
        <charset val="204"/>
      </rPr>
      <t>(упаковка флоу-пак, блок 20 шт.)</t>
    </r>
  </si>
  <si>
    <r>
      <t>Горький шоколад на меду с кокосом, 70 %</t>
    </r>
    <r>
      <rPr>
        <b/>
        <i/>
        <sz val="11"/>
        <color indexed="12"/>
        <rFont val="Arial Cyr"/>
        <charset val="204"/>
      </rPr>
      <t xml:space="preserve">   </t>
    </r>
    <r>
      <rPr>
        <b/>
        <sz val="10"/>
        <rFont val="Arial Cyr"/>
        <charset val="204"/>
      </rPr>
      <t xml:space="preserve">            </t>
    </r>
  </si>
  <si>
    <t xml:space="preserve">Молоко из коричневого риса            без сахара                                            </t>
  </si>
  <si>
    <r>
      <t xml:space="preserve">Фрустики "Брокколи, шпинат и яблоко"                                                </t>
    </r>
    <r>
      <rPr>
        <sz val="9"/>
        <rFont val="Arial Cyr"/>
        <charset val="204"/>
      </rPr>
      <t xml:space="preserve">(цена указана за упаковку из 7 пакетиков) </t>
    </r>
  </si>
  <si>
    <t xml:space="preserve">Хлебчики (чипсы) из полбы "Фитнес"                              </t>
  </si>
  <si>
    <t xml:space="preserve">Хлебчики (чипсы) из полбы с прованскими травами "Фитнес"     </t>
  </si>
  <si>
    <t xml:space="preserve">Хлебчики (чипсы) из полбы с луком "Фитнес"                                   </t>
  </si>
  <si>
    <r>
      <t xml:space="preserve">Органический шоколад
Pacari Hand Pulled Andean Caramel 60%                                                     </t>
    </r>
    <r>
      <rPr>
        <b/>
        <sz val="10"/>
        <color rgb="FF000066"/>
        <rFont val="Arial Cyr"/>
        <charset val="204"/>
      </rPr>
      <t>(Пакари с андской карамелью, 60%)</t>
    </r>
  </si>
  <si>
    <r>
      <t xml:space="preserve">Органический шоколад
Pacari Chili 60%                                     </t>
    </r>
    <r>
      <rPr>
        <b/>
        <sz val="10"/>
        <color rgb="FF000066"/>
        <rFont val="Arial Cyr"/>
        <charset val="204"/>
      </rPr>
      <t>(Пакари с острым перцем чили, 60%</t>
    </r>
    <r>
      <rPr>
        <b/>
        <sz val="10"/>
        <rFont val="Arial Cyr"/>
        <charset val="204"/>
      </rPr>
      <t>)</t>
    </r>
  </si>
  <si>
    <t>1 год</t>
  </si>
  <si>
    <t>380-390</t>
  </si>
  <si>
    <r>
      <t>Эти восхитительные сладости для самого взыскательного вкуса приготовлены без термической обработки вручную только из натуральных ингредиентов - кокосовой стружки, миндаля, органического какао масла, виноградного сахара, пророщенной гречки, фундука, льна и прочих полезных ингредиентов. Подходят для сторонников живого питания. Конфеты "Кокос" по вкусу похожи на традиционные конфеты "Рафаэлло", внутри каждой конфеты находится цельный миндальный орешек. Печенье является около спортивным питанием, так как имеет высокую питательную ценность. Ассорти конфет представляет собой набор великолепных изделий ручной работы с различными начинками.Десерт "Пикник" является одним из самых успешных сладостей для детей и взрослых, особенно, если те скучают по пальмам и морю :) Все кондитерские изделия хранятся в холодильнике 1 месяц.</t>
    </r>
    <r>
      <rPr>
        <b/>
        <i/>
        <sz val="10"/>
        <color indexed="17"/>
        <rFont val="Arial Cyr"/>
        <charset val="204"/>
      </rPr>
      <t>ВНИМАНИЕ! Изготавливаются специально для вас, предзаказ за 2-3 дня, поэтому вы всегда получаете свежий продукт!</t>
    </r>
  </si>
  <si>
    <t xml:space="preserve">Шоколадно-арахисовая паста
"Ecotopia.ru" </t>
  </si>
  <si>
    <t xml:space="preserve">Шоколадно-ореховая паста из кешью "Ecotopia.ru" </t>
  </si>
  <si>
    <t>Шоколадно-ореховая паста из миндаля "Ecotopia.ru"</t>
  </si>
  <si>
    <t xml:space="preserve">Шоколадно-ореховая паста из фундука "Ecotopia.ru" </t>
  </si>
  <si>
    <t xml:space="preserve">Какао тертое в кусках </t>
  </si>
  <si>
    <t xml:space="preserve">Тофу шелковый Morinaga Firm </t>
  </si>
  <si>
    <r>
      <t xml:space="preserve">Байт Space Box 2 – White </t>
    </r>
    <r>
      <rPr>
        <sz val="10"/>
        <color indexed="8"/>
        <rFont val="Arial Cyr"/>
        <charset val="204"/>
      </rPr>
      <t xml:space="preserve">(подарочный набор Bite, 5 батончиков х 45 гр) </t>
    </r>
  </si>
  <si>
    <r>
      <t xml:space="preserve">Байт Space Box 3 – Black </t>
    </r>
    <r>
      <rPr>
        <sz val="10"/>
        <color indexed="8"/>
        <rFont val="Arial Cyr"/>
        <charset val="204"/>
      </rPr>
      <t xml:space="preserve">(подарочный набор Bite, 5 батончиков х 45 гр) </t>
    </r>
  </si>
  <si>
    <r>
      <t xml:space="preserve">Байт Fruit Power – Black </t>
    </r>
    <r>
      <rPr>
        <sz val="10"/>
        <color indexed="8"/>
        <rFont val="Arial Cyr"/>
        <charset val="204"/>
      </rPr>
      <t>(подарочный набор Mini Bite, 5 батончиков х 22 гр)</t>
    </r>
    <r>
      <rPr>
        <b/>
        <i/>
        <sz val="10"/>
        <color indexed="10"/>
        <rFont val="Arial Cyr"/>
        <charset val="204"/>
      </rPr>
      <t xml:space="preserve">       </t>
    </r>
  </si>
  <si>
    <r>
      <t xml:space="preserve">Байт Fruit Power – White </t>
    </r>
    <r>
      <rPr>
        <sz val="10"/>
        <color indexed="8"/>
        <rFont val="Arial Cyr"/>
        <charset val="204"/>
      </rPr>
      <t xml:space="preserve">(подарочный набор Mini Bite, 5 батончиков х 22 гр)       </t>
    </r>
  </si>
  <si>
    <t>170-230</t>
  </si>
  <si>
    <t>150-180</t>
  </si>
  <si>
    <t>250-270</t>
  </si>
  <si>
    <t>160-190</t>
  </si>
  <si>
    <t>Мёд гречишный</t>
  </si>
  <si>
    <t>500 гр</t>
  </si>
  <si>
    <t>280-350</t>
  </si>
  <si>
    <t>300-350</t>
  </si>
  <si>
    <t>Мёд кипрейный (иван-чай)</t>
  </si>
  <si>
    <t>Мёд донниковый</t>
  </si>
  <si>
    <t>Мёд подсолнечниковый</t>
  </si>
  <si>
    <t>Мёд разнотравье</t>
  </si>
  <si>
    <t xml:space="preserve">Конфеты маковые (рулетики) </t>
  </si>
  <si>
    <t xml:space="preserve">Конфеты кокосовые
</t>
  </si>
  <si>
    <t xml:space="preserve">Конфеты банановые (рулетики) </t>
  </si>
  <si>
    <t xml:space="preserve">Конфеты ассорти ( маковые, банановые, кокосовые) </t>
  </si>
  <si>
    <t>4627093736119</t>
  </si>
  <si>
    <t>4627093734429</t>
  </si>
  <si>
    <r>
      <t>Жевательная резинка "Живица таежная"</t>
    </r>
    <r>
      <rPr>
        <sz val="10"/>
        <rFont val="Arial Cyr"/>
        <charset val="204"/>
      </rPr>
      <t xml:space="preserve"> (цена указана за шоубокс из 10 шт)</t>
    </r>
  </si>
  <si>
    <r>
      <t xml:space="preserve">Жевательная резинка "Живица таежная" с эвкалиптом </t>
    </r>
    <r>
      <rPr>
        <sz val="10"/>
        <rFont val="Arial Cyr"/>
        <charset val="204"/>
      </rPr>
      <t>(цена указана за шоубокс из 10 шт)</t>
    </r>
  </si>
  <si>
    <r>
      <t xml:space="preserve">Жевательная резинка "Живица таежная" с шиповником </t>
    </r>
    <r>
      <rPr>
        <sz val="10"/>
        <rFont val="Arial Cyr"/>
        <charset val="204"/>
      </rPr>
      <t>(цена указана за шоубокс из 10 шт)</t>
    </r>
  </si>
  <si>
    <r>
      <t xml:space="preserve">Жевательная резинка "Живица таежная" с облепихой </t>
    </r>
    <r>
      <rPr>
        <sz val="10"/>
        <rFont val="Arial Cyr"/>
        <charset val="204"/>
      </rPr>
      <t>(цена указана за шоубокс из 10 шт)</t>
    </r>
  </si>
  <si>
    <r>
      <t xml:space="preserve">Жевательная резинка "Живица таежная" с клюквой </t>
    </r>
    <r>
      <rPr>
        <sz val="10"/>
        <rFont val="Arial Cyr"/>
        <charset val="204"/>
      </rPr>
      <t>(цена указана за шоубокс из 10 шт)</t>
    </r>
  </si>
  <si>
    <r>
      <t xml:space="preserve">Жевательная резинка "Живица таежная" кедровая                            </t>
    </r>
    <r>
      <rPr>
        <sz val="10"/>
        <rFont val="Arial Cyr"/>
        <charset val="204"/>
      </rPr>
      <t xml:space="preserve">  (цена указана за шоубокс из 10 шт)       </t>
    </r>
  </si>
  <si>
    <r>
      <t xml:space="preserve">Жевательная резинка "Живица таежная" с черникой                           </t>
    </r>
    <r>
      <rPr>
        <sz val="10"/>
        <rFont val="Arial Cyr"/>
        <charset val="204"/>
      </rPr>
      <t>(цена указана за шоубокс из 10 шт)</t>
    </r>
  </si>
  <si>
    <r>
      <t xml:space="preserve">Жевательная резинка "Живица таежная" с прополисом                  </t>
    </r>
    <r>
      <rPr>
        <sz val="10"/>
        <rFont val="Arial Cyr"/>
        <charset val="204"/>
      </rPr>
      <t>(цена указана за шоубокс из 10 шт)</t>
    </r>
  </si>
  <si>
    <r>
      <t xml:space="preserve">Жевательная резинка "Живица таежная" с экстрактом кофейных зерен </t>
    </r>
    <r>
      <rPr>
        <sz val="10"/>
        <rFont val="Arial Cyr"/>
        <charset val="204"/>
      </rPr>
      <t xml:space="preserve">(цена указана за шоубокс из 10 шт)                                      </t>
    </r>
  </si>
  <si>
    <r>
      <t xml:space="preserve">Жевательная резинка "Живица таежная" с мятой </t>
    </r>
    <r>
      <rPr>
        <sz val="10"/>
        <rFont val="Arial Cyr"/>
        <charset val="204"/>
      </rPr>
      <t xml:space="preserve">(цена указана за шоубокс из 10 шт)      </t>
    </r>
    <r>
      <rPr>
        <b/>
        <sz val="10"/>
        <rFont val="Arial Cyr"/>
        <charset val="204"/>
      </rPr>
      <t xml:space="preserve">                  </t>
    </r>
    <r>
      <rPr>
        <b/>
        <sz val="10"/>
        <color indexed="10"/>
        <rFont val="Arial Cyr"/>
        <charset val="204"/>
      </rPr>
      <t xml:space="preserve"> </t>
    </r>
  </si>
  <si>
    <t>50-60</t>
  </si>
  <si>
    <r>
      <t xml:space="preserve">Расческа из березы с ручкой, 19,5 см
</t>
    </r>
    <r>
      <rPr>
        <b/>
        <i/>
        <sz val="11"/>
        <color indexed="12"/>
        <rFont val="Arial Cyr"/>
        <charset val="204"/>
      </rPr>
      <t>НОВИНКА!</t>
    </r>
  </si>
  <si>
    <r>
      <t xml:space="preserve">Расческа из березы комбинированная, 19,5 см
</t>
    </r>
    <r>
      <rPr>
        <b/>
        <i/>
        <sz val="11"/>
        <color indexed="12"/>
        <rFont val="Arial Cyr"/>
        <charset val="204"/>
      </rPr>
      <t>НОВИНКА!</t>
    </r>
  </si>
  <si>
    <r>
      <t xml:space="preserve">Зубная щетка Bamboobrush из бамбука, щетина с угольным напылением (средняя жесткость)
</t>
    </r>
    <r>
      <rPr>
        <b/>
        <i/>
        <sz val="11"/>
        <color indexed="12"/>
        <rFont val="Arial Cyr"/>
        <charset val="204"/>
      </rPr>
      <t>НОВИНКА!</t>
    </r>
  </si>
  <si>
    <t>Спирулина живая органическая
(порошок)</t>
  </si>
  <si>
    <t>495-500</t>
  </si>
  <si>
    <r>
      <t xml:space="preserve">Иван-чай из Комарицы в фильтр-пакетиках
</t>
    </r>
    <r>
      <rPr>
        <i/>
        <sz val="10"/>
        <rFont val="Arial Cyr"/>
        <charset val="204"/>
      </rPr>
      <t>(15 пакетиков)</t>
    </r>
  </si>
  <si>
    <r>
      <t xml:space="preserve">Иван-чай из Комарицы с душицей в фильтр-пакетиках
</t>
    </r>
    <r>
      <rPr>
        <i/>
        <sz val="10"/>
        <rFont val="Arial Cyr"/>
        <charset val="204"/>
      </rPr>
      <t>(15 пакетиков)</t>
    </r>
  </si>
  <si>
    <r>
      <t xml:space="preserve">Иван-чай из Комарицы с земляникой в фильтр-пакетиках
</t>
    </r>
    <r>
      <rPr>
        <i/>
        <sz val="10"/>
        <rFont val="Arial Cyr"/>
        <charset val="204"/>
      </rPr>
      <t>(15 пакетиков)</t>
    </r>
  </si>
  <si>
    <r>
      <t xml:space="preserve">Иван-чай из Комарицы с листом смородины в фильтр-пакетиках
</t>
    </r>
    <r>
      <rPr>
        <i/>
        <sz val="10"/>
        <rFont val="Arial Cyr"/>
        <charset val="204"/>
      </rPr>
      <t>(15 пакетиков)</t>
    </r>
  </si>
  <si>
    <r>
      <t xml:space="preserve">Иван-чай из Комарицы с мятой в фильтр-пакетиках
</t>
    </r>
    <r>
      <rPr>
        <i/>
        <sz val="10"/>
        <rFont val="Arial Cyr"/>
        <charset val="204"/>
      </rPr>
      <t>(15 пакетиков)</t>
    </r>
  </si>
  <si>
    <r>
      <t xml:space="preserve">Иван-чай из Комарицы с шиповником в фильтр-пакетиках
</t>
    </r>
    <r>
      <rPr>
        <i/>
        <sz val="10"/>
        <rFont val="Arial Cyr"/>
        <charset val="204"/>
      </rPr>
      <t>(15 пакетиков)</t>
    </r>
  </si>
  <si>
    <t>270-290</t>
  </si>
  <si>
    <r>
      <t xml:space="preserve">Миндальная мука
</t>
    </r>
    <r>
      <rPr>
        <b/>
        <i/>
        <sz val="11"/>
        <color rgb="FF0000CC"/>
        <rFont val="Arial"/>
        <family val="2"/>
        <charset val="204"/>
      </rPr>
      <t>НОВИНКА!</t>
    </r>
  </si>
  <si>
    <r>
      <t xml:space="preserve">Семена конопли (очищенные)
</t>
    </r>
    <r>
      <rPr>
        <b/>
        <i/>
        <sz val="11"/>
        <color rgb="FF0000CC"/>
        <rFont val="Arial Cyr"/>
        <charset val="204"/>
      </rPr>
      <t>НОВИНКА!</t>
    </r>
  </si>
  <si>
    <r>
      <t xml:space="preserve">Экстракт Гуараны
</t>
    </r>
    <r>
      <rPr>
        <b/>
        <i/>
        <sz val="11"/>
        <color rgb="FF0000CC"/>
        <rFont val="Arial Cyr"/>
        <charset val="204"/>
      </rPr>
      <t>НОВИНКА!</t>
    </r>
  </si>
  <si>
    <t>Мука из спельты цельнозерновая БИО</t>
  </si>
  <si>
    <t>Крупа ржаная дробленая БИО</t>
  </si>
  <si>
    <t>Крупа пшеничная дробленая БИО</t>
  </si>
  <si>
    <t>Крупа манная с отрубями БИО</t>
  </si>
  <si>
    <t>Крупа из полбы дробленая БИО</t>
  </si>
  <si>
    <t>Пшеница БИО</t>
  </si>
  <si>
    <t>Спельта обрушенная (голозерная) БИО</t>
  </si>
  <si>
    <t>Семена мака "Ecotopia.ru"</t>
  </si>
  <si>
    <t>Семена льна белого "Ecotopia.ru"</t>
  </si>
  <si>
    <t xml:space="preserve">Первые в мире сладкие и натуральные кукурузные палочки без сахара. Разработаны при поддержке НИИ Питания РАМН.  Хрустяшкино - очень здоровый продукт для энергичного образа жизни. Они содержат полезную клетчатку, витамины и натуральныеподсластители, из которых получается восхитительная сахарная пудра, не повышающая уровень сахара в крови. Это же те самые кукурузные палочки, только готовятся они из самых качественных и полезных ингредиентов.  Кукурузная мука - только высшего сорта, самая свежая, масло - только высшего качества, ароматизатор - натуральный! Теперь уж не похрустеть ими просто невозможно! </t>
  </si>
  <si>
    <t>www.pacari.org</t>
  </si>
  <si>
    <t>150 таблеток экстракта стевии Stevia.ru в диспенсере</t>
  </si>
  <si>
    <r>
      <t xml:space="preserve">Кукурузные палочки "Ванильный бережок" </t>
    </r>
    <r>
      <rPr>
        <b/>
        <i/>
        <sz val="11"/>
        <color rgb="FF0000CC"/>
        <rFont val="Arial Cyr"/>
        <charset val="204"/>
      </rPr>
      <t>НОВИНКА!</t>
    </r>
  </si>
  <si>
    <r>
      <t xml:space="preserve">Кукурузные палочки "Банановый край" </t>
    </r>
    <r>
      <rPr>
        <b/>
        <i/>
        <sz val="11"/>
        <color rgb="FF0000CC"/>
        <rFont val="Arial Cyr"/>
        <charset val="204"/>
      </rPr>
      <t>НОВИНКА!</t>
    </r>
  </si>
  <si>
    <t xml:space="preserve">Мюсли овсяные "Фруктовые" </t>
  </si>
  <si>
    <t xml:space="preserve">Мюсли овсяные "Фруктово-ореховые"                            </t>
  </si>
  <si>
    <t xml:space="preserve">Мюсли овсяные "Соло"       </t>
  </si>
  <si>
    <t xml:space="preserve">Мюсли овсяные "НЕсладкие" </t>
  </si>
  <si>
    <t>600-700</t>
  </si>
  <si>
    <t>4627093735747</t>
  </si>
  <si>
    <t xml:space="preserve">Ароматная, богатая коллекция орагинчески сертифицированного черного, красного и зеленого чая, выращенного в условиях высокогорья Непала в чистейших в экологическом отношении местах. При выращивании используются старинные методы естественной обработки почвы, сбора и высушивания чая. Благодаря использованию ручного труда качество этой чайной коллекции остается, как и в стародавние времена, на высоте. При заваривании рекомендуется учитывать подходящую температуру заваривания для того или иного вида чая - от 80 до 100 градусов. Выдерживает несколько заварок, раскрывая многогранные вкусовые оттенки от раза к разу. Идеален для традиционной чайной церемонии. </t>
  </si>
  <si>
    <t>Красный крупнолистовой чай ORISTEA № 001</t>
  </si>
  <si>
    <t>Красный крупнолистовой чай ORISTEA № 002</t>
  </si>
  <si>
    <t>Красный крупнолистовой чай ORISTEA № 003</t>
  </si>
  <si>
    <t>Черный крупнолистовой чай  ORISTEA № 004</t>
  </si>
  <si>
    <t>Черный крупнолистовой чай  ORISTEA № 005</t>
  </si>
  <si>
    <t>Зеленый крупнолистовой чай Сенча ORISTEA № 006</t>
  </si>
  <si>
    <t>Зеленый крупнолистовой чай Банча ORISTEA № 007</t>
  </si>
  <si>
    <t>Зеленый крупнолистовой чай Маофен ORISTEA № 008</t>
  </si>
  <si>
    <t>Зеленый крупнолистовой чай Улун ORISTEA № 009</t>
  </si>
  <si>
    <r>
      <t xml:space="preserve">100% Кокосовая вода Nosso без сахара </t>
    </r>
    <r>
      <rPr>
        <b/>
        <i/>
        <sz val="10"/>
        <color rgb="FFFF0000"/>
        <rFont val="Arial Cyr"/>
        <charset val="204"/>
      </rPr>
      <t/>
    </r>
  </si>
  <si>
    <t>Халва тыквенная</t>
  </si>
  <si>
    <t>-</t>
  </si>
  <si>
    <r>
      <t xml:space="preserve">Мёд подснежниковый (крем-мёд из первоцвета кандыка) </t>
    </r>
    <r>
      <rPr>
        <b/>
        <i/>
        <sz val="11"/>
        <color rgb="FF0000CC"/>
        <rFont val="Arial Cyr"/>
        <charset val="204"/>
      </rPr>
      <t>НОВИНКА!</t>
    </r>
  </si>
  <si>
    <t>500-550</t>
  </si>
  <si>
    <r>
      <t xml:space="preserve">Натуральный мёд со всей России. Гречишный мед получен в Орловской губернии, липовый мёд из Калуги, кипрей - Волгоград, разнотравье, как правило, собрано в Воронеже или Ростове, подсолнечник  и донник - Северный Кавказ. И особенно вас удивит нежный, кремообразный, невероятно вкусный мед из алтайского подснежника  - первоцвета кандыка: гипоаллергенный, полезен для поджелуочной железы, его можно употреблять детям. Обратите внимание - у нас таже есть </t>
    </r>
    <r>
      <rPr>
        <b/>
        <i/>
        <sz val="10"/>
        <color rgb="FF008000"/>
        <rFont val="Arial Cyr"/>
        <charset val="204"/>
      </rPr>
      <t>порционный мёд</t>
    </r>
    <r>
      <rPr>
        <i/>
        <sz val="10"/>
        <color rgb="FF008000"/>
        <rFont val="Arial Cyr"/>
        <charset val="204"/>
      </rPr>
      <t xml:space="preserve">. Удобство такого меда в том, что куда бы вы ни направлялись, вы всегда можете взять с собой маленькую порцию самого полезного лакомства - подсластить напиток или сделать питательный десертный бутеброд. За счет содержания фитонцидов мёд обладает бактерицидным действием. Помимо этого мёд усиливает обмен веществ, ускоряет регенерацию тканей, оказывает противовоспалительное, рассасывающее и тонизирующее действие.  Еще Авиценна писал: ''Мед придает бодрость, способствует пищеварению, возбуждает аппетит, сохраняет молодость, восстанавливает память''. Мёд нормализует деятельность желудочно-кишечного тракта, стимулирует функцию внутренних органов, предупреждает склероз, нормализует сон, стимулирует защитные силы организма и т.д. Представленные сорта меда прошли контроль качества на Академической кафедре пчеловодства. </t>
    </r>
  </si>
  <si>
    <r>
      <t xml:space="preserve">Конопляная мука
</t>
    </r>
    <r>
      <rPr>
        <b/>
        <i/>
        <sz val="11"/>
        <color rgb="FF0000CC"/>
        <rFont val="Arial"/>
        <family val="2"/>
        <charset val="204"/>
      </rPr>
      <t>НОВИНКА!</t>
    </r>
  </si>
  <si>
    <t>130-150</t>
  </si>
  <si>
    <t>50-55</t>
  </si>
  <si>
    <t>Цукаты из топинамбура на фруктозе</t>
  </si>
  <si>
    <r>
      <t xml:space="preserve">Хлебцы из полбы, круглые с морской солью </t>
    </r>
    <r>
      <rPr>
        <b/>
        <i/>
        <sz val="11"/>
        <color indexed="12"/>
        <rFont val="Arial Cyr"/>
        <charset val="204"/>
      </rPr>
      <t xml:space="preserve">               </t>
    </r>
  </si>
  <si>
    <r>
      <t xml:space="preserve">Мука из ореха кедрового </t>
    </r>
    <r>
      <rPr>
        <b/>
        <i/>
        <sz val="10"/>
        <color rgb="FFFF0000"/>
        <rFont val="Arial Cyr"/>
        <charset val="204"/>
      </rPr>
      <t>(Ожидается)</t>
    </r>
  </si>
  <si>
    <t>лист и стебель</t>
  </si>
  <si>
    <r>
      <t xml:space="preserve">Леспедеца двухцветная </t>
    </r>
    <r>
      <rPr>
        <b/>
        <i/>
        <sz val="11"/>
        <color rgb="FF0000CC"/>
        <rFont val="Calibri"/>
        <family val="2"/>
        <charset val="204"/>
      </rPr>
      <t>НОВИНКА!</t>
    </r>
  </si>
  <si>
    <t>Татарник колючий</t>
  </si>
  <si>
    <r>
      <t xml:space="preserve">Татарник колючий </t>
    </r>
    <r>
      <rPr>
        <b/>
        <i/>
        <sz val="11"/>
        <color rgb="FF0000CC"/>
        <rFont val="Calibri"/>
        <family val="2"/>
        <charset val="204"/>
      </rPr>
      <t>НОВИНКА!</t>
    </r>
  </si>
  <si>
    <t>Горечавка желтая</t>
  </si>
  <si>
    <t>Желтушник левкойный</t>
  </si>
  <si>
    <t>25 мес.</t>
  </si>
  <si>
    <t xml:space="preserve">Живокость высокая </t>
  </si>
  <si>
    <t>Иван-чай</t>
  </si>
  <si>
    <t>Омела белая</t>
  </si>
  <si>
    <t>Стеллера карликовая</t>
  </si>
  <si>
    <t>Сушеница болотная</t>
  </si>
  <si>
    <t>Черники побеги</t>
  </si>
  <si>
    <t>120-135</t>
  </si>
  <si>
    <t>70-75</t>
  </si>
  <si>
    <t>Овёс для заваривания (для настоев и отваров) "Житница здоровья"</t>
  </si>
  <si>
    <t>Женьшень</t>
  </si>
  <si>
    <t xml:space="preserve">Полынь горькая </t>
  </si>
  <si>
    <t>+7 495 6845747</t>
  </si>
  <si>
    <t>+7 985 7896396</t>
  </si>
  <si>
    <r>
      <t xml:space="preserve">Сироп кокосовых соцветий   </t>
    </r>
    <r>
      <rPr>
        <b/>
        <i/>
        <sz val="10"/>
        <color rgb="FF0000CC"/>
        <rFont val="Arial Cyr"/>
        <charset val="204"/>
      </rPr>
      <t>НОВИНКА!</t>
    </r>
  </si>
  <si>
    <t>500 мл</t>
  </si>
  <si>
    <r>
      <t xml:space="preserve">Кокосовые сливки для кофе </t>
    </r>
    <r>
      <rPr>
        <b/>
        <i/>
        <sz val="10"/>
        <color rgb="FF0000CC"/>
        <rFont val="Arial Cyr"/>
        <charset val="204"/>
      </rPr>
      <t>НОВИНКА!</t>
    </r>
  </si>
  <si>
    <t>Разнообразные вкусные, питательные, богатые растительным белком напитки на каждый день. Прекрасно утоляют жажду и насыщают. Небольшая упаковка с трубочкой позволяет взять любимый напиток в дорогу. Кокосовое масло - абсолютно натуральный продукт, подходит для приготовления полезных домашних сладостей, выпечки, для добавления в блюда восточной кухни, а также для применения в косметических целях. Сироп кокосовых соцветий изготавливается методом выпаривания при щадящей температуре натурального нектара цветов кокосовой пальмы, диетический продукт с низким гликемическеим индексом.</t>
  </si>
  <si>
    <t>Урбеч из орехов кешью</t>
  </si>
  <si>
    <t>Урбеч из семян кунжута черного</t>
  </si>
  <si>
    <t>Урбеч из семян кунжута белого</t>
  </si>
  <si>
    <t>Урбеч из семян льна черного (коричневого)</t>
  </si>
  <si>
    <t>170-250</t>
  </si>
  <si>
    <t>370-400</t>
  </si>
  <si>
    <t>220-230</t>
  </si>
  <si>
    <r>
      <t xml:space="preserve">Батончик из ягод шелковицы с яблоком </t>
    </r>
    <r>
      <rPr>
        <b/>
        <i/>
        <sz val="10"/>
        <color rgb="FF0000CC"/>
        <rFont val="Arial Cyr"/>
        <charset val="204"/>
      </rPr>
      <t>НОВИНКА!</t>
    </r>
  </si>
  <si>
    <t>150-170</t>
  </si>
  <si>
    <t>220-250</t>
  </si>
  <si>
    <r>
      <t xml:space="preserve">Урбеч из семян льна белого </t>
    </r>
    <r>
      <rPr>
        <b/>
        <i/>
        <sz val="10"/>
        <color rgb="FFFF0000"/>
        <rFont val="Open Sans Condensed Light"/>
        <charset val="204"/>
      </rPr>
      <t>(ожидается)</t>
    </r>
  </si>
  <si>
    <r>
      <t xml:space="preserve">Урбеч из черного тмина (калинджи) </t>
    </r>
    <r>
      <rPr>
        <b/>
        <i/>
        <sz val="10"/>
        <color rgb="FFFF0000"/>
        <rFont val="Open Sans Condensed Light"/>
        <charset val="204"/>
      </rPr>
      <t>(ожидается)</t>
    </r>
  </si>
  <si>
    <t xml:space="preserve">Десерт кокосовый "Пикник"      </t>
  </si>
  <si>
    <t xml:space="preserve">Печенье шоколадное с изюмом    </t>
  </si>
  <si>
    <t xml:space="preserve">Печенье кунжутное с апельсином    </t>
  </si>
  <si>
    <t xml:space="preserve">Печенье кокосовое с  бананом    </t>
  </si>
  <si>
    <t xml:space="preserve">Конфеты сыроедные "Миндальные"  </t>
  </si>
  <si>
    <t xml:space="preserve">Конфеты сыроедные  "Ассорти"          </t>
  </si>
  <si>
    <r>
      <t xml:space="preserve">Сухарики "Хрустящие" с помидоркой и лимоном                              </t>
    </r>
    <r>
      <rPr>
        <b/>
        <i/>
        <sz val="11"/>
        <color rgb="FF0000CC"/>
        <rFont val="Arial Cyr"/>
        <charset val="204"/>
      </rPr>
      <t xml:space="preserve"> </t>
    </r>
  </si>
  <si>
    <t xml:space="preserve">Хлебцы "Особые" ферментированные                </t>
  </si>
  <si>
    <t xml:space="preserve">Сухарики "Аппетитные"               </t>
  </si>
  <si>
    <t xml:space="preserve">Хлебцы "Сытные" с арахисом </t>
  </si>
  <si>
    <t xml:space="preserve">Хлебцы "Столовые" гречнево-льняные                                        </t>
  </si>
  <si>
    <r>
      <t>Мёд липовый</t>
    </r>
    <r>
      <rPr>
        <b/>
        <i/>
        <sz val="10"/>
        <color rgb="FFFF0000"/>
        <rFont val="Arial Cyr"/>
        <charset val="204"/>
      </rPr>
      <t xml:space="preserve"> (ожидается)</t>
    </r>
  </si>
  <si>
    <r>
      <t xml:space="preserve">100% органический Тайский кокосовый сахар-паста                       </t>
    </r>
    <r>
      <rPr>
        <b/>
        <i/>
        <sz val="10"/>
        <color rgb="FF0000CC"/>
        <rFont val="Arial Cyr"/>
        <charset val="204"/>
      </rPr>
      <t>СВЕЖАЯ ПОСТАВКА                          (срок до 04.2017)</t>
    </r>
  </si>
  <si>
    <t xml:space="preserve">Хлебчики из полбы "Фитнес" с топинамбуром                      </t>
  </si>
  <si>
    <t xml:space="preserve">Хлебчики из полбы "Фитнес" с томатами                                  </t>
  </si>
  <si>
    <t xml:space="preserve">Хлебчики из полбы "Фитнес" с морской капустой                </t>
  </si>
  <si>
    <t xml:space="preserve">Хлебчики из полбы "Фитнес" с белокочанной капустой     </t>
  </si>
  <si>
    <r>
      <t xml:space="preserve">Полба с овощами </t>
    </r>
    <r>
      <rPr>
        <b/>
        <i/>
        <sz val="10"/>
        <color rgb="FF0000CC"/>
        <rFont val="Arial Cyr"/>
        <charset val="204"/>
      </rPr>
      <t xml:space="preserve">НОВИНКА! </t>
    </r>
    <r>
      <rPr>
        <b/>
        <i/>
        <sz val="10"/>
        <color rgb="FFFF0000"/>
        <rFont val="Arial Cyr"/>
        <charset val="204"/>
      </rPr>
      <t>(ожидаются в марте)</t>
    </r>
  </si>
  <si>
    <r>
      <t xml:space="preserve">Котлеты из полбы с овощами </t>
    </r>
    <r>
      <rPr>
        <b/>
        <i/>
        <sz val="10"/>
        <color rgb="FF0000CC"/>
        <rFont val="Arial Cyr"/>
        <charset val="204"/>
      </rPr>
      <t xml:space="preserve">НОВИНКА! </t>
    </r>
    <r>
      <rPr>
        <b/>
        <i/>
        <sz val="10"/>
        <color rgb="FFFF0000"/>
        <rFont val="Arial Cyr"/>
        <charset val="204"/>
      </rPr>
      <t>(ожидаются в марте)</t>
    </r>
  </si>
  <si>
    <r>
      <t xml:space="preserve">Котлеты из полбы с кунжутом и мускатным орехом </t>
    </r>
    <r>
      <rPr>
        <b/>
        <i/>
        <sz val="10"/>
        <color rgb="FF0000CC"/>
        <rFont val="Arial Cyr"/>
        <charset val="204"/>
      </rPr>
      <t xml:space="preserve">НОВИНКА! </t>
    </r>
    <r>
      <rPr>
        <b/>
        <i/>
        <sz val="10"/>
        <color rgb="FFFF0000"/>
        <rFont val="Arial Cyr"/>
        <charset val="204"/>
      </rPr>
      <t>(ожидаются в марте)</t>
    </r>
  </si>
  <si>
    <r>
      <t xml:space="preserve">Готовый завтрак из полбы. Шоколадные шарики </t>
    </r>
    <r>
      <rPr>
        <b/>
        <i/>
        <sz val="10"/>
        <color rgb="FF0000CC"/>
        <rFont val="Arial Cyr"/>
        <charset val="204"/>
      </rPr>
      <t xml:space="preserve">НОВИНКА! </t>
    </r>
    <r>
      <rPr>
        <b/>
        <i/>
        <sz val="10"/>
        <color rgb="FFFF0000"/>
        <rFont val="Arial Cyr"/>
        <charset val="204"/>
      </rPr>
      <t>(ожидаются в марте)</t>
    </r>
  </si>
  <si>
    <t>125-150</t>
  </si>
  <si>
    <t>120 гр</t>
  </si>
  <si>
    <t>135 гр</t>
  </si>
  <si>
    <t>9,5 гр</t>
  </si>
  <si>
    <t>0,2 гр</t>
  </si>
  <si>
    <t>460-515</t>
  </si>
  <si>
    <t>Артикул</t>
  </si>
  <si>
    <r>
      <t>Отруби полбы БИО</t>
    </r>
    <r>
      <rPr>
        <b/>
        <i/>
        <sz val="10"/>
        <color rgb="FFFF0000"/>
        <rFont val="Arial Cyr"/>
        <charset val="204"/>
      </rPr>
      <t xml:space="preserve"> (ожидаются)</t>
    </r>
  </si>
  <si>
    <t>Упаковка</t>
  </si>
  <si>
    <t>крафт-коробка</t>
  </si>
  <si>
    <t>крафт-пакет</t>
  </si>
  <si>
    <t>0,2 кг</t>
  </si>
  <si>
    <t>0,3 кг</t>
  </si>
  <si>
    <t>2 кг</t>
  </si>
  <si>
    <t>0,9 кг</t>
  </si>
  <si>
    <t>0,8 кг</t>
  </si>
  <si>
    <t>0,25 кг</t>
  </si>
  <si>
    <t>0,4 кг</t>
  </si>
  <si>
    <r>
      <t xml:space="preserve">Готовый завтрак из полбы, без сахара </t>
    </r>
    <r>
      <rPr>
        <b/>
        <i/>
        <sz val="10"/>
        <color rgb="FF0000CC"/>
        <rFont val="Arial Cyr"/>
        <charset val="204"/>
      </rPr>
      <t xml:space="preserve">НОВИНКА!                   </t>
    </r>
  </si>
  <si>
    <r>
      <t xml:space="preserve">Полба с морской капустой и свёклой </t>
    </r>
    <r>
      <rPr>
        <b/>
        <i/>
        <sz val="10"/>
        <color rgb="FF0000CC"/>
        <rFont val="Arial Cyr"/>
        <charset val="204"/>
      </rPr>
      <t xml:space="preserve">НОВИНКА!              </t>
    </r>
  </si>
  <si>
    <t>00324</t>
  </si>
  <si>
    <t>00262</t>
  </si>
  <si>
    <t>00006</t>
  </si>
  <si>
    <t>00325</t>
  </si>
  <si>
    <t>00831</t>
  </si>
  <si>
    <t>00263</t>
  </si>
  <si>
    <t>00620</t>
  </si>
  <si>
    <t>00903</t>
  </si>
  <si>
    <t>00617</t>
  </si>
  <si>
    <t>00615</t>
  </si>
  <si>
    <t>00616</t>
  </si>
  <si>
    <t>00264</t>
  </si>
  <si>
    <t>00005</t>
  </si>
  <si>
    <t>00618</t>
  </si>
  <si>
    <t>01249</t>
  </si>
  <si>
    <t>01268</t>
  </si>
  <si>
    <t>01303</t>
  </si>
  <si>
    <t>01250</t>
  </si>
  <si>
    <t>01251</t>
  </si>
  <si>
    <t>00984</t>
  </si>
  <si>
    <t>01266</t>
  </si>
  <si>
    <t>01265</t>
  </si>
  <si>
    <t>01274</t>
  </si>
  <si>
    <t>01302</t>
  </si>
  <si>
    <t>01273</t>
  </si>
  <si>
    <t>02161</t>
  </si>
  <si>
    <t>02259</t>
  </si>
  <si>
    <t xml:space="preserve">Сухарики "Морские" с нори  </t>
  </si>
  <si>
    <t>02258</t>
  </si>
  <si>
    <t>02162</t>
  </si>
  <si>
    <t>02160</t>
  </si>
  <si>
    <t>02260</t>
  </si>
  <si>
    <t>02327</t>
  </si>
  <si>
    <t>02325</t>
  </si>
  <si>
    <t>02324</t>
  </si>
  <si>
    <t>02326</t>
  </si>
  <si>
    <t>02991</t>
  </si>
  <si>
    <t>02993</t>
  </si>
  <si>
    <t>02994</t>
  </si>
  <si>
    <t>02992</t>
  </si>
  <si>
    <t>02990</t>
  </si>
  <si>
    <t>00986</t>
  </si>
  <si>
    <t>00887</t>
  </si>
  <si>
    <t>01774</t>
  </si>
  <si>
    <t>00888</t>
  </si>
  <si>
    <t>01900</t>
  </si>
  <si>
    <t>01775</t>
  </si>
  <si>
    <t>01776</t>
  </si>
  <si>
    <t>01777</t>
  </si>
  <si>
    <t>00989</t>
  </si>
  <si>
    <t>00990</t>
  </si>
  <si>
    <t>00987</t>
  </si>
  <si>
    <t>01773</t>
  </si>
  <si>
    <t>00988</t>
  </si>
  <si>
    <t>00983</t>
  </si>
  <si>
    <t>01373</t>
  </si>
  <si>
    <t>00982</t>
  </si>
  <si>
    <t>00981</t>
  </si>
  <si>
    <t>01264</t>
  </si>
  <si>
    <t>00991</t>
  </si>
  <si>
    <t>00985</t>
  </si>
  <si>
    <t>01152</t>
  </si>
  <si>
    <t>03239</t>
  </si>
  <si>
    <t>02102</t>
  </si>
  <si>
    <t>03241</t>
  </si>
  <si>
    <t>01524</t>
  </si>
  <si>
    <t>01525</t>
  </si>
  <si>
    <t>01523</t>
  </si>
  <si>
    <t>01522</t>
  </si>
  <si>
    <t>02099</t>
  </si>
  <si>
    <t>01527</t>
  </si>
  <si>
    <t>02098</t>
  </si>
  <si>
    <t>02100</t>
  </si>
  <si>
    <t>02101</t>
  </si>
  <si>
    <t>02097</t>
  </si>
  <si>
    <t>03238</t>
  </si>
  <si>
    <t>03240</t>
  </si>
  <si>
    <t>02096</t>
  </si>
  <si>
    <t>02104</t>
  </si>
  <si>
    <t>02095</t>
  </si>
  <si>
    <t>01526</t>
  </si>
  <si>
    <t>03233</t>
  </si>
  <si>
    <t>02103</t>
  </si>
  <si>
    <t>03060</t>
  </si>
  <si>
    <t>02430</t>
  </si>
  <si>
    <t>03036</t>
  </si>
  <si>
    <t>02433</t>
  </si>
  <si>
    <t>02434</t>
  </si>
  <si>
    <t>02432</t>
  </si>
  <si>
    <t>03119</t>
  </si>
  <si>
    <t>01662</t>
  </si>
  <si>
    <t>01290</t>
  </si>
  <si>
    <t>03088</t>
  </si>
  <si>
    <t>01660</t>
  </si>
  <si>
    <t>03087</t>
  </si>
  <si>
    <t>01361</t>
  </si>
  <si>
    <t>01928</t>
  </si>
  <si>
    <t>00038</t>
  </si>
  <si>
    <t>02014</t>
  </si>
  <si>
    <t>02015</t>
  </si>
  <si>
    <t>02017</t>
  </si>
  <si>
    <t>02016</t>
  </si>
  <si>
    <t>00959</t>
  </si>
  <si>
    <t>00960</t>
  </si>
  <si>
    <t>01441</t>
  </si>
  <si>
    <t>01467</t>
  </si>
  <si>
    <t>03275</t>
  </si>
  <si>
    <t>01463</t>
  </si>
  <si>
    <t>Какао-бобы неочищенные</t>
  </si>
  <si>
    <t>Какао-порошок</t>
  </si>
  <si>
    <t>Какао-масло</t>
  </si>
  <si>
    <t>01465</t>
  </si>
  <si>
    <t>01462</t>
  </si>
  <si>
    <t>02888</t>
  </si>
  <si>
    <t>03355</t>
  </si>
  <si>
    <t>03039</t>
  </si>
  <si>
    <t>02613</t>
  </si>
  <si>
    <t>03008</t>
  </si>
  <si>
    <t>03007</t>
  </si>
  <si>
    <t>02934</t>
  </si>
  <si>
    <t>02896</t>
  </si>
  <si>
    <t>02895</t>
  </si>
  <si>
    <t>02897</t>
  </si>
  <si>
    <t>02893</t>
  </si>
  <si>
    <t>02894</t>
  </si>
  <si>
    <t>02898</t>
  </si>
  <si>
    <t>02899</t>
  </si>
  <si>
    <t>02891</t>
  </si>
  <si>
    <t>02890</t>
  </si>
  <si>
    <t>02889</t>
  </si>
  <si>
    <t>02892</t>
  </si>
  <si>
    <t>02900</t>
  </si>
  <si>
    <t>02901</t>
  </si>
  <si>
    <t>03264</t>
  </si>
  <si>
    <t>03265</t>
  </si>
  <si>
    <t>03266</t>
  </si>
  <si>
    <t>03267</t>
  </si>
  <si>
    <t>03268</t>
  </si>
  <si>
    <t>03269</t>
  </si>
  <si>
    <t>03270</t>
  </si>
  <si>
    <t>03271</t>
  </si>
  <si>
    <t>03272</t>
  </si>
  <si>
    <t>01367</t>
  </si>
  <si>
    <t>01232</t>
  </si>
  <si>
    <t>01225</t>
  </si>
  <si>
    <t>01234</t>
  </si>
  <si>
    <t>01228</t>
  </si>
  <si>
    <t>01233</t>
  </si>
  <si>
    <t>01235</t>
  </si>
  <si>
    <t>01227</t>
  </si>
  <si>
    <t>01223</t>
  </si>
  <si>
    <t>01231</t>
  </si>
  <si>
    <t>01224</t>
  </si>
  <si>
    <t>01236</t>
  </si>
  <si>
    <t>01230</t>
  </si>
  <si>
    <t>01226</t>
  </si>
  <si>
    <t>03093</t>
  </si>
  <si>
    <t>03092</t>
  </si>
  <si>
    <t>03091</t>
  </si>
  <si>
    <t>03094</t>
  </si>
  <si>
    <t>03103</t>
  </si>
  <si>
    <t>03104</t>
  </si>
  <si>
    <t>03105</t>
  </si>
  <si>
    <t>03097</t>
  </si>
  <si>
    <t>03101</t>
  </si>
  <si>
    <t>03098</t>
  </si>
  <si>
    <t>03096</t>
  </si>
  <si>
    <t>03099</t>
  </si>
  <si>
    <t>03100</t>
  </si>
  <si>
    <t>03102</t>
  </si>
  <si>
    <t>03107</t>
  </si>
  <si>
    <t>03110</t>
  </si>
  <si>
    <t>03109</t>
  </si>
  <si>
    <t>03106</t>
  </si>
  <si>
    <t>01417</t>
  </si>
  <si>
    <t>01416</t>
  </si>
  <si>
    <t>01521</t>
  </si>
  <si>
    <t>01520</t>
  </si>
  <si>
    <t>02341</t>
  </si>
  <si>
    <t>02968</t>
  </si>
  <si>
    <t>03415</t>
  </si>
  <si>
    <t>01887</t>
  </si>
  <si>
    <t>01935</t>
  </si>
  <si>
    <t>02210</t>
  </si>
  <si>
    <t>02158</t>
  </si>
  <si>
    <t>01672</t>
  </si>
  <si>
    <t>01671</t>
  </si>
  <si>
    <t>01673</t>
  </si>
  <si>
    <t>01633</t>
  </si>
  <si>
    <t>01553</t>
  </si>
  <si>
    <t>00329</t>
  </si>
  <si>
    <t>00330</t>
  </si>
  <si>
    <t>00328</t>
  </si>
  <si>
    <t>00331</t>
  </si>
  <si>
    <t>00327</t>
  </si>
  <si>
    <t>01966</t>
  </si>
  <si>
    <t>01965</t>
  </si>
  <si>
    <t>01968</t>
  </si>
  <si>
    <t>01967</t>
  </si>
  <si>
    <t>02132</t>
  </si>
  <si>
    <t>02133</t>
  </si>
  <si>
    <t>02143</t>
  </si>
  <si>
    <t>02144</t>
  </si>
  <si>
    <t>02140</t>
  </si>
  <si>
    <t>02142</t>
  </si>
  <si>
    <t>02147</t>
  </si>
  <si>
    <t>02148</t>
  </si>
  <si>
    <t>02145</t>
  </si>
  <si>
    <t>02146</t>
  </si>
  <si>
    <t>02735</t>
  </si>
  <si>
    <t>02738</t>
  </si>
  <si>
    <t>02737</t>
  </si>
  <si>
    <t>02739</t>
  </si>
  <si>
    <t>02736</t>
  </si>
  <si>
    <t>02741</t>
  </si>
  <si>
    <t>01283</t>
  </si>
  <si>
    <t>01937</t>
  </si>
  <si>
    <r>
      <t>Горький шоколад на меду с кунжутом, 70 %</t>
    </r>
    <r>
      <rPr>
        <b/>
        <i/>
        <sz val="11"/>
        <color rgb="FF0000CC"/>
        <rFont val="Arial Cyr"/>
        <charset val="204"/>
      </rPr>
      <t xml:space="preserve"> </t>
    </r>
  </si>
  <si>
    <t>01443</t>
  </si>
  <si>
    <t>01938</t>
  </si>
  <si>
    <t>01946</t>
  </si>
  <si>
    <t>01939</t>
  </si>
  <si>
    <t>01259</t>
  </si>
  <si>
    <t>02875</t>
  </si>
  <si>
    <t>02565</t>
  </si>
  <si>
    <t>02560</t>
  </si>
  <si>
    <t>02566</t>
  </si>
  <si>
    <t>02877</t>
  </si>
  <si>
    <t>02561</t>
  </si>
  <si>
    <t>02563</t>
  </si>
  <si>
    <t>02564</t>
  </si>
  <si>
    <t>02876</t>
  </si>
  <si>
    <t>02562</t>
  </si>
  <si>
    <t>01440</t>
  </si>
  <si>
    <t>01260</t>
  </si>
  <si>
    <t>01056</t>
  </si>
  <si>
    <t xml:space="preserve">  Бразильская кокосовая вода премиум класса</t>
  </si>
  <si>
    <t>01162</t>
  </si>
  <si>
    <t>01365</t>
  </si>
  <si>
    <t>01651</t>
  </si>
  <si>
    <t>01650</t>
  </si>
  <si>
    <t>03379</t>
  </si>
  <si>
    <t>01452</t>
  </si>
  <si>
    <t>02067</t>
  </si>
  <si>
    <t>01572</t>
  </si>
  <si>
    <t>01005</t>
  </si>
  <si>
    <t>01004</t>
  </si>
  <si>
    <t>00341</t>
  </si>
  <si>
    <t>00840</t>
  </si>
  <si>
    <t>00839</t>
  </si>
  <si>
    <t>00346</t>
  </si>
  <si>
    <t>00347</t>
  </si>
  <si>
    <t>00345</t>
  </si>
  <si>
    <t>00907</t>
  </si>
  <si>
    <t>00841</t>
  </si>
  <si>
    <t>00842</t>
  </si>
  <si>
    <t>01451</t>
  </si>
  <si>
    <t>01450</t>
  </si>
  <si>
    <t>01445</t>
  </si>
  <si>
    <t>01447</t>
  </si>
  <si>
    <t>01448</t>
  </si>
  <si>
    <t>01449</t>
  </si>
  <si>
    <t>01446</t>
  </si>
  <si>
    <t>00621</t>
  </si>
  <si>
    <t>01432</t>
  </si>
  <si>
    <t>01430</t>
  </si>
  <si>
    <t>01433</t>
  </si>
  <si>
    <t>01431</t>
  </si>
  <si>
    <t>02861</t>
  </si>
  <si>
    <t>02860</t>
  </si>
  <si>
    <t>02863</t>
  </si>
  <si>
    <t>02862</t>
  </si>
  <si>
    <t>02864</t>
  </si>
  <si>
    <t>01404</t>
  </si>
  <si>
    <t>03329</t>
  </si>
  <si>
    <t>03330</t>
  </si>
  <si>
    <t>03111</t>
  </si>
  <si>
    <t>03112</t>
  </si>
  <si>
    <t>02521</t>
  </si>
  <si>
    <t>02519</t>
  </si>
  <si>
    <t>02522</t>
  </si>
  <si>
    <t>02520</t>
  </si>
  <si>
    <t>02529</t>
  </si>
  <si>
    <t>02532</t>
  </si>
  <si>
    <t>02536</t>
  </si>
  <si>
    <t>02531</t>
  </si>
  <si>
    <t>02530</t>
  </si>
  <si>
    <t>02181</t>
  </si>
  <si>
    <t>02593</t>
  </si>
  <si>
    <t xml:space="preserve">Шоколадно-
ореховые пасты  </t>
  </si>
  <si>
    <r>
      <t xml:space="preserve">  </t>
    </r>
    <r>
      <rPr>
        <b/>
        <i/>
        <sz val="14"/>
        <color indexed="17"/>
        <rFont val="Arial Cyr"/>
        <charset val="204"/>
      </rPr>
      <t xml:space="preserve">100% сыроедный урбеч "Зелено" </t>
    </r>
    <r>
      <rPr>
        <b/>
        <i/>
        <sz val="16"/>
        <color indexed="17"/>
        <rFont val="Arial Cyr"/>
        <charset val="204"/>
      </rPr>
      <t xml:space="preserve"> </t>
    </r>
  </si>
  <si>
    <t>Органический
шоколад
Pacari
из Эквадора</t>
  </si>
  <si>
    <t>00365</t>
  </si>
  <si>
    <t>Сыроедные сладости  "ЛадаРада"</t>
  </si>
  <si>
    <t xml:space="preserve">                            </t>
  </si>
  <si>
    <t xml:space="preserve">Мёд натуральный </t>
  </si>
  <si>
    <t>Живые козинаки</t>
  </si>
  <si>
    <t>Суперфуды "Ecotopia.ru"</t>
  </si>
  <si>
    <t>Спортивное питание</t>
  </si>
  <si>
    <t xml:space="preserve">Шелковый
тофу Morinaga Firm                                         </t>
  </si>
  <si>
    <r>
      <rPr>
        <b/>
        <i/>
        <sz val="13.5"/>
        <color indexed="17"/>
        <rFont val="Arial Cyr"/>
        <charset val="204"/>
      </rPr>
      <t>Тофу "ЯСО" натуральный</t>
    </r>
    <r>
      <rPr>
        <b/>
        <i/>
        <sz val="16"/>
        <color indexed="17"/>
        <rFont val="Arial Cyr"/>
        <charset val="204"/>
      </rPr>
      <t xml:space="preserve"> </t>
    </r>
  </si>
  <si>
    <t xml:space="preserve">Чай из Непала высокогорный органический                                       </t>
  </si>
  <si>
    <r>
      <rPr>
        <b/>
        <i/>
        <sz val="14"/>
        <color indexed="17"/>
        <rFont val="Arial Cyr"/>
        <charset val="204"/>
      </rPr>
      <t>Иван-чай
из Комарицы</t>
    </r>
    <r>
      <rPr>
        <b/>
        <i/>
        <sz val="18"/>
        <color indexed="17"/>
        <rFont val="Arial Cyr"/>
        <charset val="204"/>
      </rPr>
      <t xml:space="preserve">
</t>
    </r>
  </si>
  <si>
    <r>
      <t xml:space="preserve">PIKKI </t>
    </r>
    <r>
      <rPr>
        <b/>
        <i/>
        <sz val="14"/>
        <color indexed="17"/>
        <rFont val="Arial Cyr"/>
        <charset val="204"/>
      </rPr>
      <t xml:space="preserve">Батончики и конфеты </t>
    </r>
    <r>
      <rPr>
        <b/>
        <i/>
        <sz val="14"/>
        <color rgb="FF0000CC"/>
        <rFont val="Arial Cyr"/>
        <charset val="204"/>
      </rPr>
      <t>НОВИНКА!</t>
    </r>
    <r>
      <rPr>
        <b/>
        <i/>
        <sz val="18"/>
        <color rgb="FF0000CC"/>
        <rFont val="Arial Cyr"/>
        <charset val="204"/>
      </rPr>
      <t xml:space="preserve">  </t>
    </r>
  </si>
  <si>
    <t>Сыроедческие 
батончики 
из шелковицы и цукаты из топинамбура</t>
  </si>
  <si>
    <t>Батончики Bite</t>
  </si>
  <si>
    <t>Шоколад на меду</t>
  </si>
  <si>
    <t xml:space="preserve">Альтернатива обычному шоколаду - натуральный шоколад на меду. В удобные 50-граммовые плитки  входят только натуральные ингредиенты: какао тертое неалкализированное, какао масло, мед с пасек проверенных пчеловодов, орехи, сушеные ягоды и фрукты, семена, специи и высококачественные эфирные масла. Натуральный цветочный мед придает шоколаду новые оттенки вкуса, недоступные подсластителям и ароматизаторам.  Высококачественные эфирные масла, орехи, сухофрукты, специи сочетаются с шоколадом и друг с другом, создавая особенные вкусы и контрасты ощущений. </t>
  </si>
  <si>
    <r>
      <rPr>
        <b/>
        <i/>
        <sz val="14"/>
        <color indexed="17"/>
        <rFont val="Arial Cyr"/>
        <charset val="204"/>
      </rPr>
      <t>Кокосовый сахар BIO</t>
    </r>
    <r>
      <rPr>
        <b/>
        <i/>
        <sz val="18"/>
        <color indexed="17"/>
        <rFont val="Arial Cyr"/>
        <charset val="204"/>
      </rPr>
      <t xml:space="preserve"> </t>
    </r>
  </si>
  <si>
    <t>Виноградный 
сахар</t>
  </si>
  <si>
    <t>Кокосовое масло, сироп кокосовых цветов и напитки из Тайланда</t>
  </si>
  <si>
    <t xml:space="preserve">                                      </t>
  </si>
  <si>
    <t>Натуральнаяжевательная резинка</t>
  </si>
  <si>
    <t xml:space="preserve">Вакуумные
эко-чипсы </t>
  </si>
  <si>
    <t>Кукурузные палочки без сахара!</t>
  </si>
  <si>
    <t>Пшеничные чипсы</t>
  </si>
  <si>
    <t xml:space="preserve">Натуральные гранола и снеки </t>
  </si>
  <si>
    <r>
      <t xml:space="preserve">                  </t>
    </r>
    <r>
      <rPr>
        <b/>
        <i/>
        <sz val="16"/>
        <color indexed="17"/>
        <rFont val="Arial Cyr"/>
        <charset val="204"/>
      </rPr>
      <t xml:space="preserve"> </t>
    </r>
  </si>
  <si>
    <t xml:space="preserve">Яблочные снеки    </t>
  </si>
  <si>
    <t xml:space="preserve">                                 </t>
  </si>
  <si>
    <t xml:space="preserve"> Сырые мюсли</t>
  </si>
  <si>
    <t>Макароны, хлопья, хлебцы из полбы</t>
  </si>
  <si>
    <t xml:space="preserve">                    </t>
  </si>
  <si>
    <t xml:space="preserve"> БИО зерно и мука </t>
  </si>
  <si>
    <t xml:space="preserve">Соевые бобы для проращивания "Ecotopia.ru" </t>
  </si>
  <si>
    <t>Семена, кэроб, тростнико-вый сахар и прочее</t>
  </si>
  <si>
    <r>
      <rPr>
        <b/>
        <i/>
        <sz val="13"/>
        <color rgb="FF008000"/>
        <rFont val="Arial Cyr"/>
        <charset val="204"/>
      </rPr>
      <t>Органические сушеные ягоды и плоды "Ecotopia.ru"</t>
    </r>
    <r>
      <rPr>
        <b/>
        <i/>
        <sz val="14"/>
        <color rgb="FF008000"/>
        <rFont val="Arial Cyr"/>
        <charset val="204"/>
      </rPr>
      <t xml:space="preserve">
</t>
    </r>
  </si>
  <si>
    <t>Экологичные предметы гигиены - настоящая забота о себе и об окружающей среде.</t>
  </si>
  <si>
    <t>Быт и гигиена</t>
  </si>
  <si>
    <t xml:space="preserve">                     </t>
  </si>
  <si>
    <t>03336</t>
  </si>
  <si>
    <t>03313</t>
  </si>
  <si>
    <t>03314</t>
  </si>
  <si>
    <t>02266</t>
  </si>
  <si>
    <t>02267</t>
  </si>
  <si>
    <t>02270</t>
  </si>
  <si>
    <t>02268</t>
  </si>
  <si>
    <t>02269</t>
  </si>
  <si>
    <t>02452</t>
  </si>
  <si>
    <t>02453</t>
  </si>
  <si>
    <t>02271</t>
  </si>
  <si>
    <t>02272</t>
  </si>
  <si>
    <t>02273</t>
  </si>
  <si>
    <t>02285</t>
  </si>
  <si>
    <t>02275</t>
  </si>
  <si>
    <t>02276</t>
  </si>
  <si>
    <t>02277</t>
  </si>
  <si>
    <t>02278</t>
  </si>
  <si>
    <t>02279</t>
  </si>
  <si>
    <t>02280</t>
  </si>
  <si>
    <t>02281</t>
  </si>
  <si>
    <t>02282</t>
  </si>
  <si>
    <t>02283</t>
  </si>
  <si>
    <t>01159</t>
  </si>
  <si>
    <t>01158</t>
  </si>
  <si>
    <t>01157</t>
  </si>
  <si>
    <t>01160</t>
  </si>
  <si>
    <t>02600</t>
  </si>
  <si>
    <t>02293</t>
  </si>
  <si>
    <t>01958</t>
  </si>
  <si>
    <t>01957</t>
  </si>
  <si>
    <t>02292</t>
  </si>
  <si>
    <t>02291</t>
  </si>
  <si>
    <t>02290</t>
  </si>
  <si>
    <t>02289</t>
  </si>
  <si>
    <t>03375</t>
  </si>
  <si>
    <t>03413</t>
  </si>
  <si>
    <t>03372</t>
  </si>
  <si>
    <t>03371</t>
  </si>
  <si>
    <t>03373</t>
  </si>
  <si>
    <t>03374</t>
  </si>
  <si>
    <t>02567</t>
  </si>
  <si>
    <t>03116</t>
  </si>
  <si>
    <t>03115</t>
  </si>
  <si>
    <t>03113</t>
  </si>
  <si>
    <t>03114</t>
  </si>
  <si>
    <t>02855</t>
  </si>
  <si>
    <t>02856</t>
  </si>
  <si>
    <t>02853</t>
  </si>
  <si>
    <t>02854</t>
  </si>
  <si>
    <t>02598</t>
  </si>
  <si>
    <t>02599</t>
  </si>
  <si>
    <t>02597</t>
  </si>
  <si>
    <t>02980</t>
  </si>
  <si>
    <t>02538</t>
  </si>
  <si>
    <t>00277</t>
  </si>
  <si>
    <t>00278</t>
  </si>
  <si>
    <t>00271</t>
  </si>
  <si>
    <t>00272</t>
  </si>
  <si>
    <t>00287</t>
  </si>
  <si>
    <t>00279</t>
  </si>
  <si>
    <t>00282</t>
  </si>
  <si>
    <t>00283</t>
  </si>
  <si>
    <t>00273</t>
  </si>
  <si>
    <t>00288</t>
  </si>
  <si>
    <t>00280</t>
  </si>
  <si>
    <t>00281</t>
  </si>
  <si>
    <t>01454</t>
  </si>
  <si>
    <t>01049</t>
  </si>
  <si>
    <t>01173</t>
  </si>
  <si>
    <t>01051</t>
  </si>
  <si>
    <t>01174</t>
  </si>
  <si>
    <t>00286</t>
  </si>
  <si>
    <t>00338</t>
  </si>
  <si>
    <t>00337</t>
  </si>
  <si>
    <t>01867</t>
  </si>
  <si>
    <t>02534</t>
  </si>
  <si>
    <t>01881</t>
  </si>
  <si>
    <t>02535</t>
  </si>
  <si>
    <t>02537</t>
  </si>
  <si>
    <t>01880</t>
  </si>
  <si>
    <t>01050</t>
  </si>
  <si>
    <t>00336</t>
  </si>
  <si>
    <t>01369</t>
  </si>
  <si>
    <t>02533</t>
  </si>
  <si>
    <t>00334</t>
  </si>
  <si>
    <t>00335</t>
  </si>
  <si>
    <t>01368</t>
  </si>
  <si>
    <t>02977</t>
  </si>
  <si>
    <t>02978</t>
  </si>
  <si>
    <t>02979</t>
  </si>
  <si>
    <t>01576</t>
  </si>
  <si>
    <t>02989</t>
  </si>
  <si>
    <t>02983</t>
  </si>
  <si>
    <t>01574</t>
  </si>
  <si>
    <t>01575</t>
  </si>
  <si>
    <t>02212</t>
  </si>
  <si>
    <t>02988</t>
  </si>
  <si>
    <t>01573</t>
  </si>
  <si>
    <t>01578</t>
  </si>
  <si>
    <t>02985</t>
  </si>
  <si>
    <t>02680</t>
  </si>
  <si>
    <t>02982</t>
  </si>
  <si>
    <t>01577</t>
  </si>
  <si>
    <t>02986</t>
  </si>
  <si>
    <t>01584</t>
  </si>
  <si>
    <t>00042</t>
  </si>
  <si>
    <t>02984</t>
  </si>
  <si>
    <t>01579</t>
  </si>
  <si>
    <t>02981</t>
  </si>
  <si>
    <t>01385</t>
  </si>
  <si>
    <t>01386</t>
  </si>
  <si>
    <t>01171</t>
  </si>
  <si>
    <t>01172</t>
  </si>
  <si>
    <t>01877</t>
  </si>
  <si>
    <t>01022</t>
  </si>
  <si>
    <t>01084</t>
  </si>
  <si>
    <t>00999</t>
  </si>
  <si>
    <t>00961</t>
  </si>
  <si>
    <t>00873</t>
  </si>
  <si>
    <t>00871</t>
  </si>
  <si>
    <t>00997</t>
  </si>
  <si>
    <t>00975</t>
  </si>
  <si>
    <t>01024</t>
  </si>
  <si>
    <t>00886</t>
  </si>
  <si>
    <t>01085</t>
  </si>
  <si>
    <t>00980</t>
  </si>
  <si>
    <t>00034</t>
  </si>
  <si>
    <t>00083</t>
  </si>
  <si>
    <t>01212</t>
  </si>
  <si>
    <t>01213</t>
  </si>
  <si>
    <t>00033</t>
  </si>
  <si>
    <t>00998</t>
  </si>
  <si>
    <t>00876</t>
  </si>
  <si>
    <t>01021</t>
  </si>
  <si>
    <t>00973</t>
  </si>
  <si>
    <t>00884</t>
  </si>
  <si>
    <t>00897</t>
  </si>
  <si>
    <t>00976</t>
  </si>
  <si>
    <t>00880</t>
  </si>
  <si>
    <t>00878</t>
  </si>
  <si>
    <t>00877</t>
  </si>
  <si>
    <t>00881</t>
  </si>
  <si>
    <t>01079</t>
  </si>
  <si>
    <t>01363</t>
  </si>
  <si>
    <t>01222</t>
  </si>
  <si>
    <t>00882</t>
  </si>
  <si>
    <t>01026</t>
  </si>
  <si>
    <t>00879</t>
  </si>
  <si>
    <t>00974</t>
  </si>
  <si>
    <t>01080</t>
  </si>
  <si>
    <t>00908</t>
  </si>
  <si>
    <t>01327</t>
  </si>
  <si>
    <t>00023</t>
  </si>
  <si>
    <t>03108</t>
  </si>
  <si>
    <t>02580</t>
  </si>
  <si>
    <t>02214</t>
  </si>
  <si>
    <t>02590</t>
  </si>
  <si>
    <t>02591</t>
  </si>
  <si>
    <t>02177</t>
  </si>
  <si>
    <t>02314</t>
  </si>
  <si>
    <t>00972</t>
  </si>
  <si>
    <t>02213</t>
  </si>
  <si>
    <t>02315</t>
  </si>
  <si>
    <t>Ваш менеджер Фёдорова Юлия</t>
  </si>
  <si>
    <t>yulia@ecotopia.ru</t>
  </si>
  <si>
    <t>Цены и ассортимент по состоянию на 24.02.2016 г.</t>
  </si>
  <si>
    <r>
      <t>Вес брутто</t>
    </r>
    <r>
      <rPr>
        <b/>
        <sz val="9"/>
        <color rgb="FFFF0000"/>
        <rFont val="Arial Cyr"/>
        <charset val="204"/>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</si>
</sst>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00&quot;р.&quot;_-;\-* #,##0.00&quot;р.&quot;_-;_-* &quot;-&quot;??&quot;р.&quot;_-;_-@_-"/>
    <numFmt numFmtId="165" formatCode="0.000"/>
    <numFmt numFmtId="166" formatCode="#,##0&quot;р.&quot;"/>
    <numFmt numFmtId="167" formatCode="0.000000000"/>
    <numFmt numFmtId="168" formatCode="0000"/>
    <numFmt numFmtId="169" formatCode="0;[Red]0"/>
    <numFmt numFmtId="170" formatCode="0.0000"/>
    <numFmt numFmtId="171" formatCode="0.0000000"/>
  </numFmts>
  <fonts count="101">
    <font>
      <sz val="10"/>
      <name val="Arial Cyr"/>
      <charset val="204"/>
    </font>
    <font>
      <sz val="10"/>
      <name val="Arial Cyr"/>
      <charset val="204"/>
    </font>
    <font>
      <u/>
      <sz val="11"/>
      <color indexed="12"/>
      <name val="Calibri"/>
      <family val="2"/>
      <charset val="204"/>
    </font>
    <font>
      <b/>
      <sz val="11"/>
      <color indexed="8"/>
      <name val="Calibri"/>
      <family val="2"/>
      <charset val="204"/>
    </font>
    <font>
      <sz val="11"/>
      <color indexed="8"/>
      <name val="Calibri"/>
      <family val="2"/>
      <charset val="204"/>
    </font>
    <font>
      <b/>
      <sz val="14"/>
      <color indexed="8"/>
      <name val="Calibri"/>
      <family val="2"/>
      <charset val="204"/>
    </font>
    <font>
      <b/>
      <sz val="11"/>
      <color indexed="10"/>
      <name val="Calibri"/>
      <family val="2"/>
      <charset val="204"/>
    </font>
    <font>
      <b/>
      <sz val="11"/>
      <name val="Calibri"/>
      <family val="2"/>
      <charset val="204"/>
    </font>
    <font>
      <sz val="8"/>
      <name val="Arial Cyr"/>
      <charset val="204"/>
    </font>
    <font>
      <b/>
      <sz val="10"/>
      <name val="Arial Cyr"/>
      <charset val="204"/>
    </font>
    <font>
      <sz val="10"/>
      <name val="Arial Cyr"/>
      <charset val="204"/>
    </font>
    <font>
      <b/>
      <sz val="11"/>
      <color indexed="8"/>
      <name val="Calibri"/>
      <family val="2"/>
      <charset val="204"/>
    </font>
    <font>
      <sz val="10"/>
      <color indexed="10"/>
      <name val="Arial Cyr"/>
      <charset val="204"/>
    </font>
    <font>
      <b/>
      <sz val="10"/>
      <color indexed="10"/>
      <name val="Arial Cyr"/>
      <charset val="204"/>
    </font>
    <font>
      <b/>
      <sz val="12"/>
      <name val="Arial Cyr"/>
      <charset val="204"/>
    </font>
    <font>
      <b/>
      <sz val="14"/>
      <color indexed="10"/>
      <name val="Calibri"/>
      <family val="2"/>
      <charset val="204"/>
    </font>
    <font>
      <b/>
      <i/>
      <sz val="18"/>
      <color indexed="17"/>
      <name val="Arial Cyr"/>
      <charset val="204"/>
    </font>
    <font>
      <b/>
      <sz val="15"/>
      <name val="Calibri"/>
      <family val="2"/>
      <charset val="204"/>
    </font>
    <font>
      <sz val="10"/>
      <name val="Arial Cyr"/>
      <charset val="204"/>
    </font>
    <font>
      <sz val="10"/>
      <name val="Arial"/>
      <family val="2"/>
      <charset val="204"/>
    </font>
    <font>
      <i/>
      <sz val="10"/>
      <name val="Arial Cyr"/>
      <charset val="204"/>
    </font>
    <font>
      <b/>
      <i/>
      <sz val="12"/>
      <color indexed="17"/>
      <name val="Arial Cyr"/>
      <charset val="204"/>
    </font>
    <font>
      <i/>
      <sz val="11"/>
      <color indexed="8"/>
      <name val="Calibri"/>
      <family val="2"/>
      <charset val="204"/>
    </font>
    <font>
      <b/>
      <i/>
      <sz val="16"/>
      <color indexed="17"/>
      <name val="Arial Cyr"/>
      <charset val="204"/>
    </font>
    <font>
      <b/>
      <i/>
      <sz val="10"/>
      <color indexed="12"/>
      <name val="Arial Cyr"/>
      <charset val="204"/>
    </font>
    <font>
      <b/>
      <sz val="10"/>
      <color indexed="8"/>
      <name val="Arial Cyr"/>
      <charset val="204"/>
    </font>
    <font>
      <sz val="10"/>
      <color indexed="8"/>
      <name val="Arial Cyr"/>
      <charset val="204"/>
    </font>
    <font>
      <b/>
      <sz val="11"/>
      <color indexed="10"/>
      <name val="Arial Cyr"/>
      <charset val="204"/>
    </font>
    <font>
      <b/>
      <sz val="11"/>
      <name val="Arial Cyr"/>
      <charset val="204"/>
    </font>
    <font>
      <b/>
      <sz val="13"/>
      <color indexed="8"/>
      <name val="Arial Cyr"/>
      <charset val="204"/>
    </font>
    <font>
      <i/>
      <sz val="11"/>
      <color indexed="17"/>
      <name val="Arial Cyr"/>
      <charset val="204"/>
    </font>
    <font>
      <b/>
      <sz val="8"/>
      <color indexed="8"/>
      <name val="Calibri"/>
      <family val="2"/>
      <charset val="204"/>
    </font>
    <font>
      <i/>
      <sz val="10"/>
      <color indexed="17"/>
      <name val="Arial Cyr"/>
      <charset val="204"/>
    </font>
    <font>
      <b/>
      <i/>
      <sz val="10"/>
      <color indexed="30"/>
      <name val="Arial Cyr"/>
      <charset val="204"/>
    </font>
    <font>
      <b/>
      <sz val="10"/>
      <color indexed="12"/>
      <name val="Arial Cyr"/>
      <charset val="204"/>
    </font>
    <font>
      <b/>
      <i/>
      <sz val="16"/>
      <color indexed="12"/>
      <name val="Arial Cyr"/>
      <charset val="204"/>
    </font>
    <font>
      <b/>
      <sz val="14"/>
      <color indexed="17"/>
      <name val="Arial Cyr"/>
      <charset val="204"/>
    </font>
    <font>
      <b/>
      <sz val="9"/>
      <name val="Arial Cyr"/>
      <charset val="204"/>
    </font>
    <font>
      <b/>
      <i/>
      <sz val="14"/>
      <color indexed="17"/>
      <name val="Arial Cyr"/>
      <charset val="204"/>
    </font>
    <font>
      <b/>
      <sz val="10"/>
      <color indexed="10"/>
      <name val="Arial Cyr"/>
      <charset val="204"/>
    </font>
    <font>
      <b/>
      <sz val="10"/>
      <color indexed="10"/>
      <name val="Open Sans Condensed Light"/>
      <charset val="204"/>
    </font>
    <font>
      <sz val="10"/>
      <name val="Open Sans Condensed Light"/>
      <family val="2"/>
      <charset val="204"/>
    </font>
    <font>
      <b/>
      <sz val="10"/>
      <name val="Open Sans Condensed Light"/>
      <charset val="204"/>
    </font>
    <font>
      <sz val="9"/>
      <name val="Arial Cyr"/>
      <charset val="204"/>
    </font>
    <font>
      <b/>
      <sz val="11"/>
      <color indexed="56"/>
      <name val="Arial Cyr"/>
      <charset val="204"/>
    </font>
    <font>
      <b/>
      <i/>
      <sz val="11"/>
      <color indexed="12"/>
      <name val="Arial Cyr"/>
      <charset val="204"/>
    </font>
    <font>
      <b/>
      <sz val="12"/>
      <color indexed="10"/>
      <name val="Arial Cyr"/>
      <charset val="204"/>
    </font>
    <font>
      <b/>
      <sz val="10"/>
      <name val="Arial"/>
      <family val="2"/>
      <charset val="204"/>
    </font>
    <font>
      <b/>
      <sz val="10"/>
      <color indexed="8"/>
      <name val="Arial"/>
      <family val="2"/>
      <charset val="204"/>
    </font>
    <font>
      <sz val="9.5"/>
      <color indexed="8"/>
      <name val="Arial"/>
      <family val="2"/>
      <charset val="204"/>
    </font>
    <font>
      <b/>
      <sz val="12"/>
      <color indexed="60"/>
      <name val="Arial Cyr"/>
      <charset val="204"/>
    </font>
    <font>
      <b/>
      <i/>
      <sz val="10"/>
      <color indexed="8"/>
      <name val="Arial Cyr"/>
      <charset val="204"/>
    </font>
    <font>
      <b/>
      <i/>
      <sz val="10"/>
      <color indexed="10"/>
      <name val="Arial Cyr"/>
      <charset val="204"/>
    </font>
    <font>
      <b/>
      <i/>
      <sz val="17"/>
      <color indexed="17"/>
      <name val="Arial Cyr"/>
      <charset val="204"/>
    </font>
    <font>
      <b/>
      <i/>
      <sz val="10"/>
      <color indexed="17"/>
      <name val="Arial Cyr"/>
      <charset val="204"/>
    </font>
    <font>
      <b/>
      <i/>
      <sz val="10"/>
      <color indexed="40"/>
      <name val="Open Sans Condensed Light"/>
      <charset val="204"/>
    </font>
    <font>
      <i/>
      <sz val="11"/>
      <color indexed="8"/>
      <name val="Arial"/>
      <family val="2"/>
      <charset val="204"/>
    </font>
    <font>
      <b/>
      <sz val="10"/>
      <color indexed="60"/>
      <name val="Arial Cyr"/>
      <charset val="204"/>
    </font>
    <font>
      <b/>
      <sz val="11"/>
      <color indexed="60"/>
      <name val="Arial Cyr"/>
      <charset val="204"/>
    </font>
    <font>
      <b/>
      <i/>
      <sz val="16"/>
      <color rgb="FF008000"/>
      <name val="Arial Cyr"/>
      <charset val="204"/>
    </font>
    <font>
      <b/>
      <i/>
      <sz val="20"/>
      <color rgb="FF008000"/>
      <name val="Arial Cyr"/>
      <charset val="204"/>
    </font>
    <font>
      <b/>
      <i/>
      <sz val="14"/>
      <color rgb="FF008000"/>
      <name val="Arial Cyr"/>
      <charset val="204"/>
    </font>
    <font>
      <b/>
      <sz val="10"/>
      <color theme="3" tint="0.39997558519241921"/>
      <name val="Arial Cyr"/>
      <charset val="204"/>
    </font>
    <font>
      <b/>
      <sz val="11"/>
      <color rgb="FFFF0000"/>
      <name val="Calibri"/>
      <family val="2"/>
      <charset val="204"/>
    </font>
    <font>
      <b/>
      <sz val="10"/>
      <color rgb="FFFF0000"/>
      <name val="Arial Cyr"/>
      <charset val="204"/>
    </font>
    <font>
      <sz val="10"/>
      <color rgb="FFFF0000"/>
      <name val="Arial Cyr"/>
      <charset val="204"/>
    </font>
    <font>
      <b/>
      <sz val="12"/>
      <color rgb="FFFF0000"/>
      <name val="Arial Cyr"/>
      <charset val="204"/>
    </font>
    <font>
      <i/>
      <sz val="10"/>
      <color rgb="FF008000"/>
      <name val="Arial Cyr"/>
      <charset val="204"/>
    </font>
    <font>
      <b/>
      <i/>
      <sz val="18"/>
      <color rgb="FF008000"/>
      <name val="Arial Cyr"/>
      <charset val="204"/>
    </font>
    <font>
      <b/>
      <sz val="10"/>
      <color rgb="FF000066"/>
      <name val="Arial Cyr"/>
      <charset val="204"/>
    </font>
    <font>
      <b/>
      <i/>
      <sz val="11"/>
      <color rgb="FF0000CC"/>
      <name val="Arial Cyr"/>
      <charset val="204"/>
    </font>
    <font>
      <b/>
      <i/>
      <sz val="10"/>
      <color rgb="FFFF0000"/>
      <name val="Arial Cyr"/>
      <charset val="204"/>
    </font>
    <font>
      <sz val="16"/>
      <name val="Arial Cyr"/>
      <charset val="204"/>
    </font>
    <font>
      <b/>
      <sz val="16"/>
      <color rgb="FF0000FF"/>
      <name val="Arial Cyr"/>
      <charset val="204"/>
    </font>
    <font>
      <b/>
      <sz val="16"/>
      <color indexed="10"/>
      <name val="Calibri"/>
      <family val="2"/>
      <charset val="204"/>
    </font>
    <font>
      <b/>
      <sz val="16"/>
      <color rgb="FFFF0000"/>
      <name val="Calibri"/>
      <family val="2"/>
      <charset val="204"/>
    </font>
    <font>
      <b/>
      <i/>
      <sz val="10"/>
      <color rgb="FF008000"/>
      <name val="Arial Cyr"/>
      <charset val="204"/>
    </font>
    <font>
      <b/>
      <i/>
      <sz val="11"/>
      <color rgb="FF0000CC"/>
      <name val="Arial"/>
      <family val="2"/>
      <charset val="204"/>
    </font>
    <font>
      <b/>
      <i/>
      <sz val="18"/>
      <color rgb="FF0000CC"/>
      <name val="Arial Cyr"/>
      <charset val="204"/>
    </font>
    <font>
      <i/>
      <sz val="10"/>
      <color rgb="FF006600"/>
      <name val="Arial Cyr"/>
      <charset val="204"/>
    </font>
    <font>
      <sz val="10"/>
      <color rgb="FF000000"/>
      <name val="Arial"/>
      <family val="2"/>
      <charset val="204"/>
    </font>
    <font>
      <b/>
      <i/>
      <sz val="14"/>
      <color rgb="FF006600"/>
      <name val="Arial Cyr"/>
      <charset val="204"/>
    </font>
    <font>
      <b/>
      <i/>
      <sz val="11"/>
      <color rgb="FF0000CC"/>
      <name val="Calibri"/>
      <family val="2"/>
      <charset val="204"/>
    </font>
    <font>
      <b/>
      <i/>
      <sz val="10"/>
      <color rgb="FF0000CC"/>
      <name val="Arial Cyr"/>
      <charset val="204"/>
    </font>
    <font>
      <b/>
      <sz val="10"/>
      <color indexed="8"/>
      <name val="Open Sans Condensed Light"/>
      <charset val="204"/>
    </font>
    <font>
      <b/>
      <i/>
      <sz val="10"/>
      <color rgb="FFFF0000"/>
      <name val="Open Sans Condensed Light"/>
      <charset val="204"/>
    </font>
    <font>
      <b/>
      <i/>
      <sz val="13.5"/>
      <color indexed="17"/>
      <name val="Arial Cyr"/>
      <charset val="204"/>
    </font>
    <font>
      <b/>
      <i/>
      <sz val="13.5"/>
      <color rgb="FF008000"/>
      <name val="Arial Cyr"/>
      <charset val="204"/>
    </font>
    <font>
      <b/>
      <i/>
      <sz val="13"/>
      <color indexed="17"/>
      <name val="Arial Cyr"/>
      <charset val="204"/>
    </font>
    <font>
      <b/>
      <i/>
      <sz val="12.5"/>
      <color indexed="17"/>
      <name val="Arial Cyr"/>
      <charset val="204"/>
    </font>
    <font>
      <b/>
      <i/>
      <sz val="14"/>
      <color rgb="FF0000CC"/>
      <name val="Arial Cyr"/>
      <charset val="204"/>
    </font>
    <font>
      <b/>
      <i/>
      <sz val="12"/>
      <color rgb="FF006600"/>
      <name val="Arial Cyr"/>
      <charset val="204"/>
    </font>
    <font>
      <b/>
      <i/>
      <sz val="13"/>
      <color rgb="FF008000"/>
      <name val="Arial Cyr"/>
      <charset val="204"/>
    </font>
    <font>
      <i/>
      <sz val="10.5"/>
      <color indexed="17"/>
      <name val="Arial Cyr"/>
      <charset val="204"/>
    </font>
    <font>
      <b/>
      <sz val="11"/>
      <color theme="7" tint="-0.499984740745262"/>
      <name val="Calibri"/>
      <family val="2"/>
      <charset val="204"/>
    </font>
    <font>
      <b/>
      <sz val="11"/>
      <color rgb="FFFF0000"/>
      <name val="Arial Cyr"/>
      <charset val="204"/>
    </font>
    <font>
      <b/>
      <sz val="10"/>
      <color rgb="FFFF0000"/>
      <name val="Arial"/>
      <family val="2"/>
      <charset val="204"/>
    </font>
    <font>
      <b/>
      <sz val="10"/>
      <color rgb="FFFF0000"/>
      <name val="Calibri"/>
      <family val="2"/>
      <charset val="204"/>
    </font>
    <font>
      <b/>
      <sz val="10"/>
      <color rgb="FFFF0000"/>
      <name val="Open Sans Condensed Light"/>
      <charset val="204"/>
    </font>
    <font>
      <b/>
      <sz val="9"/>
      <color rgb="FFFF0000"/>
      <name val="Arial Cyr"/>
      <charset val="204"/>
    </font>
    <font>
      <sz val="16"/>
      <color rgb="FFFF0000"/>
      <name val="Arial Cyr"/>
      <charset val="204"/>
    </font>
  </fonts>
  <fills count="9">
    <fill>
      <patternFill patternType="none"/>
    </fill>
    <fill>
      <patternFill patternType="gray125"/>
    </fill>
    <fill>
      <patternFill patternType="solid">
        <fgColor indexed="44"/>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3"/>
        <bgColor indexed="26"/>
      </patternFill>
    </fill>
    <fill>
      <patternFill patternType="solid">
        <fgColor theme="0"/>
        <bgColor indexed="64"/>
      </patternFill>
    </fill>
    <fill>
      <patternFill patternType="solid">
        <fgColor rgb="FFFFFFCC"/>
        <bgColor indexed="64"/>
      </patternFill>
    </fill>
  </fills>
  <borders count="6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medium">
        <color indexed="64"/>
      </bottom>
      <diagonal/>
    </border>
    <border>
      <left/>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medium">
        <color indexed="8"/>
      </left>
      <right style="medium">
        <color indexed="8"/>
      </right>
      <top style="medium">
        <color indexed="8"/>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624">
    <xf numFmtId="0" fontId="0" fillId="0" borderId="0" xfId="0"/>
    <xf numFmtId="0" fontId="0" fillId="0" borderId="1" xfId="0" applyBorder="1" applyAlignment="1">
      <alignment horizontal="center" vertical="center"/>
    </xf>
    <xf numFmtId="0" fontId="0" fillId="0" borderId="2" xfId="0" applyFill="1" applyBorder="1" applyAlignment="1">
      <alignment horizontal="center" vertical="center"/>
    </xf>
    <xf numFmtId="165" fontId="0" fillId="0" borderId="2" xfId="0" applyNumberFormat="1" applyFill="1" applyBorder="1" applyAlignment="1">
      <alignment horizontal="center" vertical="center"/>
    </xf>
    <xf numFmtId="0" fontId="0" fillId="0" borderId="2" xfId="0" applyBorder="1" applyAlignment="1">
      <alignment horizontal="center" vertical="center"/>
    </xf>
    <xf numFmtId="0" fontId="0" fillId="0" borderId="0" xfId="0" applyFill="1" applyBorder="1"/>
    <xf numFmtId="0" fontId="0" fillId="0" borderId="0" xfId="0" applyAlignment="1">
      <alignment wrapText="1"/>
    </xf>
    <xf numFmtId="0" fontId="0" fillId="0" borderId="0" xfId="0" applyAlignment="1">
      <alignment horizontal="left" vertical="center"/>
    </xf>
    <xf numFmtId="0" fontId="4" fillId="0" borderId="0" xfId="0" applyFont="1" applyAlignment="1">
      <alignment horizontal="center"/>
    </xf>
    <xf numFmtId="0" fontId="3" fillId="2" borderId="0" xfId="0" applyFont="1" applyFill="1" applyBorder="1" applyAlignment="1">
      <alignment horizontal="center" vertical="center" wrapText="1"/>
    </xf>
    <xf numFmtId="0" fontId="0" fillId="0" borderId="0" xfId="0" applyBorder="1" applyAlignment="1">
      <alignment horizontal="center" vertical="center"/>
    </xf>
    <xf numFmtId="0" fontId="9" fillId="0" borderId="0" xfId="0" applyFont="1" applyAlignment="1">
      <alignment wrapText="1"/>
    </xf>
    <xf numFmtId="0" fontId="0" fillId="0" borderId="0" xfId="0" applyFill="1" applyBorder="1" applyAlignment="1">
      <alignment horizontal="center" vertical="center"/>
    </xf>
    <xf numFmtId="0" fontId="1" fillId="0" borderId="0" xfId="0" applyFont="1" applyBorder="1" applyAlignment="1">
      <alignment horizontal="center" vertical="center"/>
    </xf>
    <xf numFmtId="0" fontId="3"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2" borderId="3" xfId="0" applyFont="1" applyFill="1" applyBorder="1" applyAlignment="1">
      <alignment horizontal="center" vertical="center" wrapText="1"/>
    </xf>
    <xf numFmtId="165" fontId="9" fillId="0" borderId="2" xfId="0" applyNumberFormat="1" applyFont="1" applyFill="1" applyBorder="1" applyAlignment="1">
      <alignment horizontal="left" vertical="center" wrapText="1"/>
    </xf>
    <xf numFmtId="167" fontId="0" fillId="0" borderId="0" xfId="0" applyNumberFormat="1" applyFill="1" applyBorder="1" applyAlignment="1">
      <alignment horizontal="right" vertical="center"/>
    </xf>
    <xf numFmtId="0" fontId="0" fillId="0" borderId="0" xfId="0" applyFill="1" applyBorder="1" applyAlignment="1">
      <alignment horizontal="right" vertical="center"/>
    </xf>
    <xf numFmtId="0" fontId="0" fillId="0" borderId="0" xfId="0" applyAlignment="1">
      <alignment vertical="center"/>
    </xf>
    <xf numFmtId="0" fontId="9" fillId="0" borderId="2" xfId="0" applyFont="1" applyBorder="1" applyAlignment="1">
      <alignment vertical="center" wrapText="1"/>
    </xf>
    <xf numFmtId="0" fontId="6" fillId="3" borderId="2" xfId="0" applyFont="1" applyFill="1" applyBorder="1" applyAlignment="1">
      <alignment horizontal="center" vertical="center" wrapText="1"/>
    </xf>
    <xf numFmtId="0" fontId="0" fillId="0" borderId="2" xfId="0" applyBorder="1"/>
    <xf numFmtId="0" fontId="9" fillId="0" borderId="0" xfId="0" applyFont="1" applyBorder="1" applyAlignment="1">
      <alignment vertical="center" wrapText="1"/>
    </xf>
    <xf numFmtId="165" fontId="0" fillId="0" borderId="0" xfId="0" applyNumberFormat="1" applyFill="1" applyBorder="1" applyAlignment="1">
      <alignment horizontal="center" vertical="center"/>
    </xf>
    <xf numFmtId="1" fontId="0" fillId="0" borderId="0" xfId="0" applyNumberFormat="1" applyBorder="1" applyAlignment="1">
      <alignment horizontal="center" vertical="center"/>
    </xf>
    <xf numFmtId="0" fontId="0" fillId="0" borderId="0" xfId="0" applyFill="1" applyAlignment="1">
      <alignment horizontal="center" vertical="center"/>
    </xf>
    <xf numFmtId="0" fontId="0" fillId="0" borderId="0" xfId="0" applyFill="1" applyAlignment="1">
      <alignment horizontal="right" vertical="center"/>
    </xf>
    <xf numFmtId="3" fontId="7" fillId="3" borderId="4" xfId="0" applyNumberFormat="1" applyFont="1" applyFill="1" applyBorder="1" applyAlignment="1">
      <alignment horizontal="center"/>
    </xf>
    <xf numFmtId="2" fontId="9" fillId="0" borderId="5" xfId="0" applyNumberFormat="1" applyFont="1" applyBorder="1" applyAlignment="1">
      <alignment wrapText="1"/>
    </xf>
    <xf numFmtId="165" fontId="9" fillId="0" borderId="6" xfId="0" applyNumberFormat="1" applyFont="1" applyBorder="1" applyAlignment="1">
      <alignment wrapText="1"/>
    </xf>
    <xf numFmtId="0" fontId="9" fillId="0" borderId="0" xfId="0" applyFont="1" applyBorder="1" applyAlignment="1">
      <alignment wrapText="1"/>
    </xf>
    <xf numFmtId="165" fontId="9" fillId="0" borderId="0" xfId="0" applyNumberFormat="1" applyFont="1" applyBorder="1" applyAlignment="1">
      <alignment wrapText="1"/>
    </xf>
    <xf numFmtId="0" fontId="9" fillId="0" borderId="2" xfId="0" applyFont="1" applyBorder="1" applyAlignment="1">
      <alignment horizontal="left" vertical="center" wrapText="1"/>
    </xf>
    <xf numFmtId="0" fontId="0" fillId="0" borderId="0" xfId="0" applyAlignment="1">
      <alignment horizontal="center" vertical="center"/>
    </xf>
    <xf numFmtId="0" fontId="0" fillId="0" borderId="0" xfId="0" applyBorder="1"/>
    <xf numFmtId="0" fontId="0" fillId="0" borderId="0" xfId="0" applyAlignment="1">
      <alignment horizontal="left"/>
    </xf>
    <xf numFmtId="0" fontId="0" fillId="0" borderId="0" xfId="0" applyAlignment="1"/>
    <xf numFmtId="0" fontId="0" fillId="0" borderId="0" xfId="0" applyFont="1"/>
    <xf numFmtId="49" fontId="0" fillId="0" borderId="0" xfId="0" applyNumberFormat="1" applyFont="1"/>
    <xf numFmtId="49" fontId="0" fillId="0" borderId="0" xfId="0" applyNumberFormat="1" applyFont="1" applyAlignment="1">
      <alignment horizontal="center"/>
    </xf>
    <xf numFmtId="0" fontId="0" fillId="0" borderId="0" xfId="0" applyFill="1"/>
    <xf numFmtId="0" fontId="18" fillId="0" borderId="0" xfId="0" applyFont="1"/>
    <xf numFmtId="0" fontId="10" fillId="0" borderId="0" xfId="0" applyFont="1"/>
    <xf numFmtId="49" fontId="13" fillId="0" borderId="0" xfId="0" applyNumberFormat="1" applyFont="1"/>
    <xf numFmtId="0" fontId="9" fillId="0" borderId="0" xfId="0" applyFont="1"/>
    <xf numFmtId="0" fontId="20" fillId="0" borderId="0" xfId="0" applyFont="1" applyAlignment="1">
      <alignment horizontal="center"/>
    </xf>
    <xf numFmtId="0" fontId="7" fillId="0" borderId="2" xfId="0" applyFont="1" applyBorder="1" applyAlignment="1">
      <alignment wrapText="1"/>
    </xf>
    <xf numFmtId="0" fontId="0" fillId="0" borderId="2" xfId="0" applyFont="1" applyBorder="1" applyAlignment="1">
      <alignment wrapText="1"/>
    </xf>
    <xf numFmtId="168" fontId="0" fillId="0" borderId="2" xfId="0" applyNumberFormat="1" applyFont="1" applyBorder="1" applyAlignment="1">
      <alignment horizontal="center"/>
    </xf>
    <xf numFmtId="0" fontId="20" fillId="0" borderId="2" xfId="0" applyFont="1" applyFill="1" applyBorder="1" applyAlignment="1">
      <alignment horizontal="center" wrapText="1"/>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xf>
    <xf numFmtId="0" fontId="22" fillId="3" borderId="2" xfId="0" applyFont="1" applyFill="1" applyBorder="1" applyAlignment="1">
      <alignment horizontal="center" vertical="center" wrapText="1"/>
    </xf>
    <xf numFmtId="0" fontId="20" fillId="0" borderId="0" xfId="0" applyFont="1" applyFill="1" applyBorder="1" applyAlignment="1">
      <alignment horizontal="center" vertical="center"/>
    </xf>
    <xf numFmtId="0" fontId="20" fillId="0" borderId="0" xfId="0" applyFont="1"/>
    <xf numFmtId="0" fontId="20" fillId="0" borderId="2" xfId="0" applyFont="1" applyBorder="1" applyAlignment="1">
      <alignment horizontal="center" vertical="center" wrapText="1"/>
    </xf>
    <xf numFmtId="0" fontId="20" fillId="0" borderId="0" xfId="0" applyFont="1" applyFill="1" applyBorder="1"/>
    <xf numFmtId="0" fontId="5" fillId="0" borderId="0" xfId="0" applyFont="1" applyFill="1" applyBorder="1" applyAlignment="1">
      <alignment horizontal="left"/>
    </xf>
    <xf numFmtId="0" fontId="10" fillId="0" borderId="0" xfId="0" applyFont="1" applyFill="1" applyAlignment="1">
      <alignment horizontal="center"/>
    </xf>
    <xf numFmtId="0" fontId="3" fillId="4" borderId="7"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25" fillId="3" borderId="2" xfId="0" applyFont="1" applyFill="1" applyBorder="1" applyAlignment="1">
      <alignment horizontal="left" vertical="center" wrapText="1"/>
    </xf>
    <xf numFmtId="0" fontId="18" fillId="0" borderId="2" xfId="0" applyFont="1" applyBorder="1" applyAlignment="1">
      <alignment horizontal="center" vertical="center"/>
    </xf>
    <xf numFmtId="1" fontId="18" fillId="0" borderId="2" xfId="0" applyNumberFormat="1" applyFont="1" applyBorder="1" applyAlignment="1">
      <alignment horizontal="center" vertical="center"/>
    </xf>
    <xf numFmtId="49" fontId="18" fillId="0" borderId="2" xfId="0" applyNumberFormat="1" applyFont="1" applyBorder="1" applyAlignment="1">
      <alignment horizontal="center" vertical="center"/>
    </xf>
    <xf numFmtId="0" fontId="1" fillId="0" borderId="2" xfId="0" applyFont="1" applyBorder="1" applyAlignment="1">
      <alignment horizontal="center" vertical="center"/>
    </xf>
    <xf numFmtId="1" fontId="18" fillId="0" borderId="2" xfId="0" applyNumberFormat="1" applyFont="1" applyFill="1" applyBorder="1" applyAlignment="1">
      <alignment horizontal="center" vertical="center"/>
    </xf>
    <xf numFmtId="166" fontId="26" fillId="0" borderId="0" xfId="0" applyNumberFormat="1" applyFont="1" applyFill="1" applyBorder="1"/>
    <xf numFmtId="0" fontId="28" fillId="0" borderId="0" xfId="0" applyFont="1"/>
    <xf numFmtId="0" fontId="20" fillId="0" borderId="12" xfId="0" applyFont="1" applyFill="1" applyBorder="1" applyAlignment="1">
      <alignment horizontal="center" vertical="center"/>
    </xf>
    <xf numFmtId="0" fontId="18" fillId="0" borderId="12" xfId="0" applyFont="1" applyBorder="1" applyAlignment="1">
      <alignment horizontal="center" vertical="center"/>
    </xf>
    <xf numFmtId="165" fontId="0" fillId="0" borderId="2" xfId="0" applyNumberFormat="1" applyFont="1" applyFill="1" applyBorder="1" applyAlignment="1">
      <alignment horizontal="center" vertical="center"/>
    </xf>
    <xf numFmtId="0" fontId="9" fillId="0" borderId="13" xfId="0" applyFont="1" applyBorder="1" applyAlignment="1">
      <alignment vertical="center" wrapText="1"/>
    </xf>
    <xf numFmtId="0" fontId="20" fillId="3" borderId="2" xfId="0" applyFont="1" applyFill="1" applyBorder="1" applyAlignment="1">
      <alignment horizontal="center" vertical="center"/>
    </xf>
    <xf numFmtId="1" fontId="1" fillId="0" borderId="2" xfId="0" applyNumberFormat="1" applyFont="1" applyBorder="1" applyAlignment="1">
      <alignment horizontal="center" vertical="center"/>
    </xf>
    <xf numFmtId="1" fontId="1" fillId="0" borderId="2" xfId="0" applyNumberFormat="1" applyFont="1" applyFill="1" applyBorder="1" applyAlignment="1">
      <alignment horizontal="center" vertical="center"/>
    </xf>
    <xf numFmtId="165" fontId="1" fillId="0" borderId="0" xfId="0" applyNumberFormat="1" applyFont="1" applyFill="1" applyBorder="1"/>
    <xf numFmtId="0" fontId="1" fillId="0" borderId="0" xfId="0" applyFont="1"/>
    <xf numFmtId="0" fontId="1" fillId="0" borderId="0" xfId="0" applyFont="1" applyAlignment="1">
      <alignment wrapText="1"/>
    </xf>
    <xf numFmtId="2" fontId="9" fillId="0" borderId="14" xfId="0" applyNumberFormat="1" applyFont="1" applyBorder="1" applyAlignment="1">
      <alignment wrapText="1"/>
    </xf>
    <xf numFmtId="165" fontId="9" fillId="0" borderId="15" xfId="0" applyNumberFormat="1" applyFont="1" applyBorder="1" applyAlignment="1">
      <alignment wrapText="1"/>
    </xf>
    <xf numFmtId="0" fontId="0" fillId="0" borderId="2" xfId="0" applyBorder="1" applyAlignment="1">
      <alignment wrapText="1"/>
    </xf>
    <xf numFmtId="0" fontId="20" fillId="0" borderId="0" xfId="0" applyFont="1" applyBorder="1"/>
    <xf numFmtId="0" fontId="0" fillId="0" borderId="0" xfId="0" applyBorder="1" applyAlignment="1">
      <alignment wrapText="1"/>
    </xf>
    <xf numFmtId="0" fontId="1" fillId="0" borderId="0" xfId="0" applyFont="1" applyBorder="1" applyAlignment="1">
      <alignment wrapText="1"/>
    </xf>
    <xf numFmtId="0" fontId="1" fillId="0" borderId="0" xfId="0" applyFont="1" applyBorder="1"/>
    <xf numFmtId="0" fontId="0" fillId="0" borderId="0" xfId="0" applyBorder="1" applyAlignment="1">
      <alignment vertical="center"/>
    </xf>
    <xf numFmtId="0" fontId="1" fillId="0" borderId="2" xfId="0" applyFont="1" applyBorder="1" applyAlignment="1">
      <alignment horizontal="center" vertical="center" wrapText="1"/>
    </xf>
    <xf numFmtId="0" fontId="0" fillId="0" borderId="2" xfId="0" applyBorder="1" applyAlignment="1">
      <alignment horizontal="center" vertical="center" wrapText="1"/>
    </xf>
    <xf numFmtId="0" fontId="20" fillId="0" borderId="2" xfId="0" applyFont="1" applyBorder="1" applyAlignment="1">
      <alignment horizontal="center" vertical="center"/>
    </xf>
    <xf numFmtId="0" fontId="0" fillId="0" borderId="16" xfId="0" applyBorder="1"/>
    <xf numFmtId="165" fontId="9" fillId="0" borderId="4" xfId="0" applyNumberFormat="1" applyFont="1" applyBorder="1" applyAlignment="1">
      <alignment wrapText="1"/>
    </xf>
    <xf numFmtId="0" fontId="11" fillId="4" borderId="17"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31" fillId="4" borderId="18" xfId="0" applyFont="1" applyFill="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vertical="center" wrapText="1"/>
    </xf>
    <xf numFmtId="1" fontId="1" fillId="0" borderId="19" xfId="0" applyNumberFormat="1" applyFont="1" applyBorder="1" applyAlignment="1">
      <alignment horizontal="center" vertical="center" wrapText="1"/>
    </xf>
    <xf numFmtId="0" fontId="0" fillId="0" borderId="20" xfId="0" applyBorder="1" applyAlignment="1">
      <alignment horizontal="center" vertical="center" wrapText="1"/>
    </xf>
    <xf numFmtId="0" fontId="0" fillId="0" borderId="0" xfId="0" applyBorder="1" applyAlignment="1">
      <alignment horizontal="right" vertical="center" wrapText="1"/>
    </xf>
    <xf numFmtId="0" fontId="0" fillId="0" borderId="0" xfId="0" applyFill="1" applyBorder="1" applyAlignment="1">
      <alignment horizontal="center" vertical="center" wrapText="1"/>
    </xf>
    <xf numFmtId="0" fontId="0" fillId="0" borderId="20" xfId="0" applyBorder="1" applyAlignment="1">
      <alignment horizontal="center" vertical="center"/>
    </xf>
    <xf numFmtId="0" fontId="0" fillId="0" borderId="0" xfId="0" applyBorder="1" applyAlignment="1">
      <alignment horizontal="right" vertical="center"/>
    </xf>
    <xf numFmtId="1" fontId="1" fillId="0" borderId="19" xfId="0" applyNumberFormat="1" applyFont="1" applyBorder="1" applyAlignment="1">
      <alignment horizontal="center" vertical="center"/>
    </xf>
    <xf numFmtId="1" fontId="18" fillId="0" borderId="16" xfId="0" applyNumberFormat="1" applyFont="1" applyBorder="1" applyAlignment="1">
      <alignment horizontal="center" vertical="center"/>
    </xf>
    <xf numFmtId="0" fontId="0" fillId="3" borderId="2" xfId="0" applyFill="1" applyBorder="1" applyAlignment="1">
      <alignment wrapText="1"/>
    </xf>
    <xf numFmtId="0" fontId="20" fillId="3" borderId="1" xfId="0" applyFont="1" applyFill="1" applyBorder="1" applyAlignment="1">
      <alignment horizontal="center" vertical="center"/>
    </xf>
    <xf numFmtId="1" fontId="1" fillId="0"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20" fillId="0" borderId="0" xfId="0" applyFont="1" applyBorder="1" applyAlignment="1">
      <alignment horizontal="center" vertical="center"/>
    </xf>
    <xf numFmtId="0" fontId="1" fillId="0" borderId="0" xfId="0" applyFont="1" applyBorder="1" applyAlignment="1">
      <alignment horizontal="center" vertical="center" wrapText="1"/>
    </xf>
    <xf numFmtId="0" fontId="20" fillId="0" borderId="0" xfId="0" applyFont="1" applyAlignment="1">
      <alignment horizontal="center" vertical="center"/>
    </xf>
    <xf numFmtId="1" fontId="1" fillId="0" borderId="2" xfId="0" applyNumberFormat="1" applyFont="1" applyBorder="1" applyAlignment="1">
      <alignment horizontal="center" vertical="center" wrapText="1"/>
    </xf>
    <xf numFmtId="165" fontId="0" fillId="0" borderId="1" xfId="0" applyNumberFormat="1" applyFill="1" applyBorder="1" applyAlignment="1">
      <alignment horizontal="center" vertical="center"/>
    </xf>
    <xf numFmtId="165" fontId="9" fillId="0" borderId="21" xfId="0" applyNumberFormat="1" applyFont="1" applyBorder="1" applyAlignment="1">
      <alignment wrapText="1"/>
    </xf>
    <xf numFmtId="2" fontId="9" fillId="0" borderId="16" xfId="0" applyNumberFormat="1" applyFont="1" applyBorder="1" applyAlignment="1">
      <alignment wrapText="1"/>
    </xf>
    <xf numFmtId="0" fontId="0" fillId="0" borderId="0" xfId="0" applyNumberFormat="1" applyBorder="1" applyAlignment="1">
      <alignment horizontal="center" vertical="center"/>
    </xf>
    <xf numFmtId="0" fontId="20" fillId="0" borderId="19" xfId="0" applyFont="1" applyBorder="1" applyAlignment="1">
      <alignment horizontal="center" vertical="center"/>
    </xf>
    <xf numFmtId="0" fontId="1" fillId="0" borderId="2" xfId="0" applyNumberFormat="1" applyFont="1" applyBorder="1" applyAlignment="1">
      <alignment horizontal="center" vertical="center" wrapText="1"/>
    </xf>
    <xf numFmtId="0" fontId="9" fillId="0" borderId="0" xfId="0" applyFont="1" applyBorder="1" applyAlignment="1">
      <alignment horizontal="left" vertical="center" wrapText="1"/>
    </xf>
    <xf numFmtId="0" fontId="36" fillId="0" borderId="0" xfId="0" applyFont="1" applyBorder="1" applyAlignment="1">
      <alignment horizontal="right" vertical="center" wrapText="1"/>
    </xf>
    <xf numFmtId="49" fontId="9" fillId="0" borderId="0" xfId="0" applyNumberFormat="1" applyFont="1" applyBorder="1" applyAlignment="1">
      <alignment horizontal="center" wrapText="1"/>
    </xf>
    <xf numFmtId="49" fontId="20" fillId="0" borderId="0" xfId="0" applyNumberFormat="1" applyFont="1" applyBorder="1" applyAlignment="1">
      <alignment wrapText="1"/>
    </xf>
    <xf numFmtId="0" fontId="0" fillId="0" borderId="2" xfId="0" applyFont="1" applyBorder="1" applyAlignment="1">
      <alignment horizontal="center" vertical="center"/>
    </xf>
    <xf numFmtId="1" fontId="0" fillId="0" borderId="2" xfId="0" applyNumberFormat="1" applyBorder="1" applyAlignment="1">
      <alignment horizontal="center" vertical="center"/>
    </xf>
    <xf numFmtId="1" fontId="0" fillId="0" borderId="2" xfId="0" applyNumberFormat="1" applyFont="1" applyBorder="1" applyAlignment="1">
      <alignment horizontal="center" vertical="center"/>
    </xf>
    <xf numFmtId="0" fontId="13" fillId="0" borderId="19" xfId="0" applyNumberFormat="1" applyFont="1" applyBorder="1" applyAlignment="1">
      <alignment horizontal="center" vertical="center" wrapText="1"/>
    </xf>
    <xf numFmtId="49" fontId="0" fillId="0" borderId="2" xfId="0" applyNumberFormat="1" applyBorder="1" applyAlignment="1">
      <alignment horizontal="center" vertical="center"/>
    </xf>
    <xf numFmtId="1" fontId="0" fillId="0" borderId="1" xfId="0" applyNumberFormat="1" applyBorder="1" applyAlignment="1">
      <alignment horizontal="center" vertical="center"/>
    </xf>
    <xf numFmtId="1" fontId="0" fillId="0" borderId="1" xfId="0" applyNumberFormat="1" applyFont="1" applyBorder="1" applyAlignment="1">
      <alignment horizontal="center" vertical="center"/>
    </xf>
    <xf numFmtId="0" fontId="1" fillId="0" borderId="2" xfId="0" applyFont="1" applyBorder="1" applyAlignment="1">
      <alignment horizontal="center" wrapText="1"/>
    </xf>
    <xf numFmtId="0" fontId="1" fillId="0" borderId="23" xfId="0" applyFont="1" applyFill="1" applyBorder="1" applyAlignment="1">
      <alignment horizontal="center" wrapText="1"/>
    </xf>
    <xf numFmtId="0" fontId="1" fillId="0" borderId="0" xfId="0" applyFont="1" applyFill="1" applyAlignment="1">
      <alignment horizontal="center"/>
    </xf>
    <xf numFmtId="1" fontId="0" fillId="0" borderId="2" xfId="0" applyNumberFormat="1" applyFont="1" applyFill="1" applyBorder="1" applyAlignment="1">
      <alignment horizontal="center" vertical="center"/>
    </xf>
    <xf numFmtId="0" fontId="0" fillId="0" borderId="2" xfId="0" applyFont="1" applyBorder="1" applyAlignment="1">
      <alignment horizontal="center" vertical="center" wrapText="1"/>
    </xf>
    <xf numFmtId="168" fontId="0" fillId="3" borderId="2" xfId="0" applyNumberFormat="1" applyFont="1" applyFill="1" applyBorder="1" applyAlignment="1">
      <alignment horizontal="center"/>
    </xf>
    <xf numFmtId="1" fontId="18" fillId="3" borderId="2" xfId="0" applyNumberFormat="1" applyFont="1" applyFill="1" applyBorder="1" applyAlignment="1">
      <alignment horizontal="center" vertical="center"/>
    </xf>
    <xf numFmtId="1" fontId="1" fillId="0" borderId="1" xfId="0" applyNumberFormat="1" applyFont="1" applyBorder="1" applyAlignment="1">
      <alignment horizontal="center" vertical="center"/>
    </xf>
    <xf numFmtId="49" fontId="1" fillId="0" borderId="2" xfId="0" applyNumberFormat="1" applyFont="1" applyBorder="1" applyAlignment="1">
      <alignment horizontal="center" vertical="center"/>
    </xf>
    <xf numFmtId="0" fontId="0" fillId="0" borderId="0" xfId="0" applyFont="1" applyAlignment="1">
      <alignment wrapText="1"/>
    </xf>
    <xf numFmtId="0" fontId="0" fillId="0" borderId="12" xfId="0" applyFont="1" applyBorder="1" applyAlignment="1">
      <alignment horizontal="center" vertical="center"/>
    </xf>
    <xf numFmtId="1" fontId="18" fillId="0" borderId="2" xfId="0" applyNumberFormat="1" applyFont="1" applyBorder="1" applyAlignment="1">
      <alignment horizontal="center" vertical="center" wrapText="1"/>
    </xf>
    <xf numFmtId="0" fontId="20" fillId="3" borderId="12" xfId="0" applyFont="1" applyFill="1" applyBorder="1" applyAlignment="1">
      <alignment horizontal="center" vertical="center"/>
    </xf>
    <xf numFmtId="0" fontId="9" fillId="0" borderId="12" xfId="0" applyFont="1" applyBorder="1" applyAlignment="1">
      <alignment horizontal="left" vertical="center" wrapText="1"/>
    </xf>
    <xf numFmtId="165" fontId="0" fillId="0" borderId="12" xfId="0" applyNumberFormat="1" applyFill="1" applyBorder="1" applyAlignment="1">
      <alignment horizontal="center" vertical="center"/>
    </xf>
    <xf numFmtId="1" fontId="0" fillId="0" borderId="12" xfId="0" applyNumberFormat="1" applyFont="1" applyBorder="1" applyAlignment="1">
      <alignment horizontal="center" vertical="center"/>
    </xf>
    <xf numFmtId="1" fontId="1"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0" fontId="30" fillId="0" borderId="24" xfId="0" applyFont="1" applyBorder="1" applyAlignment="1"/>
    <xf numFmtId="165" fontId="0" fillId="0" borderId="1" xfId="0" applyNumberFormat="1" applyFont="1" applyFill="1" applyBorder="1" applyAlignment="1">
      <alignment horizontal="center" vertical="center"/>
    </xf>
    <xf numFmtId="49" fontId="0" fillId="0" borderId="2" xfId="0" applyNumberFormat="1" applyFont="1" applyBorder="1" applyAlignment="1">
      <alignment horizontal="center" vertical="center"/>
    </xf>
    <xf numFmtId="0" fontId="3" fillId="4" borderId="18" xfId="0" applyFont="1" applyFill="1" applyBorder="1" applyAlignment="1">
      <alignment horizontal="center" vertical="center" wrapText="1"/>
    </xf>
    <xf numFmtId="0" fontId="41" fillId="0" borderId="2" xfId="0" applyFont="1" applyFill="1" applyBorder="1" applyAlignment="1">
      <alignment horizontal="center" vertical="center" wrapText="1"/>
    </xf>
    <xf numFmtId="0" fontId="42" fillId="0" borderId="12" xfId="0" applyFont="1" applyFill="1" applyBorder="1" applyAlignment="1">
      <alignment horizontal="left" vertical="center" wrapText="1"/>
    </xf>
    <xf numFmtId="0" fontId="20" fillId="3" borderId="2"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42" fillId="0" borderId="2" xfId="0" applyFont="1" applyFill="1" applyBorder="1" applyAlignment="1">
      <alignment horizontal="left" vertical="center" wrapText="1"/>
    </xf>
    <xf numFmtId="1" fontId="0" fillId="0" borderId="2" xfId="0" quotePrefix="1" applyNumberFormat="1" applyBorder="1" applyAlignment="1">
      <alignment horizontal="center" vertical="center"/>
    </xf>
    <xf numFmtId="0" fontId="0" fillId="0" borderId="1" xfId="0" applyBorder="1" applyAlignment="1">
      <alignment wrapText="1"/>
    </xf>
    <xf numFmtId="1" fontId="0" fillId="0" borderId="1" xfId="0" quotePrefix="1" applyNumberFormat="1" applyBorder="1" applyAlignment="1">
      <alignment horizontal="center" vertical="center"/>
    </xf>
    <xf numFmtId="0" fontId="9" fillId="0" borderId="2" xfId="0" applyFont="1" applyFill="1" applyBorder="1" applyAlignment="1">
      <alignment vertical="center" wrapText="1"/>
    </xf>
    <xf numFmtId="0" fontId="0" fillId="0" borderId="2" xfId="0" applyFill="1" applyBorder="1" applyAlignment="1">
      <alignment horizontal="center" vertical="center" wrapText="1"/>
    </xf>
    <xf numFmtId="1" fontId="0" fillId="0" borderId="2" xfId="0" applyNumberFormat="1" applyFill="1" applyBorder="1" applyAlignment="1">
      <alignment horizontal="center" vertical="center"/>
    </xf>
    <xf numFmtId="0" fontId="20" fillId="0" borderId="23" xfId="0" applyFont="1" applyFill="1" applyBorder="1" applyAlignment="1">
      <alignment horizontal="center" vertical="center"/>
    </xf>
    <xf numFmtId="0" fontId="1" fillId="0" borderId="16" xfId="0" applyFont="1" applyBorder="1" applyAlignment="1">
      <alignment horizontal="center" vertical="center" wrapText="1"/>
    </xf>
    <xf numFmtId="165" fontId="9" fillId="0" borderId="22" xfId="0" applyNumberFormat="1" applyFont="1" applyBorder="1" applyAlignment="1">
      <alignment wrapText="1"/>
    </xf>
    <xf numFmtId="170" fontId="0" fillId="0" borderId="0" xfId="0" applyNumberFormat="1" applyBorder="1" applyAlignment="1">
      <alignment horizontal="right" vertical="center"/>
    </xf>
    <xf numFmtId="0" fontId="0" fillId="0" borderId="0" xfId="0" applyAlignment="1">
      <alignment horizontal="right" vertical="center"/>
    </xf>
    <xf numFmtId="1" fontId="0" fillId="0" borderId="12" xfId="0" applyNumberFormat="1" applyBorder="1" applyAlignment="1">
      <alignment horizontal="center" vertical="center"/>
    </xf>
    <xf numFmtId="0" fontId="2" fillId="0" borderId="0" xfId="1" applyFont="1" applyAlignment="1" applyProtection="1">
      <alignment horizontal="left" vertical="center"/>
    </xf>
    <xf numFmtId="0" fontId="0" fillId="0" borderId="0" xfId="0" applyFill="1" applyAlignment="1">
      <alignment vertical="center"/>
    </xf>
    <xf numFmtId="0" fontId="0" fillId="0" borderId="0" xfId="0" applyAlignment="1">
      <alignment horizontal="center"/>
    </xf>
    <xf numFmtId="0" fontId="23" fillId="0" borderId="25" xfId="0" applyFont="1" applyBorder="1" applyAlignment="1">
      <alignment horizontal="right" vertical="center" wrapText="1"/>
    </xf>
    <xf numFmtId="0" fontId="20" fillId="0" borderId="26" xfId="0" applyFont="1" applyBorder="1"/>
    <xf numFmtId="0" fontId="20" fillId="0" borderId="27" xfId="0" applyFont="1" applyBorder="1"/>
    <xf numFmtId="0" fontId="23" fillId="0" borderId="25" xfId="0" applyFont="1" applyBorder="1" applyAlignment="1">
      <alignment vertical="center" wrapText="1"/>
    </xf>
    <xf numFmtId="0" fontId="59" fillId="0" borderId="25" xfId="0" applyFont="1" applyBorder="1" applyAlignment="1">
      <alignment vertical="top" wrapText="1"/>
    </xf>
    <xf numFmtId="0" fontId="60" fillId="0" borderId="25" xfId="0" applyFont="1" applyBorder="1" applyAlignment="1">
      <alignment vertical="center" wrapText="1"/>
    </xf>
    <xf numFmtId="0" fontId="16" fillId="0" borderId="25" xfId="0" applyFont="1" applyBorder="1" applyAlignment="1">
      <alignment vertical="center" wrapText="1"/>
    </xf>
    <xf numFmtId="0" fontId="38" fillId="0" borderId="25" xfId="0" applyFont="1" applyBorder="1" applyAlignment="1">
      <alignment vertical="center" wrapText="1"/>
    </xf>
    <xf numFmtId="0" fontId="0" fillId="0" borderId="0" xfId="0" applyAlignment="1">
      <alignment horizontal="right"/>
    </xf>
    <xf numFmtId="0" fontId="20" fillId="0" borderId="25" xfId="0" applyFont="1" applyFill="1" applyBorder="1" applyAlignment="1">
      <alignment vertical="center"/>
    </xf>
    <xf numFmtId="0" fontId="9" fillId="0" borderId="2" xfId="0" applyFont="1" applyFill="1" applyBorder="1" applyAlignment="1">
      <alignment vertical="center"/>
    </xf>
    <xf numFmtId="0" fontId="1" fillId="0" borderId="2" xfId="0" applyFont="1" applyFill="1" applyBorder="1" applyAlignment="1">
      <alignment horizontal="center" vertical="center"/>
    </xf>
    <xf numFmtId="0" fontId="0" fillId="0" borderId="2" xfId="0" applyFont="1" applyFill="1" applyBorder="1" applyAlignment="1">
      <alignment horizontal="center" vertical="center"/>
    </xf>
    <xf numFmtId="0" fontId="1" fillId="0" borderId="0" xfId="0" applyFont="1" applyAlignment="1">
      <alignment vertical="center"/>
    </xf>
    <xf numFmtId="2" fontId="9" fillId="0" borderId="5" xfId="0" applyNumberFormat="1" applyFont="1" applyBorder="1" applyAlignment="1">
      <alignment horizontal="center" vertical="center" wrapText="1"/>
    </xf>
    <xf numFmtId="165" fontId="9" fillId="0" borderId="6" xfId="0" applyNumberFormat="1" applyFont="1" applyBorder="1" applyAlignment="1">
      <alignment horizontal="center" vertical="center" wrapText="1"/>
    </xf>
    <xf numFmtId="170" fontId="0" fillId="0" borderId="0" xfId="0" applyNumberFormat="1" applyAlignment="1">
      <alignment horizontal="center" vertical="center"/>
    </xf>
    <xf numFmtId="0" fontId="0" fillId="0" borderId="0" xfId="0" applyNumberFormat="1" applyAlignment="1">
      <alignment horizontal="center" vertical="center"/>
    </xf>
    <xf numFmtId="0" fontId="9" fillId="7" borderId="2" xfId="0" applyFont="1" applyFill="1" applyBorder="1" applyAlignment="1">
      <alignment vertical="center"/>
    </xf>
    <xf numFmtId="0" fontId="0" fillId="0" borderId="25" xfId="0" applyBorder="1" applyAlignment="1">
      <alignment vertical="center" wrapText="1"/>
    </xf>
    <xf numFmtId="0" fontId="61" fillId="0" borderId="25" xfId="0" applyFont="1" applyBorder="1" applyAlignment="1">
      <alignment horizontal="right" vertical="center" wrapText="1"/>
    </xf>
    <xf numFmtId="0" fontId="0" fillId="7" borderId="0" xfId="0" applyFill="1" applyBorder="1" applyAlignment="1">
      <alignment horizontal="center" vertical="center"/>
    </xf>
    <xf numFmtId="0" fontId="0" fillId="7" borderId="2" xfId="0" applyFill="1" applyBorder="1" applyAlignment="1">
      <alignment horizontal="center" vertical="center"/>
    </xf>
    <xf numFmtId="0" fontId="48" fillId="0" borderId="1" xfId="0" applyFont="1" applyBorder="1" applyAlignment="1">
      <alignment vertical="center" wrapText="1"/>
    </xf>
    <xf numFmtId="0" fontId="48" fillId="3" borderId="2" xfId="0" applyFont="1" applyFill="1" applyBorder="1" applyAlignment="1">
      <alignment horizontal="left" vertical="center" wrapText="1"/>
    </xf>
    <xf numFmtId="1" fontId="0" fillId="7" borderId="2" xfId="0" applyNumberFormat="1" applyFill="1" applyBorder="1" applyAlignment="1">
      <alignment horizontal="center" vertical="center"/>
    </xf>
    <xf numFmtId="1" fontId="18" fillId="7" borderId="2" xfId="0" applyNumberFormat="1" applyFont="1" applyFill="1" applyBorder="1" applyAlignment="1">
      <alignment horizontal="center" vertical="center"/>
    </xf>
    <xf numFmtId="0" fontId="0" fillId="7" borderId="0" xfId="0" applyFill="1" applyAlignment="1">
      <alignment vertical="center"/>
    </xf>
    <xf numFmtId="0" fontId="0" fillId="7" borderId="0" xfId="0" applyFill="1" applyAlignment="1">
      <alignment horizontal="center" vertical="center"/>
    </xf>
    <xf numFmtId="0" fontId="9" fillId="7" borderId="2" xfId="0" applyFont="1" applyFill="1" applyBorder="1" applyAlignment="1">
      <alignment vertical="center" wrapText="1"/>
    </xf>
    <xf numFmtId="164" fontId="6" fillId="7" borderId="4" xfId="0" applyNumberFormat="1" applyFont="1" applyFill="1" applyBorder="1" applyAlignment="1">
      <alignment horizontal="right"/>
    </xf>
    <xf numFmtId="2" fontId="9" fillId="7" borderId="5" xfId="0" applyNumberFormat="1" applyFont="1" applyFill="1" applyBorder="1" applyAlignment="1">
      <alignment wrapText="1"/>
    </xf>
    <xf numFmtId="165" fontId="9" fillId="7" borderId="6" xfId="0" applyNumberFormat="1" applyFont="1" applyFill="1" applyBorder="1" applyAlignment="1">
      <alignment wrapText="1"/>
    </xf>
    <xf numFmtId="0" fontId="0" fillId="8" borderId="0" xfId="0" applyFill="1" applyAlignment="1">
      <alignment vertical="center"/>
    </xf>
    <xf numFmtId="3" fontId="7" fillId="3" borderId="7" xfId="0" applyNumberFormat="1" applyFont="1" applyFill="1" applyBorder="1" applyAlignment="1">
      <alignment horizontal="center"/>
    </xf>
    <xf numFmtId="1" fontId="13" fillId="0" borderId="19" xfId="0" applyNumberFormat="1" applyFont="1" applyBorder="1" applyAlignment="1">
      <alignment horizontal="center" wrapText="1"/>
    </xf>
    <xf numFmtId="0" fontId="25" fillId="0" borderId="1" xfId="0" applyFont="1" applyBorder="1" applyAlignment="1">
      <alignment vertical="center" wrapText="1"/>
    </xf>
    <xf numFmtId="0" fontId="25" fillId="0" borderId="2" xfId="0" applyFont="1" applyBorder="1" applyAlignment="1">
      <alignment vertical="center" wrapText="1"/>
    </xf>
    <xf numFmtId="0" fontId="9" fillId="7" borderId="2" xfId="0" applyFont="1" applyFill="1" applyBorder="1" applyAlignment="1">
      <alignment horizontal="left" vertical="center" wrapText="1"/>
    </xf>
    <xf numFmtId="165" fontId="0" fillId="0" borderId="28" xfId="0" applyNumberFormat="1" applyFill="1" applyBorder="1" applyAlignment="1">
      <alignment horizontal="center" vertical="center"/>
    </xf>
    <xf numFmtId="165" fontId="0" fillId="0" borderId="19" xfId="0" applyNumberFormat="1" applyFill="1" applyBorder="1" applyAlignment="1">
      <alignment horizontal="center" vertical="center"/>
    </xf>
    <xf numFmtId="0" fontId="0" fillId="0" borderId="19" xfId="0" applyBorder="1" applyAlignment="1">
      <alignment horizontal="center" vertical="center" wrapText="1"/>
    </xf>
    <xf numFmtId="0" fontId="0" fillId="0" borderId="29" xfId="0" applyBorder="1" applyAlignment="1">
      <alignment horizontal="center" vertical="center" wrapText="1"/>
    </xf>
    <xf numFmtId="165" fontId="0" fillId="0" borderId="19" xfId="0" applyNumberFormat="1" applyFill="1" applyBorder="1" applyAlignment="1">
      <alignment horizontal="center" vertical="center" wrapText="1"/>
    </xf>
    <xf numFmtId="165" fontId="0" fillId="7" borderId="19" xfId="0" applyNumberFormat="1" applyFill="1" applyBorder="1" applyAlignment="1">
      <alignment horizontal="center" vertical="center"/>
    </xf>
    <xf numFmtId="0" fontId="0" fillId="7" borderId="19" xfId="0" applyFill="1" applyBorder="1" applyAlignment="1">
      <alignment horizontal="center" vertical="center"/>
    </xf>
    <xf numFmtId="0" fontId="0" fillId="0" borderId="19" xfId="0" applyFill="1" applyBorder="1" applyAlignment="1">
      <alignment horizontal="center" vertical="center"/>
    </xf>
    <xf numFmtId="165" fontId="0" fillId="7" borderId="2" xfId="0" applyNumberFormat="1" applyFill="1" applyBorder="1" applyAlignment="1">
      <alignment horizontal="center" vertical="center"/>
    </xf>
    <xf numFmtId="165" fontId="0" fillId="7" borderId="28" xfId="0" applyNumberFormat="1" applyFill="1" applyBorder="1" applyAlignment="1">
      <alignment horizontal="center" vertical="center"/>
    </xf>
    <xf numFmtId="0" fontId="0" fillId="7" borderId="19" xfId="0" applyFill="1" applyBorder="1" applyAlignment="1">
      <alignment horizontal="center" vertical="center" wrapText="1"/>
    </xf>
    <xf numFmtId="0" fontId="0" fillId="7" borderId="2" xfId="0" applyFill="1" applyBorder="1" applyAlignment="1">
      <alignment horizontal="center" vertical="center" wrapText="1"/>
    </xf>
    <xf numFmtId="0" fontId="0" fillId="7" borderId="2" xfId="0" applyNumberFormat="1" applyFill="1" applyBorder="1" applyAlignment="1">
      <alignment horizontal="center" vertical="center" wrapText="1"/>
    </xf>
    <xf numFmtId="0" fontId="0" fillId="7" borderId="19" xfId="0" applyFill="1" applyBorder="1" applyAlignment="1">
      <alignment horizontal="center" wrapText="1"/>
    </xf>
    <xf numFmtId="0" fontId="0" fillId="7" borderId="2" xfId="0" applyFont="1" applyFill="1" applyBorder="1" applyAlignment="1">
      <alignment horizontal="center" vertical="center"/>
    </xf>
    <xf numFmtId="0" fontId="0" fillId="7" borderId="1" xfId="0" applyFill="1" applyBorder="1" applyAlignment="1">
      <alignment vertical="center" wrapText="1"/>
    </xf>
    <xf numFmtId="0" fontId="0" fillId="7" borderId="2" xfId="0" applyFill="1" applyBorder="1" applyAlignment="1">
      <alignment vertical="center" wrapText="1"/>
    </xf>
    <xf numFmtId="165" fontId="9" fillId="7" borderId="2" xfId="0" applyNumberFormat="1" applyFont="1" applyFill="1" applyBorder="1" applyAlignment="1">
      <alignment horizontal="left" vertical="center" wrapText="1"/>
    </xf>
    <xf numFmtId="0" fontId="42" fillId="7" borderId="12" xfId="0" applyFont="1" applyFill="1" applyBorder="1" applyAlignment="1">
      <alignment horizontal="left" vertical="center" wrapText="1"/>
    </xf>
    <xf numFmtId="0" fontId="42" fillId="7" borderId="2" xfId="0" applyFont="1" applyFill="1" applyBorder="1" applyAlignment="1">
      <alignment horizontal="left" vertical="center" wrapText="1"/>
    </xf>
    <xf numFmtId="0" fontId="48" fillId="7" borderId="1" xfId="0" applyFont="1" applyFill="1" applyBorder="1" applyAlignment="1">
      <alignment vertical="center" wrapText="1"/>
    </xf>
    <xf numFmtId="0" fontId="47" fillId="7" borderId="2" xfId="0" applyFont="1" applyFill="1" applyBorder="1" applyAlignment="1">
      <alignment vertical="center" wrapText="1"/>
    </xf>
    <xf numFmtId="0" fontId="9" fillId="7" borderId="12" xfId="0" applyFont="1" applyFill="1" applyBorder="1" applyAlignment="1">
      <alignment horizontal="left" vertical="center" wrapText="1"/>
    </xf>
    <xf numFmtId="0" fontId="25" fillId="7" borderId="2" xfId="0" applyFont="1" applyFill="1" applyBorder="1" applyAlignment="1">
      <alignment horizontal="left" vertical="center" wrapText="1"/>
    </xf>
    <xf numFmtId="0" fontId="25" fillId="7" borderId="1" xfId="0" applyFont="1" applyFill="1" applyBorder="1" applyAlignment="1">
      <alignment vertical="center" wrapText="1"/>
    </xf>
    <xf numFmtId="0" fontId="22" fillId="7" borderId="2" xfId="0" applyFont="1" applyFill="1" applyBorder="1" applyAlignment="1">
      <alignment horizontal="center" vertical="center" wrapText="1"/>
    </xf>
    <xf numFmtId="0" fontId="20" fillId="7" borderId="2" xfId="0" applyFont="1" applyFill="1" applyBorder="1" applyAlignment="1">
      <alignment horizontal="center" vertical="center"/>
    </xf>
    <xf numFmtId="3" fontId="7" fillId="3" borderId="30" xfId="0" applyNumberFormat="1" applyFont="1" applyFill="1" applyBorder="1" applyAlignment="1">
      <alignment horizontal="center"/>
    </xf>
    <xf numFmtId="1" fontId="1" fillId="7" borderId="2" xfId="0" applyNumberFormat="1" applyFont="1" applyFill="1" applyBorder="1" applyAlignment="1">
      <alignment horizontal="center" vertical="center"/>
    </xf>
    <xf numFmtId="0" fontId="9" fillId="0" borderId="9" xfId="0" applyFont="1" applyFill="1" applyBorder="1" applyAlignment="1">
      <alignment horizontal="center" vertical="center"/>
    </xf>
    <xf numFmtId="0" fontId="20" fillId="0" borderId="12" xfId="0" applyFont="1" applyBorder="1" applyAlignment="1">
      <alignment horizontal="center" vertical="center" wrapText="1"/>
    </xf>
    <xf numFmtId="0" fontId="0" fillId="0" borderId="12" xfId="0" applyBorder="1" applyAlignment="1">
      <alignment horizontal="center" vertical="center"/>
    </xf>
    <xf numFmtId="0" fontId="41" fillId="0" borderId="12" xfId="0" applyFont="1" applyFill="1" applyBorder="1" applyAlignment="1">
      <alignment horizontal="center" vertical="center" wrapText="1"/>
    </xf>
    <xf numFmtId="2" fontId="9" fillId="7" borderId="14" xfId="0" applyNumberFormat="1" applyFont="1" applyFill="1" applyBorder="1" applyAlignment="1">
      <alignment wrapText="1"/>
    </xf>
    <xf numFmtId="165" fontId="9" fillId="7" borderId="15" xfId="0" applyNumberFormat="1" applyFont="1" applyFill="1" applyBorder="1" applyAlignment="1">
      <alignment wrapText="1"/>
    </xf>
    <xf numFmtId="0" fontId="0" fillId="0" borderId="16" xfId="0" applyFont="1" applyBorder="1" applyAlignment="1">
      <alignment horizontal="center" vertical="center" wrapText="1"/>
    </xf>
    <xf numFmtId="0" fontId="7" fillId="0" borderId="0"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0" fillId="0" borderId="2" xfId="0" applyNumberFormat="1" applyFont="1" applyBorder="1" applyAlignment="1">
      <alignment horizontal="center" vertical="center" wrapText="1"/>
    </xf>
    <xf numFmtId="1" fontId="0" fillId="0" borderId="2" xfId="0" applyNumberFormat="1" applyFont="1" applyBorder="1" applyAlignment="1">
      <alignment horizontal="center" vertical="center" wrapText="1"/>
    </xf>
    <xf numFmtId="0" fontId="2" fillId="0" borderId="0" xfId="1" applyAlignment="1" applyProtection="1">
      <alignment horizontal="left" vertical="center"/>
    </xf>
    <xf numFmtId="0" fontId="56" fillId="3" borderId="2" xfId="0" applyFont="1" applyFill="1" applyBorder="1" applyAlignment="1">
      <alignment horizontal="center" vertical="center" wrapText="1"/>
    </xf>
    <xf numFmtId="0" fontId="0" fillId="0" borderId="0" xfId="0" applyBorder="1" applyAlignment="1"/>
    <xf numFmtId="3" fontId="9" fillId="3" borderId="30" xfId="0" applyNumberFormat="1" applyFont="1" applyFill="1" applyBorder="1" applyAlignment="1">
      <alignment horizontal="center"/>
    </xf>
    <xf numFmtId="0" fontId="0" fillId="0" borderId="32" xfId="0" applyBorder="1"/>
    <xf numFmtId="165" fontId="9" fillId="0" borderId="30" xfId="0" applyNumberFormat="1" applyFont="1" applyBorder="1" applyAlignment="1">
      <alignment wrapText="1"/>
    </xf>
    <xf numFmtId="3" fontId="25" fillId="0" borderId="31" xfId="0" applyNumberFormat="1" applyFont="1" applyFill="1" applyBorder="1" applyAlignment="1" applyProtection="1">
      <alignment horizontal="center" vertical="center"/>
      <protection locked="0"/>
    </xf>
    <xf numFmtId="3" fontId="25" fillId="0" borderId="14" xfId="0" applyNumberFormat="1" applyFont="1" applyFill="1" applyBorder="1" applyAlignment="1" applyProtection="1">
      <alignment horizontal="center" vertical="center"/>
      <protection locked="0"/>
    </xf>
    <xf numFmtId="3" fontId="25" fillId="0" borderId="33" xfId="0" applyNumberFormat="1" applyFont="1" applyFill="1" applyBorder="1" applyAlignment="1" applyProtection="1">
      <alignment horizontal="center" vertical="center"/>
      <protection locked="0"/>
    </xf>
    <xf numFmtId="3" fontId="25" fillId="0" borderId="15" xfId="0" applyNumberFormat="1" applyFont="1" applyFill="1" applyBorder="1" applyAlignment="1" applyProtection="1">
      <alignment horizontal="center" vertical="center"/>
      <protection locked="0"/>
    </xf>
    <xf numFmtId="1" fontId="9" fillId="0" borderId="33" xfId="0" applyNumberFormat="1" applyFont="1" applyFill="1" applyBorder="1" applyAlignment="1" applyProtection="1">
      <alignment horizontal="center" vertical="center" wrapText="1"/>
      <protection locked="0"/>
    </xf>
    <xf numFmtId="0" fontId="9" fillId="0" borderId="33" xfId="0" applyFont="1" applyBorder="1" applyAlignment="1" applyProtection="1">
      <alignment horizontal="center" vertical="center"/>
      <protection locked="0"/>
    </xf>
    <xf numFmtId="0" fontId="9" fillId="0" borderId="14" xfId="0" applyFont="1" applyBorder="1" applyAlignment="1" applyProtection="1">
      <alignment horizontal="center" vertical="center"/>
      <protection locked="0"/>
    </xf>
    <xf numFmtId="0" fontId="9" fillId="0" borderId="15" xfId="0" applyFont="1" applyBorder="1" applyAlignment="1" applyProtection="1">
      <alignment horizontal="center" vertical="center"/>
      <protection locked="0"/>
    </xf>
    <xf numFmtId="3" fontId="25" fillId="0" borderId="27" xfId="0" applyNumberFormat="1" applyFont="1" applyFill="1" applyBorder="1" applyAlignment="1" applyProtection="1">
      <alignment horizontal="center" vertical="center"/>
      <protection locked="0"/>
    </xf>
    <xf numFmtId="1" fontId="9" fillId="7" borderId="33" xfId="0" applyNumberFormat="1" applyFont="1" applyFill="1" applyBorder="1" applyAlignment="1" applyProtection="1">
      <alignment horizontal="center" vertical="center" wrapText="1"/>
      <protection locked="0"/>
    </xf>
    <xf numFmtId="1" fontId="9" fillId="0" borderId="14" xfId="0" applyNumberFormat="1" applyFont="1" applyFill="1" applyBorder="1" applyAlignment="1" applyProtection="1">
      <alignment horizontal="center" vertical="center" wrapText="1"/>
      <protection locked="0"/>
    </xf>
    <xf numFmtId="1" fontId="9" fillId="0" borderId="15" xfId="0" applyNumberFormat="1" applyFont="1" applyFill="1" applyBorder="1" applyAlignment="1" applyProtection="1">
      <alignment horizontal="center" vertical="center" wrapText="1"/>
      <protection locked="0"/>
    </xf>
    <xf numFmtId="3" fontId="25" fillId="7" borderId="33" xfId="0" applyNumberFormat="1" applyFont="1" applyFill="1" applyBorder="1" applyAlignment="1" applyProtection="1">
      <alignment horizontal="center" vertical="center"/>
      <protection locked="0"/>
    </xf>
    <xf numFmtId="0" fontId="9" fillId="0" borderId="33" xfId="0" applyNumberFormat="1" applyFont="1" applyBorder="1" applyAlignment="1" applyProtection="1">
      <alignment horizontal="center" vertical="center" wrapText="1"/>
      <protection locked="0"/>
    </xf>
    <xf numFmtId="0" fontId="9" fillId="0" borderId="14" xfId="0" applyNumberFormat="1" applyFont="1" applyBorder="1" applyAlignment="1" applyProtection="1">
      <alignment horizontal="center" vertical="center" wrapText="1"/>
      <protection locked="0"/>
    </xf>
    <xf numFmtId="0" fontId="9" fillId="0" borderId="15" xfId="0" applyNumberFormat="1" applyFont="1" applyBorder="1" applyAlignment="1" applyProtection="1">
      <alignment horizontal="center" vertical="center" wrapText="1"/>
      <protection locked="0"/>
    </xf>
    <xf numFmtId="0" fontId="9" fillId="0" borderId="34" xfId="0" applyNumberFormat="1" applyFont="1" applyBorder="1" applyAlignment="1" applyProtection="1">
      <alignment horizontal="center" vertical="center" wrapText="1"/>
      <protection locked="0"/>
    </xf>
    <xf numFmtId="3" fontId="25" fillId="7" borderId="14" xfId="0" applyNumberFormat="1" applyFont="1" applyFill="1" applyBorder="1" applyAlignment="1" applyProtection="1">
      <alignment horizontal="center" vertical="center"/>
      <protection locked="0"/>
    </xf>
    <xf numFmtId="3" fontId="25" fillId="7" borderId="15" xfId="0" applyNumberFormat="1" applyFont="1" applyFill="1" applyBorder="1" applyAlignment="1" applyProtection="1">
      <alignment horizontal="center" vertical="center"/>
      <protection locked="0"/>
    </xf>
    <xf numFmtId="0" fontId="9" fillId="0" borderId="33" xfId="0" applyFont="1" applyBorder="1" applyAlignment="1" applyProtection="1">
      <alignment horizontal="center" vertical="center" wrapText="1"/>
      <protection locked="0"/>
    </xf>
    <xf numFmtId="0" fontId="9" fillId="0" borderId="14" xfId="0"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0" fontId="9" fillId="0" borderId="33" xfId="0" applyFont="1" applyFill="1" applyBorder="1" applyAlignment="1" applyProtection="1">
      <alignment horizontal="center" vertical="center"/>
      <protection locked="0"/>
    </xf>
    <xf numFmtId="0" fontId="9" fillId="0" borderId="14" xfId="0" applyFont="1" applyFill="1" applyBorder="1" applyAlignment="1" applyProtection="1">
      <alignment horizontal="center" vertical="center"/>
      <protection locked="0"/>
    </xf>
    <xf numFmtId="1" fontId="9" fillId="0" borderId="33" xfId="0" applyNumberFormat="1" applyFont="1" applyBorder="1" applyAlignment="1" applyProtection="1">
      <alignment horizontal="center" wrapText="1"/>
      <protection locked="0"/>
    </xf>
    <xf numFmtId="1" fontId="9" fillId="0" borderId="14" xfId="0" applyNumberFormat="1" applyFont="1" applyBorder="1" applyAlignment="1" applyProtection="1">
      <alignment horizontal="center" wrapText="1"/>
      <protection locked="0"/>
    </xf>
    <xf numFmtId="0" fontId="0" fillId="0" borderId="2" xfId="0" applyBorder="1" applyAlignment="1">
      <alignment horizontal="center" wrapText="1"/>
    </xf>
    <xf numFmtId="2" fontId="6" fillId="4" borderId="18" xfId="0" applyNumberFormat="1" applyFont="1" applyFill="1" applyBorder="1" applyAlignment="1">
      <alignment horizontal="center" vertical="center" wrapText="1"/>
    </xf>
    <xf numFmtId="2" fontId="13" fillId="0" borderId="28" xfId="0" applyNumberFormat="1" applyFont="1" applyBorder="1" applyAlignment="1">
      <alignment horizontal="center" vertical="center"/>
    </xf>
    <xf numFmtId="2" fontId="9" fillId="0" borderId="0" xfId="0" applyNumberFormat="1" applyFont="1" applyBorder="1" applyAlignment="1">
      <alignment horizontal="right" wrapText="1"/>
    </xf>
    <xf numFmtId="2" fontId="13" fillId="0" borderId="19" xfId="0" applyNumberFormat="1" applyFont="1" applyBorder="1" applyAlignment="1">
      <alignment horizontal="center" vertical="center"/>
    </xf>
    <xf numFmtId="2" fontId="13" fillId="0" borderId="35" xfId="0" applyNumberFormat="1" applyFont="1" applyBorder="1" applyAlignment="1">
      <alignment horizontal="right" wrapText="1"/>
    </xf>
    <xf numFmtId="2" fontId="9" fillId="0" borderId="32" xfId="0" applyNumberFormat="1" applyFont="1" applyBorder="1" applyAlignment="1">
      <alignment horizontal="right" wrapText="1"/>
    </xf>
    <xf numFmtId="2" fontId="9" fillId="0" borderId="36" xfId="0" applyNumberFormat="1" applyFont="1" applyBorder="1" applyAlignment="1">
      <alignment horizontal="right" wrapText="1"/>
    </xf>
    <xf numFmtId="2" fontId="13" fillId="0" borderId="19" xfId="0" applyNumberFormat="1" applyFont="1" applyBorder="1" applyAlignment="1">
      <alignment horizontal="center" vertical="center" wrapText="1"/>
    </xf>
    <xf numFmtId="2" fontId="13" fillId="0" borderId="37" xfId="0" applyNumberFormat="1" applyFont="1" applyBorder="1" applyAlignment="1">
      <alignment horizontal="right" wrapText="1"/>
    </xf>
    <xf numFmtId="2" fontId="9" fillId="0" borderId="26" xfId="0" applyNumberFormat="1" applyFont="1" applyBorder="1" applyAlignment="1">
      <alignment horizontal="right" wrapText="1"/>
    </xf>
    <xf numFmtId="2" fontId="9" fillId="0" borderId="27" xfId="0" applyNumberFormat="1" applyFont="1" applyBorder="1" applyAlignment="1">
      <alignment horizontal="right" wrapText="1"/>
    </xf>
    <xf numFmtId="2" fontId="40" fillId="3" borderId="19" xfId="0" applyNumberFormat="1" applyFont="1" applyFill="1" applyBorder="1" applyAlignment="1">
      <alignment horizontal="center" vertical="center" wrapText="1"/>
    </xf>
    <xf numFmtId="2" fontId="13" fillId="7" borderId="19" xfId="0" applyNumberFormat="1" applyFont="1" applyFill="1" applyBorder="1" applyAlignment="1">
      <alignment horizontal="center" vertical="center" wrapText="1"/>
    </xf>
    <xf numFmtId="2" fontId="13" fillId="0" borderId="19" xfId="0" applyNumberFormat="1" applyFont="1" applyFill="1" applyBorder="1" applyAlignment="1">
      <alignment horizontal="center" vertical="center"/>
    </xf>
    <xf numFmtId="2" fontId="39" fillId="0" borderId="19" xfId="0" applyNumberFormat="1" applyFont="1" applyFill="1" applyBorder="1" applyAlignment="1">
      <alignment horizontal="center" vertical="center"/>
    </xf>
    <xf numFmtId="2" fontId="13" fillId="3" borderId="19" xfId="0" applyNumberFormat="1" applyFont="1" applyFill="1" applyBorder="1" applyAlignment="1">
      <alignment horizontal="center" vertical="center"/>
    </xf>
    <xf numFmtId="2" fontId="39" fillId="0" borderId="19" xfId="0" applyNumberFormat="1" applyFont="1" applyBorder="1" applyAlignment="1">
      <alignment horizontal="center" vertical="center" wrapText="1"/>
    </xf>
    <xf numFmtId="2" fontId="13" fillId="7" borderId="29" xfId="0" applyNumberFormat="1" applyFont="1" applyFill="1" applyBorder="1" applyAlignment="1">
      <alignment horizontal="center" vertical="center"/>
    </xf>
    <xf numFmtId="2" fontId="0" fillId="0" borderId="0" xfId="0" applyNumberFormat="1"/>
    <xf numFmtId="2" fontId="39" fillId="0" borderId="29" xfId="0" applyNumberFormat="1" applyFont="1" applyBorder="1" applyAlignment="1">
      <alignment horizontal="center" vertical="center" wrapText="1"/>
    </xf>
    <xf numFmtId="2" fontId="63" fillId="4" borderId="10" xfId="0" applyNumberFormat="1" applyFont="1" applyFill="1" applyBorder="1" applyAlignment="1">
      <alignment horizontal="center" vertical="center" wrapText="1"/>
    </xf>
    <xf numFmtId="2" fontId="64" fillId="0" borderId="22" xfId="0" applyNumberFormat="1" applyFont="1" applyFill="1" applyBorder="1" applyAlignment="1">
      <alignment horizontal="center" vertical="center"/>
    </xf>
    <xf numFmtId="2" fontId="63" fillId="3" borderId="39" xfId="0" applyNumberFormat="1" applyFont="1" applyFill="1" applyBorder="1" applyAlignment="1">
      <alignment horizontal="center"/>
    </xf>
    <xf numFmtId="2" fontId="64" fillId="0" borderId="38" xfId="0" applyNumberFormat="1" applyFont="1" applyFill="1" applyBorder="1" applyAlignment="1">
      <alignment horizontal="left" wrapText="1"/>
    </xf>
    <xf numFmtId="2" fontId="64" fillId="0" borderId="40" xfId="0" applyNumberFormat="1" applyFont="1" applyBorder="1" applyAlignment="1">
      <alignment horizontal="left" wrapText="1"/>
    </xf>
    <xf numFmtId="2" fontId="64" fillId="0" borderId="0" xfId="0" applyNumberFormat="1" applyFont="1" applyBorder="1" applyAlignment="1">
      <alignment wrapText="1"/>
    </xf>
    <xf numFmtId="2" fontId="64" fillId="0" borderId="16" xfId="0" applyNumberFormat="1" applyFont="1" applyFill="1" applyBorder="1" applyAlignment="1">
      <alignment horizontal="center" vertical="center"/>
    </xf>
    <xf numFmtId="2" fontId="64" fillId="0" borderId="38" xfId="0" applyNumberFormat="1" applyFont="1" applyFill="1" applyBorder="1" applyAlignment="1">
      <alignment wrapText="1"/>
    </xf>
    <xf numFmtId="2" fontId="64" fillId="0" borderId="40" xfId="0" applyNumberFormat="1" applyFont="1" applyBorder="1" applyAlignment="1">
      <alignment wrapText="1"/>
    </xf>
    <xf numFmtId="2" fontId="64" fillId="0" borderId="16" xfId="0" applyNumberFormat="1" applyFont="1" applyBorder="1" applyAlignment="1">
      <alignment horizontal="center" vertical="center" wrapText="1"/>
    </xf>
    <xf numFmtId="2" fontId="64" fillId="0" borderId="39" xfId="0" applyNumberFormat="1" applyFont="1" applyBorder="1" applyAlignment="1">
      <alignment horizontal="center" wrapText="1"/>
    </xf>
    <xf numFmtId="2" fontId="64" fillId="0" borderId="38" xfId="0" applyNumberFormat="1" applyFont="1" applyBorder="1" applyAlignment="1">
      <alignment wrapText="1"/>
    </xf>
    <xf numFmtId="2" fontId="64" fillId="0" borderId="16" xfId="0" applyNumberFormat="1" applyFont="1" applyBorder="1" applyAlignment="1">
      <alignment horizontal="center" vertical="center"/>
    </xf>
    <xf numFmtId="2" fontId="64" fillId="3" borderId="39" xfId="0" applyNumberFormat="1" applyFont="1" applyFill="1" applyBorder="1" applyAlignment="1">
      <alignment horizontal="center"/>
    </xf>
    <xf numFmtId="2" fontId="64" fillId="7" borderId="16" xfId="0" applyNumberFormat="1" applyFont="1" applyFill="1" applyBorder="1" applyAlignment="1">
      <alignment horizontal="center" vertical="center" wrapText="1"/>
    </xf>
    <xf numFmtId="2" fontId="64" fillId="0" borderId="38" xfId="0" applyNumberFormat="1" applyFont="1" applyBorder="1" applyAlignment="1">
      <alignment horizontal="left" wrapText="1"/>
    </xf>
    <xf numFmtId="2" fontId="64" fillId="0" borderId="0" xfId="0" applyNumberFormat="1" applyFont="1" applyBorder="1" applyAlignment="1">
      <alignment horizontal="left" wrapText="1"/>
    </xf>
    <xf numFmtId="2" fontId="64" fillId="0" borderId="41" xfId="0" applyNumberFormat="1" applyFont="1" applyBorder="1" applyAlignment="1">
      <alignment horizontal="center" vertical="center"/>
    </xf>
    <xf numFmtId="2" fontId="64" fillId="0" borderId="41" xfId="0" applyNumberFormat="1" applyFont="1" applyFill="1" applyBorder="1" applyAlignment="1">
      <alignment horizontal="center" vertical="center"/>
    </xf>
    <xf numFmtId="2" fontId="64" fillId="7" borderId="43" xfId="0" applyNumberFormat="1" applyFont="1" applyFill="1" applyBorder="1" applyAlignment="1">
      <alignment horizontal="center"/>
    </xf>
    <xf numFmtId="2" fontId="64" fillId="7" borderId="44" xfId="0" applyNumberFormat="1" applyFont="1" applyFill="1" applyBorder="1" applyAlignment="1">
      <alignment wrapText="1"/>
    </xf>
    <xf numFmtId="2" fontId="64" fillId="7" borderId="45" xfId="0" applyNumberFormat="1" applyFont="1" applyFill="1" applyBorder="1" applyAlignment="1">
      <alignment wrapText="1"/>
    </xf>
    <xf numFmtId="2" fontId="64" fillId="3" borderId="43" xfId="0" applyNumberFormat="1" applyFont="1" applyFill="1" applyBorder="1" applyAlignment="1">
      <alignment horizontal="center"/>
    </xf>
    <xf numFmtId="2" fontId="64" fillId="0" borderId="44" xfId="0" applyNumberFormat="1" applyFont="1" applyBorder="1" applyAlignment="1">
      <alignment wrapText="1"/>
    </xf>
    <xf numFmtId="2" fontId="64" fillId="0" borderId="45" xfId="0" applyNumberFormat="1" applyFont="1" applyBorder="1" applyAlignment="1">
      <alignment wrapText="1"/>
    </xf>
    <xf numFmtId="2" fontId="64" fillId="7" borderId="16" xfId="0" applyNumberFormat="1" applyFont="1" applyFill="1" applyBorder="1" applyAlignment="1">
      <alignment horizontal="center" vertical="center"/>
    </xf>
    <xf numFmtId="2" fontId="65" fillId="0" borderId="0" xfId="0" applyNumberFormat="1" applyFont="1"/>
    <xf numFmtId="2" fontId="64" fillId="0" borderId="41" xfId="0" applyNumberFormat="1" applyFont="1" applyBorder="1" applyAlignment="1">
      <alignment horizontal="center" vertical="center" wrapText="1"/>
    </xf>
    <xf numFmtId="0" fontId="66" fillId="0" borderId="0" xfId="0" applyFont="1" applyBorder="1" applyAlignment="1"/>
    <xf numFmtId="2" fontId="63" fillId="3" borderId="6" xfId="0" applyNumberFormat="1" applyFont="1" applyFill="1" applyBorder="1" applyAlignment="1">
      <alignment horizontal="center"/>
    </xf>
    <xf numFmtId="2" fontId="64" fillId="0" borderId="4" xfId="0" applyNumberFormat="1" applyFont="1" applyBorder="1" applyAlignment="1">
      <alignment horizontal="center" vertical="center"/>
    </xf>
    <xf numFmtId="2" fontId="6" fillId="4" borderId="10" xfId="0" applyNumberFormat="1" applyFont="1" applyFill="1" applyBorder="1" applyAlignment="1">
      <alignment horizontal="center" vertical="center" wrapText="1"/>
    </xf>
    <xf numFmtId="2" fontId="6" fillId="4" borderId="7" xfId="0" applyNumberFormat="1" applyFont="1" applyFill="1" applyBorder="1" applyAlignment="1">
      <alignment horizontal="center" vertical="center" wrapText="1"/>
    </xf>
    <xf numFmtId="2" fontId="13" fillId="0" borderId="22" xfId="0" applyNumberFormat="1" applyFont="1" applyFill="1" applyBorder="1" applyAlignment="1">
      <alignment horizontal="center" vertical="center"/>
    </xf>
    <xf numFmtId="2" fontId="13" fillId="0" borderId="16" xfId="0" applyNumberFormat="1" applyFont="1" applyFill="1" applyBorder="1" applyAlignment="1">
      <alignment horizontal="center" vertical="center"/>
    </xf>
    <xf numFmtId="2" fontId="13" fillId="0" borderId="41" xfId="0" applyNumberFormat="1" applyFont="1" applyFill="1" applyBorder="1" applyAlignment="1">
      <alignment horizontal="center" vertical="center"/>
    </xf>
    <xf numFmtId="2" fontId="6" fillId="3" borderId="39" xfId="0" applyNumberFormat="1" applyFont="1" applyFill="1" applyBorder="1" applyAlignment="1">
      <alignment horizontal="center"/>
    </xf>
    <xf numFmtId="2" fontId="9" fillId="0" borderId="38" xfId="0" applyNumberFormat="1" applyFont="1" applyFill="1" applyBorder="1" applyAlignment="1">
      <alignment wrapText="1"/>
    </xf>
    <xf numFmtId="2" fontId="9" fillId="0" borderId="40" xfId="0" applyNumberFormat="1" applyFont="1" applyBorder="1" applyAlignment="1">
      <alignment wrapText="1"/>
    </xf>
    <xf numFmtId="2" fontId="9" fillId="0" borderId="0" xfId="0" applyNumberFormat="1" applyFont="1" applyBorder="1" applyAlignment="1">
      <alignment wrapText="1"/>
    </xf>
    <xf numFmtId="2" fontId="13" fillId="0" borderId="16" xfId="0" applyNumberFormat="1" applyFont="1" applyBorder="1" applyAlignment="1">
      <alignment horizontal="center" vertical="center" wrapText="1"/>
    </xf>
    <xf numFmtId="2" fontId="13" fillId="0" borderId="39" xfId="0" applyNumberFormat="1" applyFont="1" applyBorder="1" applyAlignment="1">
      <alignment horizontal="center" wrapText="1"/>
    </xf>
    <xf numFmtId="2" fontId="9" fillId="0" borderId="38" xfId="0" applyNumberFormat="1" applyFont="1" applyBorder="1" applyAlignment="1">
      <alignment wrapText="1"/>
    </xf>
    <xf numFmtId="2" fontId="64" fillId="0" borderId="0" xfId="0" applyNumberFormat="1" applyFont="1" applyAlignment="1">
      <alignment horizontal="center"/>
    </xf>
    <xf numFmtId="2" fontId="9" fillId="0" borderId="38" xfId="0" applyNumberFormat="1" applyFont="1" applyBorder="1" applyAlignment="1">
      <alignment horizontal="center" vertical="center" wrapText="1"/>
    </xf>
    <xf numFmtId="2" fontId="9" fillId="0" borderId="40" xfId="0" applyNumberFormat="1" applyFont="1" applyBorder="1" applyAlignment="1">
      <alignment horizontal="center" vertical="center" wrapText="1"/>
    </xf>
    <xf numFmtId="2" fontId="0" fillId="0" borderId="0" xfId="0" applyNumberFormat="1" applyBorder="1"/>
    <xf numFmtId="2" fontId="13" fillId="0" borderId="46" xfId="0" applyNumberFormat="1" applyFont="1" applyFill="1" applyBorder="1" applyAlignment="1">
      <alignment horizontal="center" vertical="center"/>
    </xf>
    <xf numFmtId="2" fontId="6" fillId="3" borderId="3" xfId="0" applyNumberFormat="1" applyFont="1" applyFill="1" applyBorder="1" applyAlignment="1">
      <alignment horizontal="center"/>
    </xf>
    <xf numFmtId="2" fontId="65" fillId="0" borderId="0" xfId="0" applyNumberFormat="1" applyFont="1" applyBorder="1" applyAlignment="1">
      <alignment horizontal="center" vertical="center"/>
    </xf>
    <xf numFmtId="2" fontId="12" fillId="0" borderId="0" xfId="0" applyNumberFormat="1" applyFont="1"/>
    <xf numFmtId="2" fontId="6" fillId="4" borderId="3" xfId="0" applyNumberFormat="1" applyFont="1" applyFill="1" applyBorder="1" applyAlignment="1">
      <alignment horizontal="center" vertical="center" wrapText="1"/>
    </xf>
    <xf numFmtId="2" fontId="13" fillId="0" borderId="29" xfId="0" applyNumberFormat="1" applyFont="1" applyBorder="1" applyAlignment="1">
      <alignment horizontal="center" vertical="center" wrapText="1"/>
    </xf>
    <xf numFmtId="2" fontId="13" fillId="0" borderId="47" xfId="0" applyNumberFormat="1" applyFont="1" applyBorder="1" applyAlignment="1">
      <alignment horizontal="center" vertical="center" wrapText="1"/>
    </xf>
    <xf numFmtId="2" fontId="9" fillId="0" borderId="48" xfId="0" applyNumberFormat="1" applyFont="1" applyBorder="1" applyAlignment="1">
      <alignment horizontal="center" vertical="center" wrapText="1"/>
    </xf>
    <xf numFmtId="2" fontId="9" fillId="0" borderId="49" xfId="0" applyNumberFormat="1" applyFont="1" applyBorder="1" applyAlignment="1">
      <alignment horizontal="center" vertical="center" wrapText="1"/>
    </xf>
    <xf numFmtId="2" fontId="64" fillId="0" borderId="19" xfId="0" applyNumberFormat="1" applyFont="1" applyFill="1" applyBorder="1" applyAlignment="1">
      <alignment horizontal="center" vertical="center"/>
    </xf>
    <xf numFmtId="2" fontId="27" fillId="0" borderId="0" xfId="0" applyNumberFormat="1" applyFont="1" applyFill="1" applyBorder="1" applyAlignment="1">
      <alignment horizontal="right" vertical="center"/>
    </xf>
    <xf numFmtId="2" fontId="12" fillId="0" borderId="0" xfId="0" applyNumberFormat="1" applyFont="1" applyAlignment="1">
      <alignment vertical="center"/>
    </xf>
    <xf numFmtId="2" fontId="6" fillId="4" borderId="8" xfId="0" applyNumberFormat="1" applyFont="1" applyFill="1" applyBorder="1" applyAlignment="1">
      <alignment horizontal="center" vertical="center" wrapText="1"/>
    </xf>
    <xf numFmtId="2" fontId="13" fillId="0" borderId="29" xfId="0" applyNumberFormat="1" applyFont="1" applyBorder="1" applyAlignment="1">
      <alignment horizontal="center" vertical="center"/>
    </xf>
    <xf numFmtId="2" fontId="13" fillId="0" borderId="0" xfId="0" applyNumberFormat="1" applyFont="1" applyAlignment="1">
      <alignment horizontal="center"/>
    </xf>
    <xf numFmtId="2" fontId="6" fillId="7" borderId="8" xfId="0" applyNumberFormat="1" applyFont="1" applyFill="1" applyBorder="1" applyAlignment="1">
      <alignment horizontal="center"/>
    </xf>
    <xf numFmtId="0" fontId="63" fillId="4" borderId="7" xfId="0" applyFont="1" applyFill="1" applyBorder="1" applyAlignment="1">
      <alignment horizontal="center" vertical="center" wrapText="1"/>
    </xf>
    <xf numFmtId="0" fontId="65" fillId="0" borderId="0" xfId="0" applyFont="1"/>
    <xf numFmtId="1" fontId="9" fillId="0" borderId="22" xfId="0" applyNumberFormat="1" applyFont="1" applyBorder="1" applyAlignment="1">
      <alignment horizontal="center" vertical="center" wrapText="1"/>
    </xf>
    <xf numFmtId="2" fontId="13" fillId="0" borderId="2" xfId="0" applyNumberFormat="1" applyFont="1" applyBorder="1" applyAlignment="1">
      <alignment horizontal="center" vertical="center"/>
    </xf>
    <xf numFmtId="2" fontId="9" fillId="0" borderId="32" xfId="0" applyNumberFormat="1" applyFont="1" applyBorder="1" applyAlignment="1">
      <alignment horizontal="right" wrapText="1"/>
    </xf>
    <xf numFmtId="2" fontId="9" fillId="0" borderId="36" xfId="0" applyNumberFormat="1" applyFont="1" applyBorder="1" applyAlignment="1">
      <alignment horizontal="right" wrapText="1"/>
    </xf>
    <xf numFmtId="2" fontId="13" fillId="0" borderId="35" xfId="0" applyNumberFormat="1" applyFont="1" applyBorder="1" applyAlignment="1">
      <alignment horizontal="right" wrapText="1"/>
    </xf>
    <xf numFmtId="2" fontId="13" fillId="0" borderId="12" xfId="0" applyNumberFormat="1" applyFont="1" applyBorder="1" applyAlignment="1">
      <alignment horizontal="center" vertical="center"/>
    </xf>
    <xf numFmtId="3" fontId="25" fillId="0" borderId="56" xfId="0" applyNumberFormat="1" applyFont="1" applyFill="1" applyBorder="1" applyAlignment="1" applyProtection="1">
      <alignment horizontal="center" vertical="center"/>
      <protection locked="0"/>
    </xf>
    <xf numFmtId="3" fontId="9" fillId="3" borderId="4" xfId="0" applyNumberFormat="1" applyFont="1" applyFill="1" applyBorder="1" applyAlignment="1">
      <alignment horizontal="center"/>
    </xf>
    <xf numFmtId="171" fontId="0" fillId="0" borderId="0" xfId="0" applyNumberFormat="1" applyAlignment="1">
      <alignment horizontal="center" vertical="center"/>
    </xf>
    <xf numFmtId="2" fontId="13" fillId="0" borderId="48" xfId="0" applyNumberFormat="1" applyFont="1" applyFill="1" applyBorder="1" applyAlignment="1">
      <alignment horizontal="center" vertical="center"/>
    </xf>
    <xf numFmtId="2" fontId="13" fillId="0" borderId="57" xfId="0" applyNumberFormat="1" applyFont="1" applyFill="1" applyBorder="1" applyAlignment="1">
      <alignment horizontal="center" vertical="center"/>
    </xf>
    <xf numFmtId="0" fontId="72" fillId="0" borderId="0" xfId="0" applyFont="1"/>
    <xf numFmtId="2" fontId="72" fillId="0" borderId="0" xfId="0" applyNumberFormat="1" applyFont="1"/>
    <xf numFmtId="0" fontId="73" fillId="0" borderId="0" xfId="0" applyFont="1" applyAlignment="1">
      <alignment horizontal="center" vertical="center"/>
    </xf>
    <xf numFmtId="2" fontId="66" fillId="0" borderId="0" xfId="0" applyNumberFormat="1" applyFont="1" applyAlignment="1">
      <alignment horizontal="center" vertical="center"/>
    </xf>
    <xf numFmtId="166" fontId="74" fillId="0" borderId="0" xfId="0" applyNumberFormat="1" applyFont="1" applyFill="1" applyBorder="1" applyAlignment="1">
      <alignment wrapText="1"/>
    </xf>
    <xf numFmtId="2" fontId="9" fillId="0" borderId="32" xfId="0" applyNumberFormat="1" applyFont="1" applyBorder="1" applyAlignment="1">
      <alignment horizontal="right" wrapText="1"/>
    </xf>
    <xf numFmtId="2" fontId="9" fillId="0" borderId="0" xfId="0" applyNumberFormat="1" applyFont="1" applyBorder="1" applyAlignment="1">
      <alignment horizontal="right" wrapText="1"/>
    </xf>
    <xf numFmtId="2" fontId="9" fillId="0" borderId="36" xfId="0" applyNumberFormat="1" applyFont="1" applyBorder="1" applyAlignment="1">
      <alignment horizontal="right" wrapText="1"/>
    </xf>
    <xf numFmtId="2" fontId="13" fillId="0" borderId="35" xfId="0" applyNumberFormat="1" applyFont="1" applyBorder="1" applyAlignment="1">
      <alignment horizontal="right" wrapText="1"/>
    </xf>
    <xf numFmtId="0" fontId="48" fillId="3" borderId="0" xfId="0" applyFont="1" applyFill="1" applyBorder="1" applyAlignment="1">
      <alignment horizontal="left" vertical="center" wrapText="1"/>
    </xf>
    <xf numFmtId="2" fontId="13" fillId="7" borderId="0" xfId="0" applyNumberFormat="1" applyFont="1" applyFill="1" applyBorder="1" applyAlignment="1">
      <alignment horizontal="center" vertical="center"/>
    </xf>
    <xf numFmtId="3" fontId="25" fillId="7" borderId="0" xfId="0" applyNumberFormat="1" applyFont="1" applyFill="1" applyBorder="1" applyAlignment="1" applyProtection="1">
      <alignment horizontal="center" vertical="center"/>
      <protection locked="0"/>
    </xf>
    <xf numFmtId="2" fontId="64" fillId="7" borderId="0" xfId="0" applyNumberFormat="1" applyFont="1" applyFill="1" applyBorder="1" applyAlignment="1">
      <alignment horizontal="center" vertical="center"/>
    </xf>
    <xf numFmtId="1" fontId="0" fillId="7" borderId="0" xfId="0" applyNumberFormat="1" applyFill="1" applyBorder="1" applyAlignment="1">
      <alignment horizontal="center" vertical="center"/>
    </xf>
    <xf numFmtId="1" fontId="18" fillId="7" borderId="0" xfId="0" applyNumberFormat="1" applyFont="1" applyFill="1" applyBorder="1" applyAlignment="1">
      <alignment horizontal="center" vertical="center"/>
    </xf>
    <xf numFmtId="0" fontId="0" fillId="7" borderId="0" xfId="0" applyFill="1" applyBorder="1" applyAlignment="1">
      <alignment vertical="center"/>
    </xf>
    <xf numFmtId="2" fontId="13" fillId="0" borderId="0" xfId="0" applyNumberFormat="1" applyFont="1" applyBorder="1" applyAlignment="1">
      <alignment horizontal="right" wrapText="1"/>
    </xf>
    <xf numFmtId="3" fontId="7" fillId="3" borderId="0" xfId="0" applyNumberFormat="1" applyFont="1" applyFill="1" applyBorder="1" applyAlignment="1">
      <alignment horizontal="center"/>
    </xf>
    <xf numFmtId="2" fontId="63" fillId="3" borderId="0" xfId="0" applyNumberFormat="1" applyFont="1" applyFill="1" applyBorder="1" applyAlignment="1">
      <alignment horizontal="center"/>
    </xf>
    <xf numFmtId="2" fontId="9" fillId="0" borderId="32" xfId="0" applyNumberFormat="1" applyFont="1" applyBorder="1" applyAlignment="1">
      <alignment horizontal="right" wrapText="1"/>
    </xf>
    <xf numFmtId="2" fontId="9" fillId="0" borderId="0" xfId="0" applyNumberFormat="1" applyFont="1" applyBorder="1" applyAlignment="1">
      <alignment horizontal="right" wrapText="1"/>
    </xf>
    <xf numFmtId="2" fontId="9" fillId="0" borderId="36" xfId="0" applyNumberFormat="1" applyFont="1" applyBorder="1" applyAlignment="1">
      <alignment horizontal="right" wrapText="1"/>
    </xf>
    <xf numFmtId="2" fontId="13" fillId="0" borderId="35" xfId="0" applyNumberFormat="1" applyFont="1" applyBorder="1" applyAlignment="1">
      <alignment horizontal="right" wrapText="1"/>
    </xf>
    <xf numFmtId="0" fontId="4" fillId="0" borderId="0" xfId="0" applyFont="1" applyAlignment="1">
      <alignment horizontal="center"/>
    </xf>
    <xf numFmtId="2" fontId="13" fillId="0" borderId="4" xfId="0" applyNumberFormat="1" applyFont="1" applyBorder="1" applyAlignment="1">
      <alignment horizontal="center" vertical="center" wrapText="1"/>
    </xf>
    <xf numFmtId="2" fontId="13" fillId="0" borderId="35" xfId="0" applyNumberFormat="1" applyFont="1" applyBorder="1" applyAlignment="1">
      <alignment horizontal="right" wrapText="1"/>
    </xf>
    <xf numFmtId="2" fontId="9" fillId="0" borderId="32" xfId="0" applyNumberFormat="1" applyFont="1" applyBorder="1" applyAlignment="1">
      <alignment horizontal="right" wrapText="1"/>
    </xf>
    <xf numFmtId="2" fontId="9" fillId="0" borderId="36" xfId="0" applyNumberFormat="1" applyFont="1" applyBorder="1" applyAlignment="1">
      <alignment horizontal="right" wrapText="1"/>
    </xf>
    <xf numFmtId="2" fontId="9" fillId="0" borderId="0" xfId="0" applyNumberFormat="1" applyFont="1" applyBorder="1" applyAlignment="1">
      <alignment horizontal="right" wrapText="1"/>
    </xf>
    <xf numFmtId="2" fontId="64" fillId="0" borderId="2" xfId="0" applyNumberFormat="1" applyFont="1" applyBorder="1" applyAlignment="1">
      <alignment horizontal="center" vertical="center" wrapText="1"/>
    </xf>
    <xf numFmtId="2" fontId="13" fillId="0" borderId="29" xfId="0" applyNumberFormat="1" applyFont="1" applyFill="1" applyBorder="1" applyAlignment="1">
      <alignment horizontal="center" vertical="center"/>
    </xf>
    <xf numFmtId="2" fontId="64" fillId="0" borderId="13" xfId="0" applyNumberFormat="1" applyFont="1" applyFill="1" applyBorder="1" applyAlignment="1">
      <alignment horizontal="center" vertical="center"/>
    </xf>
    <xf numFmtId="49" fontId="0" fillId="0" borderId="0" xfId="0" applyNumberFormat="1" applyAlignment="1">
      <alignment horizontal="left" vertical="center"/>
    </xf>
    <xf numFmtId="2" fontId="13" fillId="0" borderId="35" xfId="0" applyNumberFormat="1" applyFont="1" applyBorder="1" applyAlignment="1">
      <alignment horizontal="right" wrapText="1"/>
    </xf>
    <xf numFmtId="2" fontId="9" fillId="0" borderId="32" xfId="0" applyNumberFormat="1" applyFont="1" applyBorder="1" applyAlignment="1">
      <alignment horizontal="right" wrapText="1"/>
    </xf>
    <xf numFmtId="2" fontId="9" fillId="0" borderId="36" xfId="0" applyNumberFormat="1" applyFont="1" applyBorder="1" applyAlignment="1">
      <alignment horizontal="right" wrapText="1"/>
    </xf>
    <xf numFmtId="2" fontId="9" fillId="0" borderId="0" xfId="0" applyNumberFormat="1" applyFont="1" applyBorder="1" applyAlignment="1">
      <alignment horizontal="right" wrapText="1"/>
    </xf>
    <xf numFmtId="1" fontId="9" fillId="0" borderId="33" xfId="0" applyNumberFormat="1" applyFont="1" applyBorder="1" applyAlignment="1">
      <alignment horizontal="center" vertical="center" wrapText="1"/>
    </xf>
    <xf numFmtId="1" fontId="9" fillId="0" borderId="14" xfId="0" applyNumberFormat="1" applyFont="1" applyBorder="1" applyAlignment="1">
      <alignment horizontal="center" vertical="center" wrapText="1"/>
    </xf>
    <xf numFmtId="1" fontId="9" fillId="0" borderId="15" xfId="0" applyNumberFormat="1" applyFont="1" applyBorder="1" applyAlignment="1">
      <alignment horizontal="center" vertical="center" wrapText="1"/>
    </xf>
    <xf numFmtId="0" fontId="80" fillId="0" borderId="0" xfId="0" applyFont="1" applyAlignment="1">
      <alignment horizontal="center" vertical="center"/>
    </xf>
    <xf numFmtId="2" fontId="39" fillId="0" borderId="29" xfId="0" applyNumberFormat="1" applyFont="1" applyFill="1" applyBorder="1" applyAlignment="1">
      <alignment horizontal="center" vertical="center"/>
    </xf>
    <xf numFmtId="3" fontId="9" fillId="7" borderId="33" xfId="0" applyNumberFormat="1" applyFont="1" applyFill="1" applyBorder="1" applyAlignment="1">
      <alignment horizontal="center"/>
    </xf>
    <xf numFmtId="2" fontId="13" fillId="3" borderId="29" xfId="0" applyNumberFormat="1" applyFont="1" applyFill="1" applyBorder="1" applyAlignment="1">
      <alignment horizontal="center" vertical="center"/>
    </xf>
    <xf numFmtId="3" fontId="7" fillId="3" borderId="58" xfId="0" applyNumberFormat="1" applyFont="1" applyFill="1" applyBorder="1" applyAlignment="1">
      <alignment horizontal="center"/>
    </xf>
    <xf numFmtId="1" fontId="9" fillId="0" borderId="56" xfId="0" applyNumberFormat="1" applyFont="1" applyFill="1" applyBorder="1" applyAlignment="1" applyProtection="1">
      <alignment horizontal="center" vertical="center" wrapText="1"/>
      <protection locked="0"/>
    </xf>
    <xf numFmtId="165" fontId="9" fillId="0" borderId="58" xfId="0" applyNumberFormat="1" applyFont="1" applyBorder="1" applyAlignment="1">
      <alignment wrapText="1"/>
    </xf>
    <xf numFmtId="1" fontId="0" fillId="0" borderId="2" xfId="0" applyNumberFormat="1" applyBorder="1" applyAlignment="1">
      <alignment horizontal="center" vertical="center" wrapText="1"/>
    </xf>
    <xf numFmtId="0" fontId="1" fillId="7" borderId="2" xfId="0" applyFont="1" applyFill="1" applyBorder="1" applyAlignment="1">
      <alignment horizontal="center" wrapText="1"/>
    </xf>
    <xf numFmtId="2" fontId="75" fillId="3" borderId="3" xfId="0" applyNumberFormat="1" applyFont="1" applyFill="1" applyBorder="1" applyAlignment="1">
      <alignment horizontal="center"/>
    </xf>
    <xf numFmtId="0" fontId="7" fillId="7" borderId="2" xfId="0" applyFont="1" applyFill="1" applyBorder="1" applyAlignment="1">
      <alignment wrapText="1"/>
    </xf>
    <xf numFmtId="0" fontId="0" fillId="7" borderId="2" xfId="0" applyFont="1" applyFill="1" applyBorder="1" applyAlignment="1">
      <alignment wrapText="1"/>
    </xf>
    <xf numFmtId="1" fontId="13" fillId="7" borderId="19" xfId="0" applyNumberFormat="1" applyFont="1" applyFill="1" applyBorder="1" applyAlignment="1">
      <alignment horizontal="center" wrapText="1"/>
    </xf>
    <xf numFmtId="168" fontId="0" fillId="7" borderId="2" xfId="0" applyNumberFormat="1" applyFont="1" applyFill="1" applyBorder="1" applyAlignment="1">
      <alignment horizontal="center"/>
    </xf>
    <xf numFmtId="2" fontId="9" fillId="0" borderId="0" xfId="0" applyNumberFormat="1" applyFont="1" applyBorder="1" applyAlignment="1">
      <alignment horizontal="right" wrapText="1"/>
    </xf>
    <xf numFmtId="0" fontId="84" fillId="7" borderId="2" xfId="0" applyFont="1" applyFill="1" applyBorder="1" applyAlignment="1">
      <alignment horizontal="left" vertical="center" wrapText="1"/>
    </xf>
    <xf numFmtId="3" fontId="9" fillId="7" borderId="31" xfId="0" applyNumberFormat="1" applyFont="1" applyFill="1" applyBorder="1" applyAlignment="1">
      <alignment horizontal="center"/>
    </xf>
    <xf numFmtId="2" fontId="62" fillId="0" borderId="33" xfId="0" applyNumberFormat="1" applyFont="1" applyFill="1" applyBorder="1" applyAlignment="1" applyProtection="1">
      <alignment horizontal="center" vertical="center"/>
      <protection locked="0"/>
    </xf>
    <xf numFmtId="2" fontId="62" fillId="0" borderId="14" xfId="0" applyNumberFormat="1" applyFont="1" applyFill="1" applyBorder="1" applyAlignment="1" applyProtection="1">
      <alignment horizontal="center" vertical="center"/>
      <protection locked="0"/>
    </xf>
    <xf numFmtId="2" fontId="62" fillId="0" borderId="15" xfId="0" applyNumberFormat="1" applyFont="1" applyFill="1" applyBorder="1" applyAlignment="1" applyProtection="1">
      <alignment horizontal="center" vertical="center"/>
      <protection locked="0"/>
    </xf>
    <xf numFmtId="0" fontId="21" fillId="0" borderId="25" xfId="0" applyFont="1" applyBorder="1" applyAlignment="1">
      <alignment vertical="center" wrapText="1"/>
    </xf>
    <xf numFmtId="0" fontId="1" fillId="0" borderId="2"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23" fillId="0" borderId="25" xfId="0" applyFont="1" applyBorder="1" applyAlignment="1">
      <alignment vertical="center" wrapText="1"/>
    </xf>
    <xf numFmtId="0" fontId="61" fillId="0" borderId="25" xfId="0" applyFont="1" applyBorder="1" applyAlignment="1">
      <alignment vertical="top" wrapText="1"/>
    </xf>
    <xf numFmtId="49" fontId="3" fillId="2" borderId="3" xfId="0" applyNumberFormat="1" applyFont="1" applyFill="1" applyBorder="1" applyAlignment="1">
      <alignment horizontal="center" vertical="center" wrapText="1"/>
    </xf>
    <xf numFmtId="49" fontId="3" fillId="2" borderId="60" xfId="0" applyNumberFormat="1" applyFont="1" applyFill="1" applyBorder="1" applyAlignment="1">
      <alignment horizontal="center" vertical="center" wrapText="1"/>
    </xf>
    <xf numFmtId="49" fontId="0" fillId="0" borderId="0" xfId="0" applyNumberFormat="1" applyAlignment="1">
      <alignment horizontal="center" vertical="center"/>
    </xf>
    <xf numFmtId="49" fontId="0" fillId="0" borderId="0" xfId="0" applyNumberFormat="1" applyBorder="1" applyAlignment="1">
      <alignment horizontal="center" vertical="center"/>
    </xf>
    <xf numFmtId="0" fontId="53" fillId="0" borderId="25" xfId="0" applyFont="1" applyBorder="1" applyAlignment="1">
      <alignment vertical="top" wrapText="1"/>
    </xf>
    <xf numFmtId="49" fontId="3" fillId="2" borderId="8" xfId="0" applyNumberFormat="1" applyFont="1" applyFill="1" applyBorder="1" applyAlignment="1">
      <alignment horizontal="center" vertical="center" wrapText="1"/>
    </xf>
    <xf numFmtId="49" fontId="0" fillId="0" borderId="1" xfId="0" applyNumberFormat="1" applyBorder="1" applyAlignment="1">
      <alignment horizontal="center" vertical="center"/>
    </xf>
    <xf numFmtId="49" fontId="0" fillId="0" borderId="0" xfId="0" applyNumberFormat="1" applyFill="1" applyAlignment="1">
      <alignment horizontal="center" vertical="center"/>
    </xf>
    <xf numFmtId="0" fontId="68" fillId="0" borderId="25" xfId="0" applyFont="1" applyBorder="1" applyAlignment="1">
      <alignment vertical="center" wrapText="1"/>
    </xf>
    <xf numFmtId="0" fontId="9" fillId="0" borderId="25" xfId="0" applyFont="1" applyBorder="1" applyAlignment="1">
      <alignment vertical="center" wrapText="1"/>
    </xf>
    <xf numFmtId="0" fontId="38" fillId="0" borderId="54" xfId="0" applyFont="1" applyBorder="1" applyAlignment="1">
      <alignment vertical="center" wrapText="1"/>
    </xf>
    <xf numFmtId="0" fontId="16" fillId="0" borderId="0" xfId="0" applyFont="1" applyBorder="1" applyAlignment="1">
      <alignment vertical="center" wrapText="1"/>
    </xf>
    <xf numFmtId="0" fontId="81" fillId="0" borderId="25" xfId="0" applyFont="1" applyBorder="1" applyAlignment="1">
      <alignment wrapText="1"/>
    </xf>
    <xf numFmtId="0" fontId="0" fillId="0" borderId="25" xfId="0" applyBorder="1" applyAlignment="1">
      <alignment wrapText="1"/>
    </xf>
    <xf numFmtId="2" fontId="13" fillId="0" borderId="5" xfId="0" applyNumberFormat="1" applyFont="1" applyFill="1" applyBorder="1" applyAlignment="1">
      <alignment horizontal="center" vertical="center"/>
    </xf>
    <xf numFmtId="0" fontId="16" fillId="0" borderId="0" xfId="0" applyFont="1" applyBorder="1" applyAlignment="1">
      <alignment horizontal="right" vertical="center" wrapText="1"/>
    </xf>
    <xf numFmtId="0" fontId="94" fillId="0" borderId="0" xfId="1" applyFont="1" applyAlignment="1" applyProtection="1">
      <alignment horizontal="left" vertical="center"/>
    </xf>
    <xf numFmtId="2" fontId="63" fillId="4" borderId="3" xfId="0" applyNumberFormat="1" applyFont="1" applyFill="1" applyBorder="1" applyAlignment="1">
      <alignment horizontal="center" vertical="center" wrapText="1"/>
    </xf>
    <xf numFmtId="2" fontId="64" fillId="0" borderId="38" xfId="0" applyNumberFormat="1" applyFont="1" applyBorder="1" applyAlignment="1">
      <alignment horizontal="center" vertical="center" wrapText="1"/>
    </xf>
    <xf numFmtId="2" fontId="64" fillId="0" borderId="29" xfId="0" applyNumberFormat="1" applyFont="1" applyBorder="1" applyAlignment="1">
      <alignment horizontal="center" vertical="center" wrapText="1"/>
    </xf>
    <xf numFmtId="2" fontId="64" fillId="0" borderId="47" xfId="0" applyNumberFormat="1" applyFont="1" applyBorder="1" applyAlignment="1">
      <alignment horizontal="center" vertical="center" wrapText="1"/>
    </xf>
    <xf numFmtId="2" fontId="64" fillId="0" borderId="48" xfId="0" applyNumberFormat="1" applyFont="1" applyBorder="1" applyAlignment="1">
      <alignment horizontal="center" vertical="center" wrapText="1"/>
    </xf>
    <xf numFmtId="2" fontId="64" fillId="0" borderId="49" xfId="0" applyNumberFormat="1" applyFont="1" applyBorder="1" applyAlignment="1">
      <alignment horizontal="center" vertical="center" wrapText="1"/>
    </xf>
    <xf numFmtId="2" fontId="63" fillId="4" borderId="7" xfId="0" applyNumberFormat="1" applyFont="1" applyFill="1" applyBorder="1" applyAlignment="1">
      <alignment horizontal="center" vertical="center" wrapText="1"/>
    </xf>
    <xf numFmtId="2" fontId="64" fillId="0" borderId="40" xfId="0" applyNumberFormat="1" applyFont="1" applyBorder="1" applyAlignment="1">
      <alignment horizontal="center" vertical="center" wrapText="1"/>
    </xf>
    <xf numFmtId="1" fontId="64" fillId="0" borderId="19" xfId="0" applyNumberFormat="1" applyFont="1" applyBorder="1" applyAlignment="1">
      <alignment horizontal="center" wrapText="1"/>
    </xf>
    <xf numFmtId="1" fontId="64" fillId="7" borderId="19" xfId="0" applyNumberFormat="1" applyFont="1" applyFill="1" applyBorder="1" applyAlignment="1">
      <alignment horizontal="center" wrapText="1"/>
    </xf>
    <xf numFmtId="49" fontId="64" fillId="0" borderId="0" xfId="0" applyNumberFormat="1" applyFont="1"/>
    <xf numFmtId="2" fontId="63" fillId="3" borderId="3" xfId="0" applyNumberFormat="1" applyFont="1" applyFill="1" applyBorder="1" applyAlignment="1">
      <alignment horizontal="center"/>
    </xf>
    <xf numFmtId="2" fontId="64" fillId="0" borderId="19" xfId="0" applyNumberFormat="1" applyFont="1" applyBorder="1" applyAlignment="1">
      <alignment horizontal="center" vertical="center" wrapText="1"/>
    </xf>
    <xf numFmtId="2" fontId="65" fillId="0" borderId="0" xfId="0" applyNumberFormat="1" applyFont="1" applyBorder="1"/>
    <xf numFmtId="2" fontId="95" fillId="0" borderId="0" xfId="0" applyNumberFormat="1" applyFont="1" applyFill="1" applyBorder="1" applyAlignment="1">
      <alignment horizontal="right" vertical="center"/>
    </xf>
    <xf numFmtId="2" fontId="65" fillId="0" borderId="0" xfId="0" applyNumberFormat="1" applyFont="1" applyAlignment="1">
      <alignment vertical="center"/>
    </xf>
    <xf numFmtId="2" fontId="64" fillId="0" borderId="46" xfId="0" applyNumberFormat="1" applyFont="1" applyFill="1" applyBorder="1" applyAlignment="1">
      <alignment horizontal="center" vertical="center"/>
    </xf>
    <xf numFmtId="2" fontId="63" fillId="7" borderId="8" xfId="0" applyNumberFormat="1" applyFont="1" applyFill="1" applyBorder="1" applyAlignment="1">
      <alignment horizontal="center"/>
    </xf>
    <xf numFmtId="2" fontId="63" fillId="4" borderId="18" xfId="0" applyNumberFormat="1" applyFont="1" applyFill="1" applyBorder="1" applyAlignment="1">
      <alignment horizontal="center" vertical="center" wrapText="1"/>
    </xf>
    <xf numFmtId="2" fontId="63" fillId="4" borderId="8" xfId="0" applyNumberFormat="1" applyFont="1" applyFill="1" applyBorder="1" applyAlignment="1">
      <alignment horizontal="center" vertical="center" wrapText="1"/>
    </xf>
    <xf numFmtId="2" fontId="96" fillId="0" borderId="28" xfId="0" applyNumberFormat="1" applyFont="1" applyBorder="1" applyAlignment="1">
      <alignment horizontal="center" vertical="center"/>
    </xf>
    <xf numFmtId="2" fontId="96" fillId="0" borderId="19" xfId="0" applyNumberFormat="1" applyFont="1" applyBorder="1" applyAlignment="1">
      <alignment horizontal="center" vertical="center"/>
    </xf>
    <xf numFmtId="2" fontId="97" fillId="0" borderId="0" xfId="0" applyNumberFormat="1" applyFont="1" applyBorder="1" applyAlignment="1">
      <alignment horizontal="right" wrapText="1"/>
    </xf>
    <xf numFmtId="2" fontId="96" fillId="0" borderId="19" xfId="0" applyNumberFormat="1" applyFont="1" applyBorder="1" applyAlignment="1">
      <alignment horizontal="center" vertical="center" wrapText="1"/>
    </xf>
    <xf numFmtId="2" fontId="96" fillId="0" borderId="29" xfId="0" applyNumberFormat="1" applyFont="1" applyBorder="1" applyAlignment="1">
      <alignment horizontal="center" vertical="center" wrapText="1"/>
    </xf>
    <xf numFmtId="2" fontId="97" fillId="0" borderId="29" xfId="0" applyNumberFormat="1" applyFont="1" applyBorder="1" applyAlignment="1">
      <alignment horizontal="center" vertical="center"/>
    </xf>
    <xf numFmtId="2" fontId="97" fillId="0" borderId="19" xfId="0" applyNumberFormat="1" applyFont="1" applyBorder="1" applyAlignment="1">
      <alignment horizontal="center" vertical="center"/>
    </xf>
    <xf numFmtId="2" fontId="64" fillId="0" borderId="0" xfId="0" applyNumberFormat="1" applyFont="1" applyBorder="1" applyAlignment="1">
      <alignment horizontal="right" wrapText="1"/>
    </xf>
    <xf numFmtId="2" fontId="97" fillId="0" borderId="0" xfId="0" applyNumberFormat="1" applyFont="1"/>
    <xf numFmtId="2" fontId="96" fillId="0" borderId="29" xfId="0" applyNumberFormat="1" applyFont="1" applyBorder="1" applyAlignment="1">
      <alignment horizontal="center" vertical="center"/>
    </xf>
    <xf numFmtId="2" fontId="96" fillId="7" borderId="29" xfId="0" applyNumberFormat="1" applyFont="1" applyFill="1" applyBorder="1" applyAlignment="1">
      <alignment horizontal="center" vertical="center"/>
    </xf>
    <xf numFmtId="2" fontId="64" fillId="0" borderId="2" xfId="0" applyNumberFormat="1" applyFont="1" applyFill="1" applyBorder="1" applyAlignment="1">
      <alignment horizontal="center" vertical="center"/>
    </xf>
    <xf numFmtId="2" fontId="64" fillId="0" borderId="12" xfId="0" applyNumberFormat="1" applyFont="1" applyFill="1" applyBorder="1" applyAlignment="1">
      <alignment horizontal="center" vertical="center"/>
    </xf>
    <xf numFmtId="2" fontId="63" fillId="3" borderId="33" xfId="0" applyNumberFormat="1" applyFont="1" applyFill="1" applyBorder="1" applyAlignment="1">
      <alignment horizontal="center"/>
    </xf>
    <xf numFmtId="2" fontId="64" fillId="0" borderId="14" xfId="0" applyNumberFormat="1" applyFont="1" applyFill="1" applyBorder="1" applyAlignment="1">
      <alignment wrapText="1"/>
    </xf>
    <xf numFmtId="2" fontId="64" fillId="0" borderId="15" xfId="0" applyNumberFormat="1" applyFont="1" applyBorder="1" applyAlignment="1">
      <alignment wrapText="1"/>
    </xf>
    <xf numFmtId="2" fontId="64" fillId="0" borderId="28" xfId="0" applyNumberFormat="1" applyFont="1" applyBorder="1" applyAlignment="1">
      <alignment horizontal="center" vertical="center"/>
    </xf>
    <xf numFmtId="2" fontId="64" fillId="0" borderId="19" xfId="0" applyNumberFormat="1" applyFont="1" applyBorder="1" applyAlignment="1">
      <alignment horizontal="center" vertical="center"/>
    </xf>
    <xf numFmtId="2" fontId="64" fillId="0" borderId="29" xfId="0" applyNumberFormat="1" applyFont="1" applyBorder="1" applyAlignment="1">
      <alignment horizontal="center" vertical="center"/>
    </xf>
    <xf numFmtId="2" fontId="64" fillId="0" borderId="35" xfId="0" applyNumberFormat="1" applyFont="1" applyBorder="1" applyAlignment="1">
      <alignment horizontal="right" wrapText="1"/>
    </xf>
    <xf numFmtId="2" fontId="64" fillId="0" borderId="32" xfId="0" applyNumberFormat="1" applyFont="1" applyBorder="1" applyAlignment="1">
      <alignment horizontal="right" wrapText="1"/>
    </xf>
    <xf numFmtId="2" fontId="64" fillId="0" borderId="36" xfId="0" applyNumberFormat="1" applyFont="1" applyBorder="1" applyAlignment="1">
      <alignment horizontal="right" wrapText="1"/>
    </xf>
    <xf numFmtId="2" fontId="64" fillId="0" borderId="37" xfId="0" applyNumberFormat="1" applyFont="1" applyBorder="1" applyAlignment="1">
      <alignment horizontal="right" wrapText="1"/>
    </xf>
    <xf numFmtId="2" fontId="64" fillId="0" borderId="26" xfId="0" applyNumberFormat="1" applyFont="1" applyBorder="1" applyAlignment="1">
      <alignment horizontal="right" wrapText="1"/>
    </xf>
    <xf numFmtId="2" fontId="64" fillId="0" borderId="27" xfId="0" applyNumberFormat="1" applyFont="1" applyBorder="1" applyAlignment="1">
      <alignment horizontal="right" wrapText="1"/>
    </xf>
    <xf numFmtId="2" fontId="98" fillId="7" borderId="19" xfId="0" applyNumberFormat="1" applyFont="1" applyFill="1" applyBorder="1" applyAlignment="1">
      <alignment horizontal="center" vertical="center" wrapText="1"/>
    </xf>
    <xf numFmtId="2" fontId="98" fillId="3" borderId="19" xfId="0" applyNumberFormat="1" applyFont="1" applyFill="1" applyBorder="1" applyAlignment="1">
      <alignment horizontal="center" vertical="center" wrapText="1"/>
    </xf>
    <xf numFmtId="2" fontId="64" fillId="7" borderId="29" xfId="0" applyNumberFormat="1" applyFont="1" applyFill="1" applyBorder="1" applyAlignment="1">
      <alignment horizontal="center" vertical="center"/>
    </xf>
    <xf numFmtId="2" fontId="64" fillId="7" borderId="19" xfId="0" applyNumberFormat="1" applyFont="1" applyFill="1" applyBorder="1" applyAlignment="1">
      <alignment horizontal="center" vertical="center" wrapText="1"/>
    </xf>
    <xf numFmtId="2" fontId="98" fillId="3" borderId="29" xfId="0" applyNumberFormat="1" applyFont="1" applyFill="1" applyBorder="1" applyAlignment="1">
      <alignment horizontal="center" vertical="center" wrapText="1"/>
    </xf>
    <xf numFmtId="2" fontId="64" fillId="0" borderId="29" xfId="0" applyNumberFormat="1" applyFont="1" applyFill="1" applyBorder="1" applyAlignment="1">
      <alignment horizontal="center" vertical="center"/>
    </xf>
    <xf numFmtId="2" fontId="64" fillId="3" borderId="19" xfId="0" applyNumberFormat="1" applyFont="1" applyFill="1" applyBorder="1" applyAlignment="1">
      <alignment horizontal="center" vertical="center"/>
    </xf>
    <xf numFmtId="2" fontId="64" fillId="3" borderId="29" xfId="0" applyNumberFormat="1" applyFont="1" applyFill="1" applyBorder="1" applyAlignment="1">
      <alignment horizontal="center" vertical="center"/>
    </xf>
    <xf numFmtId="2" fontId="64" fillId="0" borderId="28" xfId="0" applyNumberFormat="1" applyFont="1" applyFill="1" applyBorder="1" applyAlignment="1">
      <alignment horizontal="center" vertical="center"/>
    </xf>
    <xf numFmtId="2" fontId="100" fillId="0" borderId="0" xfId="0" applyNumberFormat="1" applyFont="1"/>
    <xf numFmtId="2" fontId="64" fillId="0" borderId="39" xfId="0" applyNumberFormat="1" applyFont="1" applyBorder="1" applyAlignment="1">
      <alignment horizontal="center" vertical="center"/>
    </xf>
    <xf numFmtId="2" fontId="64" fillId="0" borderId="40" xfId="0" applyNumberFormat="1" applyFont="1" applyBorder="1" applyAlignment="1">
      <alignment horizontal="center"/>
    </xf>
    <xf numFmtId="0" fontId="81" fillId="0" borderId="0" xfId="0" applyFont="1" applyAlignment="1">
      <alignment vertical="center" wrapText="1"/>
    </xf>
    <xf numFmtId="0" fontId="0" fillId="0" borderId="0" xfId="0" applyAlignment="1">
      <alignment vertical="center" wrapText="1"/>
    </xf>
    <xf numFmtId="169" fontId="9" fillId="0" borderId="32" xfId="0" applyNumberFormat="1" applyFont="1" applyBorder="1" applyAlignment="1">
      <alignment horizontal="right" wrapText="1"/>
    </xf>
    <xf numFmtId="169" fontId="9" fillId="0" borderId="52" xfId="0" applyNumberFormat="1" applyFont="1" applyBorder="1" applyAlignment="1">
      <alignment horizontal="right" wrapText="1"/>
    </xf>
    <xf numFmtId="169" fontId="9" fillId="0" borderId="36" xfId="0" applyNumberFormat="1" applyFont="1" applyBorder="1" applyAlignment="1">
      <alignment horizontal="right" wrapText="1"/>
    </xf>
    <xf numFmtId="169" fontId="9" fillId="0" borderId="53" xfId="0" applyNumberFormat="1" applyFont="1" applyBorder="1" applyAlignment="1">
      <alignment horizontal="right" wrapText="1"/>
    </xf>
    <xf numFmtId="0" fontId="50" fillId="0" borderId="24" xfId="0" applyFont="1" applyBorder="1" applyAlignment="1">
      <alignment horizontal="left" vertical="top" wrapText="1"/>
    </xf>
    <xf numFmtId="0" fontId="0" fillId="0" borderId="24" xfId="0" applyBorder="1" applyAlignment="1">
      <alignment horizontal="left" vertical="top" wrapText="1"/>
    </xf>
    <xf numFmtId="0" fontId="29" fillId="5" borderId="19" xfId="0" applyFont="1" applyFill="1" applyBorder="1" applyAlignment="1">
      <alignment horizontal="left"/>
    </xf>
    <xf numFmtId="0" fontId="29" fillId="5" borderId="42" xfId="0" applyFont="1" applyFill="1" applyBorder="1" applyAlignment="1">
      <alignment horizontal="left"/>
    </xf>
    <xf numFmtId="0" fontId="29" fillId="5" borderId="16" xfId="0" applyFont="1" applyFill="1" applyBorder="1" applyAlignment="1">
      <alignment horizontal="left"/>
    </xf>
    <xf numFmtId="0" fontId="30" fillId="0" borderId="13" xfId="0" applyFont="1" applyBorder="1" applyAlignment="1">
      <alignment horizontal="left"/>
    </xf>
    <xf numFmtId="0" fontId="30" fillId="0" borderId="13" xfId="0" applyFont="1" applyBorder="1" applyAlignment="1">
      <alignment horizontal="center"/>
    </xf>
    <xf numFmtId="0" fontId="30" fillId="0" borderId="0" xfId="0" applyFont="1" applyBorder="1" applyAlignment="1">
      <alignment horizontal="center"/>
    </xf>
    <xf numFmtId="169" fontId="13" fillId="0" borderId="35" xfId="0" applyNumberFormat="1" applyFont="1" applyBorder="1" applyAlignment="1">
      <alignment horizontal="right" wrapText="1"/>
    </xf>
    <xf numFmtId="0" fontId="0" fillId="0" borderId="51" xfId="0" applyBorder="1" applyAlignment="1">
      <alignment horizontal="right" wrapText="1"/>
    </xf>
    <xf numFmtId="0" fontId="67" fillId="0" borderId="25" xfId="0" applyFont="1" applyBorder="1" applyAlignment="1">
      <alignment horizontal="justify" vertical="center" wrapText="1"/>
    </xf>
    <xf numFmtId="0" fontId="67" fillId="0" borderId="0" xfId="0" applyFont="1" applyBorder="1" applyAlignment="1">
      <alignment horizontal="justify" vertical="center" wrapText="1"/>
    </xf>
    <xf numFmtId="0" fontId="32" fillId="0" borderId="0" xfId="0" applyFont="1" applyAlignment="1">
      <alignment horizontal="justify" vertical="center" wrapText="1"/>
    </xf>
    <xf numFmtId="165" fontId="32" fillId="0" borderId="0" xfId="0" applyNumberFormat="1" applyFont="1" applyFill="1" applyBorder="1" applyAlignment="1">
      <alignment horizontal="justify" vertical="center" wrapText="1"/>
    </xf>
    <xf numFmtId="0" fontId="59" fillId="0" borderId="0" xfId="0" applyFont="1" applyBorder="1" applyAlignment="1">
      <alignment horizontal="right" vertical="center" wrapText="1"/>
    </xf>
    <xf numFmtId="0" fontId="23" fillId="0" borderId="25" xfId="0" applyFont="1" applyBorder="1" applyAlignment="1">
      <alignment horizontal="right" wrapText="1"/>
    </xf>
    <xf numFmtId="165" fontId="79" fillId="0" borderId="25" xfId="0" applyNumberFormat="1" applyFont="1" applyFill="1" applyBorder="1" applyAlignment="1">
      <alignment horizontal="justify" vertical="center" wrapText="1"/>
    </xf>
    <xf numFmtId="165" fontId="79" fillId="0" borderId="0" xfId="0" applyNumberFormat="1" applyFont="1" applyFill="1" applyBorder="1" applyAlignment="1">
      <alignment horizontal="justify" vertical="center" wrapText="1"/>
    </xf>
    <xf numFmtId="0" fontId="0" fillId="0" borderId="50" xfId="0" applyBorder="1" applyAlignment="1">
      <alignment horizontal="center"/>
    </xf>
    <xf numFmtId="0" fontId="0" fillId="0" borderId="0" xfId="0" applyAlignment="1">
      <alignment horizontal="center"/>
    </xf>
    <xf numFmtId="0" fontId="0" fillId="0" borderId="25" xfId="0" applyBorder="1" applyAlignment="1">
      <alignment horizontal="center"/>
    </xf>
    <xf numFmtId="0" fontId="67" fillId="0" borderId="0" xfId="0" applyFont="1" applyAlignment="1">
      <alignment horizontal="justify" vertical="center" wrapText="1"/>
    </xf>
    <xf numFmtId="0" fontId="0" fillId="0" borderId="0" xfId="0" applyFont="1" applyAlignment="1">
      <alignment horizontal="justify" vertical="center" wrapText="1"/>
    </xf>
    <xf numFmtId="169" fontId="32" fillId="0" borderId="0" xfId="0" applyNumberFormat="1" applyFont="1" applyBorder="1" applyAlignment="1">
      <alignment horizontal="justify" vertical="center" wrapText="1"/>
    </xf>
    <xf numFmtId="0" fontId="32" fillId="0" borderId="0" xfId="0" applyFont="1" applyAlignment="1">
      <alignment horizontal="left" vertical="center" wrapText="1"/>
    </xf>
    <xf numFmtId="0" fontId="59" fillId="0" borderId="25" xfId="0" applyFont="1" applyBorder="1" applyAlignment="1">
      <alignment horizontal="center" vertical="center" wrapText="1"/>
    </xf>
    <xf numFmtId="0" fontId="61" fillId="0" borderId="25" xfId="0" applyFont="1" applyBorder="1" applyAlignment="1">
      <alignment horizontal="center" vertical="center" wrapText="1"/>
    </xf>
    <xf numFmtId="0" fontId="68" fillId="0" borderId="25" xfId="0" applyFont="1" applyBorder="1" applyAlignment="1">
      <alignment horizontal="center" vertical="center" wrapText="1"/>
    </xf>
    <xf numFmtId="0" fontId="16" fillId="0" borderId="25" xfId="0" applyFont="1" applyBorder="1" applyAlignment="1">
      <alignment horizontal="center" vertical="center" wrapText="1"/>
    </xf>
    <xf numFmtId="0" fontId="38" fillId="0" borderId="25" xfId="0" applyFont="1" applyBorder="1" applyAlignment="1">
      <alignment horizontal="center" vertical="center" wrapText="1"/>
    </xf>
    <xf numFmtId="169" fontId="67" fillId="0" borderId="0" xfId="0" applyNumberFormat="1" applyFont="1" applyBorder="1" applyAlignment="1">
      <alignment horizontal="justify" vertical="center" wrapText="1"/>
    </xf>
    <xf numFmtId="49" fontId="13" fillId="0" borderId="35" xfId="0" applyNumberFormat="1" applyFont="1" applyBorder="1" applyAlignment="1">
      <alignment horizontal="left" wrapText="1"/>
    </xf>
    <xf numFmtId="0" fontId="0" fillId="0" borderId="51" xfId="0" applyBorder="1" applyAlignment="1">
      <alignment horizontal="left" wrapText="1"/>
    </xf>
    <xf numFmtId="2" fontId="64" fillId="0" borderId="35" xfId="0" applyNumberFormat="1" applyFont="1" applyBorder="1" applyAlignment="1">
      <alignment horizontal="center" vertical="center"/>
    </xf>
    <xf numFmtId="2" fontId="64" fillId="0" borderId="50" xfId="0" applyNumberFormat="1" applyFont="1" applyBorder="1" applyAlignment="1">
      <alignment horizontal="center" vertical="center"/>
    </xf>
    <xf numFmtId="2" fontId="64" fillId="0" borderId="51" xfId="0" applyNumberFormat="1" applyFont="1" applyBorder="1" applyAlignment="1">
      <alignment horizontal="center" vertical="center"/>
    </xf>
    <xf numFmtId="2" fontId="64" fillId="0" borderId="36" xfId="0" applyNumberFormat="1" applyFont="1" applyBorder="1" applyAlignment="1">
      <alignment horizontal="center" vertical="center"/>
    </xf>
    <xf numFmtId="2" fontId="64" fillId="0" borderId="24" xfId="0" applyNumberFormat="1" applyFont="1" applyBorder="1" applyAlignment="1">
      <alignment horizontal="center" vertical="center"/>
    </xf>
    <xf numFmtId="2" fontId="64" fillId="0" borderId="53" xfId="0" applyNumberFormat="1" applyFont="1" applyBorder="1" applyAlignment="1">
      <alignment horizontal="center" vertical="center"/>
    </xf>
    <xf numFmtId="166" fontId="74" fillId="0" borderId="9" xfId="0" applyNumberFormat="1" applyFont="1" applyFill="1" applyBorder="1" applyAlignment="1">
      <alignment horizontal="center" wrapText="1"/>
    </xf>
    <xf numFmtId="166" fontId="74" fillId="0" borderId="17" xfId="0" applyNumberFormat="1" applyFont="1" applyFill="1" applyBorder="1" applyAlignment="1">
      <alignment horizontal="center" wrapText="1"/>
    </xf>
    <xf numFmtId="166" fontId="74" fillId="0" borderId="10" xfId="0" applyNumberFormat="1" applyFont="1" applyFill="1" applyBorder="1" applyAlignment="1">
      <alignment horizontal="center" wrapText="1"/>
    </xf>
    <xf numFmtId="49" fontId="9" fillId="0" borderId="32" xfId="0" applyNumberFormat="1" applyFont="1" applyBorder="1" applyAlignment="1">
      <alignment horizontal="left" wrapText="1"/>
    </xf>
    <xf numFmtId="0" fontId="0" fillId="0" borderId="52" xfId="0" applyBorder="1" applyAlignment="1">
      <alignment horizontal="left" wrapText="1"/>
    </xf>
    <xf numFmtId="49" fontId="9" fillId="0" borderId="36" xfId="0" applyNumberFormat="1" applyFont="1" applyBorder="1" applyAlignment="1">
      <alignment horizontal="left" wrapText="1"/>
    </xf>
    <xf numFmtId="0" fontId="0" fillId="0" borderId="53" xfId="0" applyBorder="1" applyAlignment="1">
      <alignment horizontal="left" wrapText="1"/>
    </xf>
    <xf numFmtId="0" fontId="23" fillId="0" borderId="25" xfId="0" applyFont="1" applyBorder="1" applyAlignment="1">
      <alignment horizontal="center" vertical="center" wrapText="1"/>
    </xf>
    <xf numFmtId="0" fontId="86" fillId="0" borderId="25" xfId="0" applyFont="1" applyBorder="1" applyAlignment="1">
      <alignment horizontal="center" vertical="center" wrapText="1"/>
    </xf>
    <xf numFmtId="0" fontId="87" fillId="0" borderId="25" xfId="0" applyFont="1" applyBorder="1" applyAlignment="1">
      <alignment horizontal="center" vertical="center" wrapText="1"/>
    </xf>
    <xf numFmtId="0" fontId="21" fillId="0" borderId="25" xfId="0" applyFont="1" applyBorder="1" applyAlignment="1">
      <alignment horizontal="center" vertical="center" wrapText="1"/>
    </xf>
    <xf numFmtId="0" fontId="89" fillId="0" borderId="25" xfId="0" applyFont="1" applyBorder="1" applyAlignment="1">
      <alignment horizontal="center" vertical="center" wrapText="1"/>
    </xf>
    <xf numFmtId="0" fontId="88" fillId="0" borderId="25" xfId="0" applyFont="1" applyBorder="1" applyAlignment="1">
      <alignment horizontal="center" vertical="center" wrapText="1"/>
    </xf>
    <xf numFmtId="49" fontId="14" fillId="0" borderId="36" xfId="0" applyNumberFormat="1" applyFont="1" applyBorder="1" applyAlignment="1">
      <alignment horizontal="right" wrapText="1"/>
    </xf>
    <xf numFmtId="49" fontId="14" fillId="0" borderId="24" xfId="0" applyNumberFormat="1" applyFont="1" applyBorder="1" applyAlignment="1">
      <alignment horizontal="right" wrapText="1"/>
    </xf>
    <xf numFmtId="49" fontId="14" fillId="0" borderId="53" xfId="0" applyNumberFormat="1" applyFont="1" applyBorder="1" applyAlignment="1">
      <alignment horizontal="right" wrapText="1"/>
    </xf>
    <xf numFmtId="0" fontId="4" fillId="0" borderId="0" xfId="0" applyFont="1" applyAlignment="1">
      <alignment horizontal="center"/>
    </xf>
    <xf numFmtId="0" fontId="32" fillId="0" borderId="54" xfId="0" applyFont="1" applyBorder="1" applyAlignment="1">
      <alignment horizontal="justify" vertical="center" wrapText="1"/>
    </xf>
    <xf numFmtId="166" fontId="15" fillId="0" borderId="35" xfId="0" applyNumberFormat="1" applyFont="1" applyFill="1" applyBorder="1" applyAlignment="1">
      <alignment horizontal="right" wrapText="1"/>
    </xf>
    <xf numFmtId="166" fontId="15" fillId="0" borderId="50" xfId="0" applyNumberFormat="1" applyFont="1" applyFill="1" applyBorder="1" applyAlignment="1">
      <alignment horizontal="right" wrapText="1"/>
    </xf>
    <xf numFmtId="166" fontId="15" fillId="0" borderId="51" xfId="0" applyNumberFormat="1" applyFont="1" applyFill="1" applyBorder="1" applyAlignment="1">
      <alignment horizontal="right" wrapText="1"/>
    </xf>
    <xf numFmtId="0" fontId="14" fillId="0" borderId="32" xfId="0" applyFont="1" applyBorder="1" applyAlignment="1">
      <alignment horizontal="right" wrapText="1"/>
    </xf>
    <xf numFmtId="0" fontId="14" fillId="0" borderId="0" xfId="0" applyFont="1" applyBorder="1" applyAlignment="1">
      <alignment horizontal="right" wrapText="1"/>
    </xf>
    <xf numFmtId="0" fontId="14" fillId="0" borderId="52" xfId="0" applyFont="1" applyBorder="1" applyAlignment="1">
      <alignment horizontal="right" wrapText="1"/>
    </xf>
    <xf numFmtId="2" fontId="13" fillId="0" borderId="35" xfId="0" applyNumberFormat="1" applyFont="1" applyBorder="1" applyAlignment="1">
      <alignment horizontal="right" wrapText="1"/>
    </xf>
    <xf numFmtId="2" fontId="13" fillId="0" borderId="51" xfId="0" applyNumberFormat="1" applyFont="1" applyBorder="1" applyAlignment="1">
      <alignment horizontal="right" wrapText="1"/>
    </xf>
    <xf numFmtId="2" fontId="9" fillId="0" borderId="32" xfId="0" applyNumberFormat="1" applyFont="1" applyBorder="1" applyAlignment="1">
      <alignment horizontal="right" wrapText="1"/>
    </xf>
    <xf numFmtId="2" fontId="9" fillId="0" borderId="52" xfId="0" applyNumberFormat="1" applyFont="1" applyBorder="1" applyAlignment="1">
      <alignment horizontal="right" wrapText="1"/>
    </xf>
    <xf numFmtId="2" fontId="9" fillId="0" borderId="36" xfId="0" applyNumberFormat="1" applyFont="1" applyBorder="1" applyAlignment="1">
      <alignment horizontal="right" wrapText="1"/>
    </xf>
    <xf numFmtId="2" fontId="9" fillId="0" borderId="53" xfId="0" applyNumberFormat="1" applyFont="1" applyBorder="1" applyAlignment="1">
      <alignment horizontal="right" wrapText="1"/>
    </xf>
    <xf numFmtId="2" fontId="13" fillId="0" borderId="50" xfId="0" applyNumberFormat="1" applyFont="1" applyBorder="1" applyAlignment="1">
      <alignment horizontal="right" wrapText="1"/>
    </xf>
    <xf numFmtId="0" fontId="21" fillId="0" borderId="54" xfId="0" applyFont="1" applyBorder="1" applyAlignment="1">
      <alignment horizontal="center" vertical="center" wrapText="1"/>
    </xf>
    <xf numFmtId="0" fontId="61" fillId="0" borderId="25" xfId="0" applyFont="1" applyBorder="1" applyAlignment="1">
      <alignment horizontal="center" vertical="top" wrapText="1"/>
    </xf>
    <xf numFmtId="0" fontId="91" fillId="0" borderId="25" xfId="0" applyFont="1" applyBorder="1" applyAlignment="1">
      <alignment horizontal="center" wrapText="1"/>
    </xf>
    <xf numFmtId="0" fontId="0" fillId="0" borderId="25" xfId="0" applyBorder="1" applyAlignment="1">
      <alignment horizontal="center" wrapText="1"/>
    </xf>
    <xf numFmtId="2" fontId="9" fillId="0" borderId="0" xfId="0" applyNumberFormat="1" applyFont="1" applyBorder="1" applyAlignment="1">
      <alignment horizontal="right" wrapText="1"/>
    </xf>
    <xf numFmtId="2" fontId="9" fillId="0" borderId="24" xfId="0" applyNumberFormat="1" applyFont="1" applyBorder="1" applyAlignment="1">
      <alignment horizontal="right" wrapText="1"/>
    </xf>
    <xf numFmtId="0" fontId="46" fillId="0" borderId="9" xfId="0" applyFont="1" applyBorder="1" applyAlignment="1">
      <alignment horizontal="center"/>
    </xf>
    <xf numFmtId="0" fontId="46" fillId="0" borderId="59" xfId="0" applyFont="1" applyBorder="1" applyAlignment="1">
      <alignment horizontal="center"/>
    </xf>
    <xf numFmtId="0" fontId="0" fillId="0" borderId="54" xfId="0" applyBorder="1" applyAlignment="1">
      <alignment horizontal="center" vertical="center" wrapText="1"/>
    </xf>
    <xf numFmtId="0" fontId="32" fillId="0" borderId="50" xfId="0" applyFont="1" applyBorder="1" applyAlignment="1">
      <alignment horizontal="justify" vertical="center" wrapText="1"/>
    </xf>
    <xf numFmtId="0" fontId="38" fillId="0" borderId="55" xfId="0" applyFont="1" applyBorder="1" applyAlignment="1">
      <alignment horizontal="center" vertical="center" wrapText="1"/>
    </xf>
    <xf numFmtId="0" fontId="32" fillId="0" borderId="55" xfId="0" applyFont="1" applyBorder="1" applyAlignment="1">
      <alignment horizontal="center" vertical="center" wrapText="1"/>
    </xf>
    <xf numFmtId="0" fontId="32" fillId="0" borderId="0" xfId="0" applyFont="1" applyBorder="1" applyAlignment="1">
      <alignment horizontal="justify" vertical="center" wrapText="1"/>
    </xf>
    <xf numFmtId="0" fontId="20" fillId="0" borderId="0" xfId="0" applyFont="1" applyAlignment="1">
      <alignment horizontal="justify" vertical="center" wrapText="1"/>
    </xf>
    <xf numFmtId="0" fontId="17" fillId="6" borderId="47" xfId="0" applyFont="1" applyFill="1" applyBorder="1" applyAlignment="1">
      <alignment wrapText="1"/>
    </xf>
    <xf numFmtId="0" fontId="17" fillId="6" borderId="55" xfId="0" applyFont="1" applyFill="1" applyBorder="1" applyAlignment="1">
      <alignment wrapText="1"/>
    </xf>
    <xf numFmtId="0" fontId="17" fillId="6" borderId="50" xfId="0" applyFont="1" applyFill="1" applyBorder="1" applyAlignment="1">
      <alignment wrapText="1"/>
    </xf>
    <xf numFmtId="0" fontId="17" fillId="6" borderId="43" xfId="0" applyFont="1" applyFill="1" applyBorder="1" applyAlignment="1">
      <alignment wrapText="1"/>
    </xf>
    <xf numFmtId="0" fontId="19" fillId="0" borderId="24" xfId="0" applyFont="1" applyFill="1" applyBorder="1" applyAlignment="1">
      <alignment horizontal="left" vertical="center" wrapText="1"/>
    </xf>
    <xf numFmtId="0" fontId="14" fillId="0" borderId="0" xfId="0" applyFont="1" applyBorder="1" applyAlignment="1">
      <alignment horizontal="center" vertical="center"/>
    </xf>
    <xf numFmtId="0" fontId="93" fillId="0" borderId="50" xfId="0" applyFont="1" applyBorder="1" applyAlignment="1">
      <alignment horizontal="center" vertical="center" wrapText="1"/>
    </xf>
    <xf numFmtId="0" fontId="93" fillId="0" borderId="61" xfId="0" applyFont="1" applyBorder="1" applyAlignment="1">
      <alignment horizontal="center" vertical="center" wrapText="1"/>
    </xf>
    <xf numFmtId="0" fontId="16" fillId="0" borderId="0" xfId="0" applyFont="1" applyBorder="1" applyAlignment="1">
      <alignment horizontal="center" vertical="center" wrapText="1"/>
    </xf>
  </cellXfs>
  <cellStyles count="2">
    <cellStyle name="Гиперссылка" xfId="1" builtinId="8"/>
    <cellStyle name="Обычный" xfId="0" builtinId="0"/>
  </cellStyles>
  <dxfs count="0"/>
  <tableStyles count="0" defaultTableStyle="TableStyleMedium2" defaultPivotStyle="PivotStyleLight16"/>
  <colors>
    <mruColors>
      <color rgb="FF008000"/>
      <color rgb="FF006600"/>
      <color rgb="FF0000CC"/>
      <color rgb="FF00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pn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268" Type="http://schemas.openxmlformats.org/officeDocument/2006/relationships/image" Target="../media/image268.png"/><Relationship Id="rId289" Type="http://schemas.openxmlformats.org/officeDocument/2006/relationships/image" Target="../media/image289.jpe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png"/><Relationship Id="rId5" Type="http://schemas.openxmlformats.org/officeDocument/2006/relationships/image" Target="../media/image5.png"/><Relationship Id="rId95" Type="http://schemas.openxmlformats.org/officeDocument/2006/relationships/image" Target="../media/image95.pn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58" Type="http://schemas.openxmlformats.org/officeDocument/2006/relationships/image" Target="../media/image258.jpeg"/><Relationship Id="rId279" Type="http://schemas.openxmlformats.org/officeDocument/2006/relationships/image" Target="../media/image279.pn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png"/><Relationship Id="rId290" Type="http://schemas.openxmlformats.org/officeDocument/2006/relationships/image" Target="../media/image290.png"/><Relationship Id="rId85" Type="http://schemas.openxmlformats.org/officeDocument/2006/relationships/image" Target="../media/image85.png"/><Relationship Id="rId150" Type="http://schemas.openxmlformats.org/officeDocument/2006/relationships/image" Target="../media/image150.jpeg"/><Relationship Id="rId171" Type="http://schemas.openxmlformats.org/officeDocument/2006/relationships/image" Target="../media/image171.png"/><Relationship Id="rId192" Type="http://schemas.openxmlformats.org/officeDocument/2006/relationships/image" Target="../media/image192.jpeg"/><Relationship Id="rId206" Type="http://schemas.openxmlformats.org/officeDocument/2006/relationships/image" Target="../media/image206.png"/><Relationship Id="rId227" Type="http://schemas.openxmlformats.org/officeDocument/2006/relationships/image" Target="../media/image227.jpeg"/><Relationship Id="rId248" Type="http://schemas.openxmlformats.org/officeDocument/2006/relationships/image" Target="../media/image248.jpeg"/><Relationship Id="rId269" Type="http://schemas.openxmlformats.org/officeDocument/2006/relationships/image" Target="../media/image269.png"/><Relationship Id="rId12" Type="http://schemas.openxmlformats.org/officeDocument/2006/relationships/image" Target="../media/image12.png"/><Relationship Id="rId33" Type="http://schemas.openxmlformats.org/officeDocument/2006/relationships/image" Target="../media/image33.png"/><Relationship Id="rId108" Type="http://schemas.openxmlformats.org/officeDocument/2006/relationships/image" Target="../media/image108.jpeg"/><Relationship Id="rId129" Type="http://schemas.openxmlformats.org/officeDocument/2006/relationships/image" Target="../media/image129.jpeg"/><Relationship Id="rId280" Type="http://schemas.openxmlformats.org/officeDocument/2006/relationships/image" Target="../media/image280.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jpeg"/><Relationship Id="rId6" Type="http://schemas.openxmlformats.org/officeDocument/2006/relationships/image" Target="../media/image6.png"/><Relationship Id="rId238" Type="http://schemas.openxmlformats.org/officeDocument/2006/relationships/image" Target="../media/image238.jpeg"/><Relationship Id="rId259" Type="http://schemas.openxmlformats.org/officeDocument/2006/relationships/image" Target="../media/image259.jpeg"/><Relationship Id="rId23" Type="http://schemas.openxmlformats.org/officeDocument/2006/relationships/image" Target="../media/image23.png"/><Relationship Id="rId119" Type="http://schemas.openxmlformats.org/officeDocument/2006/relationships/image" Target="../media/image119.jpeg"/><Relationship Id="rId270" Type="http://schemas.openxmlformats.org/officeDocument/2006/relationships/image" Target="../media/image270.png"/><Relationship Id="rId291" Type="http://schemas.openxmlformats.org/officeDocument/2006/relationships/image" Target="../media/image291.pn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png"/><Relationship Id="rId172" Type="http://schemas.openxmlformats.org/officeDocument/2006/relationships/image" Target="../media/image172.pn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13" Type="http://schemas.openxmlformats.org/officeDocument/2006/relationships/image" Target="../media/image13.pn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jpeg"/><Relationship Id="rId34" Type="http://schemas.openxmlformats.org/officeDocument/2006/relationships/image" Target="../media/image34.pn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pn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png"/><Relationship Id="rId146" Type="http://schemas.openxmlformats.org/officeDocument/2006/relationships/image" Target="../media/image146.pn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png"/><Relationship Id="rId71" Type="http://schemas.openxmlformats.org/officeDocument/2006/relationships/image" Target="../media/image71.jpeg"/><Relationship Id="rId92" Type="http://schemas.openxmlformats.org/officeDocument/2006/relationships/image" Target="../media/image92.png"/><Relationship Id="rId162" Type="http://schemas.openxmlformats.org/officeDocument/2006/relationships/image" Target="../media/image162.jpeg"/><Relationship Id="rId183" Type="http://schemas.openxmlformats.org/officeDocument/2006/relationships/image" Target="../media/image183.png"/><Relationship Id="rId213" Type="http://schemas.openxmlformats.org/officeDocument/2006/relationships/image" Target="../media/image213.jpeg"/><Relationship Id="rId218" Type="http://schemas.openxmlformats.org/officeDocument/2006/relationships/image" Target="../media/image218.jpeg"/><Relationship Id="rId234" Type="http://schemas.openxmlformats.org/officeDocument/2006/relationships/image" Target="../media/image234.jpeg"/><Relationship Id="rId239" Type="http://schemas.openxmlformats.org/officeDocument/2006/relationships/image" Target="../media/image239.jpeg"/><Relationship Id="rId2" Type="http://schemas.openxmlformats.org/officeDocument/2006/relationships/image" Target="../media/image2.jpeg"/><Relationship Id="rId29" Type="http://schemas.openxmlformats.org/officeDocument/2006/relationships/image" Target="../media/image29.png"/><Relationship Id="rId250" Type="http://schemas.openxmlformats.org/officeDocument/2006/relationships/image" Target="../media/image250.jpeg"/><Relationship Id="rId255" Type="http://schemas.openxmlformats.org/officeDocument/2006/relationships/image" Target="../media/image255.png"/><Relationship Id="rId271" Type="http://schemas.openxmlformats.org/officeDocument/2006/relationships/image" Target="../media/image271.png"/><Relationship Id="rId276" Type="http://schemas.openxmlformats.org/officeDocument/2006/relationships/image" Target="../media/image276.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pn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229" Type="http://schemas.openxmlformats.org/officeDocument/2006/relationships/image" Target="../media/image229.jpeg"/><Relationship Id="rId19" Type="http://schemas.openxmlformats.org/officeDocument/2006/relationships/image" Target="../media/image19.png"/><Relationship Id="rId224" Type="http://schemas.openxmlformats.org/officeDocument/2006/relationships/image" Target="../media/image224.jpeg"/><Relationship Id="rId240" Type="http://schemas.openxmlformats.org/officeDocument/2006/relationships/image" Target="../media/image240.jpeg"/><Relationship Id="rId245" Type="http://schemas.openxmlformats.org/officeDocument/2006/relationships/image" Target="../media/image245.jpeg"/><Relationship Id="rId261" Type="http://schemas.openxmlformats.org/officeDocument/2006/relationships/image" Target="../media/image261.jpeg"/><Relationship Id="rId266" Type="http://schemas.openxmlformats.org/officeDocument/2006/relationships/image" Target="../media/image266.jpeg"/><Relationship Id="rId287" Type="http://schemas.openxmlformats.org/officeDocument/2006/relationships/image" Target="../media/image287.jpe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pn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png"/><Relationship Id="rId168" Type="http://schemas.openxmlformats.org/officeDocument/2006/relationships/image" Target="../media/image168.jpeg"/><Relationship Id="rId282" Type="http://schemas.openxmlformats.org/officeDocument/2006/relationships/image" Target="../media/image282.png"/><Relationship Id="rId8" Type="http://schemas.openxmlformats.org/officeDocument/2006/relationships/image" Target="../media/image8.pn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jpe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30" Type="http://schemas.openxmlformats.org/officeDocument/2006/relationships/image" Target="../media/image230.jpeg"/><Relationship Id="rId235" Type="http://schemas.openxmlformats.org/officeDocument/2006/relationships/image" Target="../media/image235.jpeg"/><Relationship Id="rId251" Type="http://schemas.openxmlformats.org/officeDocument/2006/relationships/image" Target="../media/image251.jpeg"/><Relationship Id="rId256" Type="http://schemas.openxmlformats.org/officeDocument/2006/relationships/image" Target="../media/image256.jpeg"/><Relationship Id="rId277" Type="http://schemas.openxmlformats.org/officeDocument/2006/relationships/image" Target="../media/image277.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png"/><Relationship Id="rId158" Type="http://schemas.openxmlformats.org/officeDocument/2006/relationships/image" Target="../media/image158.png"/><Relationship Id="rId272" Type="http://schemas.openxmlformats.org/officeDocument/2006/relationships/image" Target="../media/image272.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241" Type="http://schemas.openxmlformats.org/officeDocument/2006/relationships/image" Target="../media/image241.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jpeg"/><Relationship Id="rId127" Type="http://schemas.openxmlformats.org/officeDocument/2006/relationships/image" Target="../media/image127.jpeg"/><Relationship Id="rId262" Type="http://schemas.openxmlformats.org/officeDocument/2006/relationships/image" Target="../media/image262.jpeg"/><Relationship Id="rId283" Type="http://schemas.openxmlformats.org/officeDocument/2006/relationships/image" Target="../media/image283.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jpeg"/><Relationship Id="rId143" Type="http://schemas.openxmlformats.org/officeDocument/2006/relationships/image" Target="../media/image143.pn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png"/><Relationship Id="rId9" Type="http://schemas.openxmlformats.org/officeDocument/2006/relationships/image" Target="../media/image9.pn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png"/><Relationship Id="rId26" Type="http://schemas.openxmlformats.org/officeDocument/2006/relationships/image" Target="../media/image26.pn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pn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pn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pn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png"/><Relationship Id="rId37" Type="http://schemas.openxmlformats.org/officeDocument/2006/relationships/image" Target="../media/image37.pn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pn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png"/><Relationship Id="rId27" Type="http://schemas.openxmlformats.org/officeDocument/2006/relationships/image" Target="../media/image27.pn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jpeg"/><Relationship Id="rId103" Type="http://schemas.openxmlformats.org/officeDocument/2006/relationships/image" Target="../media/image103.png"/><Relationship Id="rId124" Type="http://schemas.openxmlformats.org/officeDocument/2006/relationships/image" Target="../media/image124.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1" Type="http://schemas.openxmlformats.org/officeDocument/2006/relationships/image" Target="../media/image1.jpeg"/><Relationship Id="rId212" Type="http://schemas.openxmlformats.org/officeDocument/2006/relationships/image" Target="../media/image212.png"/><Relationship Id="rId233" Type="http://schemas.openxmlformats.org/officeDocument/2006/relationships/image" Target="../media/image233.jpeg"/><Relationship Id="rId254" Type="http://schemas.openxmlformats.org/officeDocument/2006/relationships/image" Target="../media/image254.jpeg"/><Relationship Id="rId28" Type="http://schemas.openxmlformats.org/officeDocument/2006/relationships/image" Target="../media/image28.pn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pn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18" Type="http://schemas.openxmlformats.org/officeDocument/2006/relationships/image" Target="../media/image18.png"/><Relationship Id="rId39" Type="http://schemas.openxmlformats.org/officeDocument/2006/relationships/image" Target="../media/image39.png"/><Relationship Id="rId265" Type="http://schemas.openxmlformats.org/officeDocument/2006/relationships/image" Target="../media/image265.jpeg"/><Relationship Id="rId286" Type="http://schemas.openxmlformats.org/officeDocument/2006/relationships/image" Target="../media/image286.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303.jpeg"/><Relationship Id="rId18" Type="http://schemas.openxmlformats.org/officeDocument/2006/relationships/image" Target="../media/image308.jpeg"/><Relationship Id="rId26" Type="http://schemas.openxmlformats.org/officeDocument/2006/relationships/image" Target="../media/image316.jpeg"/><Relationship Id="rId39" Type="http://schemas.openxmlformats.org/officeDocument/2006/relationships/image" Target="../media/image329.jpeg"/><Relationship Id="rId21" Type="http://schemas.openxmlformats.org/officeDocument/2006/relationships/image" Target="../media/image311.jpeg"/><Relationship Id="rId34" Type="http://schemas.openxmlformats.org/officeDocument/2006/relationships/image" Target="../media/image324.jpeg"/><Relationship Id="rId42" Type="http://schemas.openxmlformats.org/officeDocument/2006/relationships/image" Target="../media/image332.jpeg"/><Relationship Id="rId47" Type="http://schemas.openxmlformats.org/officeDocument/2006/relationships/image" Target="../media/image337.jpeg"/><Relationship Id="rId50" Type="http://schemas.openxmlformats.org/officeDocument/2006/relationships/image" Target="../media/image340.jpeg"/><Relationship Id="rId55" Type="http://schemas.openxmlformats.org/officeDocument/2006/relationships/image" Target="../media/image345.jpeg"/><Relationship Id="rId63" Type="http://schemas.openxmlformats.org/officeDocument/2006/relationships/image" Target="../media/image353.jpeg"/><Relationship Id="rId68" Type="http://schemas.openxmlformats.org/officeDocument/2006/relationships/image" Target="../media/image358.jpeg"/><Relationship Id="rId76" Type="http://schemas.openxmlformats.org/officeDocument/2006/relationships/image" Target="../media/image366.jpeg"/><Relationship Id="rId7" Type="http://schemas.openxmlformats.org/officeDocument/2006/relationships/image" Target="../media/image297.jpeg"/><Relationship Id="rId71" Type="http://schemas.openxmlformats.org/officeDocument/2006/relationships/image" Target="../media/image361.jpeg"/><Relationship Id="rId2" Type="http://schemas.openxmlformats.org/officeDocument/2006/relationships/image" Target="../media/image292.jpeg"/><Relationship Id="rId16" Type="http://schemas.openxmlformats.org/officeDocument/2006/relationships/image" Target="../media/image306.jpeg"/><Relationship Id="rId29" Type="http://schemas.openxmlformats.org/officeDocument/2006/relationships/image" Target="../media/image319.jpeg"/><Relationship Id="rId11" Type="http://schemas.openxmlformats.org/officeDocument/2006/relationships/image" Target="../media/image301.jpeg"/><Relationship Id="rId24" Type="http://schemas.openxmlformats.org/officeDocument/2006/relationships/image" Target="../media/image314.jpeg"/><Relationship Id="rId32" Type="http://schemas.openxmlformats.org/officeDocument/2006/relationships/image" Target="../media/image322.jpeg"/><Relationship Id="rId37" Type="http://schemas.openxmlformats.org/officeDocument/2006/relationships/image" Target="../media/image327.jpeg"/><Relationship Id="rId40" Type="http://schemas.openxmlformats.org/officeDocument/2006/relationships/image" Target="../media/image330.jpeg"/><Relationship Id="rId45" Type="http://schemas.openxmlformats.org/officeDocument/2006/relationships/image" Target="../media/image335.jpeg"/><Relationship Id="rId53" Type="http://schemas.openxmlformats.org/officeDocument/2006/relationships/image" Target="../media/image343.jpeg"/><Relationship Id="rId58" Type="http://schemas.openxmlformats.org/officeDocument/2006/relationships/image" Target="../media/image348.jpeg"/><Relationship Id="rId66" Type="http://schemas.openxmlformats.org/officeDocument/2006/relationships/image" Target="../media/image356.jpeg"/><Relationship Id="rId74" Type="http://schemas.openxmlformats.org/officeDocument/2006/relationships/image" Target="../media/image364.jpeg"/><Relationship Id="rId79" Type="http://schemas.openxmlformats.org/officeDocument/2006/relationships/image" Target="../media/image369.jpeg"/><Relationship Id="rId5" Type="http://schemas.openxmlformats.org/officeDocument/2006/relationships/image" Target="../media/image295.jpeg"/><Relationship Id="rId61" Type="http://schemas.openxmlformats.org/officeDocument/2006/relationships/image" Target="../media/image351.jpeg"/><Relationship Id="rId82" Type="http://schemas.openxmlformats.org/officeDocument/2006/relationships/image" Target="../media/image372.png"/><Relationship Id="rId10" Type="http://schemas.openxmlformats.org/officeDocument/2006/relationships/image" Target="../media/image300.jpeg"/><Relationship Id="rId19" Type="http://schemas.openxmlformats.org/officeDocument/2006/relationships/image" Target="../media/image309.jpeg"/><Relationship Id="rId31" Type="http://schemas.openxmlformats.org/officeDocument/2006/relationships/image" Target="../media/image321.jpeg"/><Relationship Id="rId44" Type="http://schemas.openxmlformats.org/officeDocument/2006/relationships/image" Target="../media/image334.jpeg"/><Relationship Id="rId52" Type="http://schemas.openxmlformats.org/officeDocument/2006/relationships/image" Target="../media/image342.jpeg"/><Relationship Id="rId60" Type="http://schemas.openxmlformats.org/officeDocument/2006/relationships/image" Target="../media/image350.jpeg"/><Relationship Id="rId65" Type="http://schemas.openxmlformats.org/officeDocument/2006/relationships/image" Target="../media/image355.jpeg"/><Relationship Id="rId73" Type="http://schemas.openxmlformats.org/officeDocument/2006/relationships/image" Target="../media/image363.jpeg"/><Relationship Id="rId78" Type="http://schemas.openxmlformats.org/officeDocument/2006/relationships/image" Target="../media/image368.jpeg"/><Relationship Id="rId81" Type="http://schemas.openxmlformats.org/officeDocument/2006/relationships/image" Target="../media/image371.jpeg"/><Relationship Id="rId4" Type="http://schemas.openxmlformats.org/officeDocument/2006/relationships/image" Target="../media/image294.jpeg"/><Relationship Id="rId9" Type="http://schemas.openxmlformats.org/officeDocument/2006/relationships/image" Target="../media/image299.jpeg"/><Relationship Id="rId14" Type="http://schemas.openxmlformats.org/officeDocument/2006/relationships/image" Target="../media/image304.jpeg"/><Relationship Id="rId22" Type="http://schemas.openxmlformats.org/officeDocument/2006/relationships/image" Target="../media/image312.jpeg"/><Relationship Id="rId27" Type="http://schemas.openxmlformats.org/officeDocument/2006/relationships/image" Target="../media/image317.jpeg"/><Relationship Id="rId30" Type="http://schemas.openxmlformats.org/officeDocument/2006/relationships/image" Target="../media/image320.jpeg"/><Relationship Id="rId35" Type="http://schemas.openxmlformats.org/officeDocument/2006/relationships/image" Target="../media/image325.jpeg"/><Relationship Id="rId43" Type="http://schemas.openxmlformats.org/officeDocument/2006/relationships/image" Target="../media/image333.jpeg"/><Relationship Id="rId48" Type="http://schemas.openxmlformats.org/officeDocument/2006/relationships/image" Target="../media/image338.jpeg"/><Relationship Id="rId56" Type="http://schemas.openxmlformats.org/officeDocument/2006/relationships/image" Target="../media/image346.jpeg"/><Relationship Id="rId64" Type="http://schemas.openxmlformats.org/officeDocument/2006/relationships/image" Target="../media/image354.jpeg"/><Relationship Id="rId69" Type="http://schemas.openxmlformats.org/officeDocument/2006/relationships/image" Target="../media/image359.jpeg"/><Relationship Id="rId77" Type="http://schemas.openxmlformats.org/officeDocument/2006/relationships/image" Target="../media/image367.jpeg"/><Relationship Id="rId8" Type="http://schemas.openxmlformats.org/officeDocument/2006/relationships/image" Target="../media/image298.jpeg"/><Relationship Id="rId51" Type="http://schemas.openxmlformats.org/officeDocument/2006/relationships/image" Target="../media/image341.jpeg"/><Relationship Id="rId72" Type="http://schemas.openxmlformats.org/officeDocument/2006/relationships/image" Target="../media/image362.jpeg"/><Relationship Id="rId80" Type="http://schemas.openxmlformats.org/officeDocument/2006/relationships/image" Target="../media/image370.jpeg"/><Relationship Id="rId3" Type="http://schemas.openxmlformats.org/officeDocument/2006/relationships/image" Target="../media/image293.jpeg"/><Relationship Id="rId12" Type="http://schemas.openxmlformats.org/officeDocument/2006/relationships/image" Target="../media/image302.jpeg"/><Relationship Id="rId17" Type="http://schemas.openxmlformats.org/officeDocument/2006/relationships/image" Target="../media/image307.jpeg"/><Relationship Id="rId25" Type="http://schemas.openxmlformats.org/officeDocument/2006/relationships/image" Target="../media/image315.jpeg"/><Relationship Id="rId33" Type="http://schemas.openxmlformats.org/officeDocument/2006/relationships/image" Target="../media/image323.png"/><Relationship Id="rId38" Type="http://schemas.openxmlformats.org/officeDocument/2006/relationships/image" Target="../media/image328.jpeg"/><Relationship Id="rId46" Type="http://schemas.openxmlformats.org/officeDocument/2006/relationships/image" Target="../media/image336.jpeg"/><Relationship Id="rId59" Type="http://schemas.openxmlformats.org/officeDocument/2006/relationships/image" Target="../media/image349.jpeg"/><Relationship Id="rId67" Type="http://schemas.openxmlformats.org/officeDocument/2006/relationships/image" Target="../media/image357.jpeg"/><Relationship Id="rId20" Type="http://schemas.openxmlformats.org/officeDocument/2006/relationships/image" Target="../media/image310.jpeg"/><Relationship Id="rId41" Type="http://schemas.openxmlformats.org/officeDocument/2006/relationships/image" Target="../media/image331.jpeg"/><Relationship Id="rId54" Type="http://schemas.openxmlformats.org/officeDocument/2006/relationships/image" Target="../media/image344.jpeg"/><Relationship Id="rId62" Type="http://schemas.openxmlformats.org/officeDocument/2006/relationships/image" Target="../media/image352.jpeg"/><Relationship Id="rId70" Type="http://schemas.openxmlformats.org/officeDocument/2006/relationships/image" Target="../media/image360.jpeg"/><Relationship Id="rId75" Type="http://schemas.openxmlformats.org/officeDocument/2006/relationships/image" Target="../media/image365.jpeg"/><Relationship Id="rId1" Type="http://schemas.openxmlformats.org/officeDocument/2006/relationships/image" Target="../media/image4.png"/><Relationship Id="rId6" Type="http://schemas.openxmlformats.org/officeDocument/2006/relationships/image" Target="../media/image296.jpeg"/><Relationship Id="rId15" Type="http://schemas.openxmlformats.org/officeDocument/2006/relationships/image" Target="../media/image305.jpeg"/><Relationship Id="rId23" Type="http://schemas.openxmlformats.org/officeDocument/2006/relationships/image" Target="../media/image313.jpeg"/><Relationship Id="rId28" Type="http://schemas.openxmlformats.org/officeDocument/2006/relationships/image" Target="../media/image318.jpeg"/><Relationship Id="rId36" Type="http://schemas.openxmlformats.org/officeDocument/2006/relationships/image" Target="../media/image326.jpeg"/><Relationship Id="rId49" Type="http://schemas.openxmlformats.org/officeDocument/2006/relationships/image" Target="../media/image339.jpeg"/><Relationship Id="rId57" Type="http://schemas.openxmlformats.org/officeDocument/2006/relationships/image" Target="../media/image347.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79.jpeg"/><Relationship Id="rId13" Type="http://schemas.openxmlformats.org/officeDocument/2006/relationships/image" Target="../media/image384.jpeg"/><Relationship Id="rId18" Type="http://schemas.openxmlformats.org/officeDocument/2006/relationships/image" Target="../media/image389.jpeg"/><Relationship Id="rId26" Type="http://schemas.openxmlformats.org/officeDocument/2006/relationships/image" Target="../media/image397.jpeg"/><Relationship Id="rId3" Type="http://schemas.openxmlformats.org/officeDocument/2006/relationships/image" Target="../media/image374.jpeg"/><Relationship Id="rId21" Type="http://schemas.openxmlformats.org/officeDocument/2006/relationships/image" Target="../media/image392.jpeg"/><Relationship Id="rId7" Type="http://schemas.openxmlformats.org/officeDocument/2006/relationships/image" Target="../media/image378.jpeg"/><Relationship Id="rId12" Type="http://schemas.openxmlformats.org/officeDocument/2006/relationships/image" Target="../media/image383.jpeg"/><Relationship Id="rId17" Type="http://schemas.openxmlformats.org/officeDocument/2006/relationships/image" Target="../media/image388.jpeg"/><Relationship Id="rId25" Type="http://schemas.openxmlformats.org/officeDocument/2006/relationships/image" Target="../media/image396.jpeg"/><Relationship Id="rId2" Type="http://schemas.openxmlformats.org/officeDocument/2006/relationships/image" Target="../media/image373.jpeg"/><Relationship Id="rId16" Type="http://schemas.openxmlformats.org/officeDocument/2006/relationships/image" Target="../media/image387.jpeg"/><Relationship Id="rId20" Type="http://schemas.openxmlformats.org/officeDocument/2006/relationships/image" Target="../media/image391.jpeg"/><Relationship Id="rId1" Type="http://schemas.openxmlformats.org/officeDocument/2006/relationships/image" Target="../media/image4.png"/><Relationship Id="rId6" Type="http://schemas.openxmlformats.org/officeDocument/2006/relationships/image" Target="../media/image377.jpeg"/><Relationship Id="rId11" Type="http://schemas.openxmlformats.org/officeDocument/2006/relationships/image" Target="../media/image382.jpeg"/><Relationship Id="rId24" Type="http://schemas.openxmlformats.org/officeDocument/2006/relationships/image" Target="../media/image395.jpeg"/><Relationship Id="rId5" Type="http://schemas.openxmlformats.org/officeDocument/2006/relationships/image" Target="../media/image376.jpeg"/><Relationship Id="rId15" Type="http://schemas.openxmlformats.org/officeDocument/2006/relationships/image" Target="../media/image386.jpeg"/><Relationship Id="rId23" Type="http://schemas.openxmlformats.org/officeDocument/2006/relationships/image" Target="../media/image394.jpeg"/><Relationship Id="rId28" Type="http://schemas.openxmlformats.org/officeDocument/2006/relationships/image" Target="../media/image399.jpeg"/><Relationship Id="rId10" Type="http://schemas.openxmlformats.org/officeDocument/2006/relationships/image" Target="../media/image381.jpeg"/><Relationship Id="rId19" Type="http://schemas.openxmlformats.org/officeDocument/2006/relationships/image" Target="../media/image390.jpeg"/><Relationship Id="rId4" Type="http://schemas.openxmlformats.org/officeDocument/2006/relationships/image" Target="../media/image375.jpeg"/><Relationship Id="rId9" Type="http://schemas.openxmlformats.org/officeDocument/2006/relationships/image" Target="../media/image380.jpeg"/><Relationship Id="rId14" Type="http://schemas.openxmlformats.org/officeDocument/2006/relationships/image" Target="../media/image385.jpeg"/><Relationship Id="rId22" Type="http://schemas.openxmlformats.org/officeDocument/2006/relationships/image" Target="../media/image393.jpeg"/><Relationship Id="rId27" Type="http://schemas.openxmlformats.org/officeDocument/2006/relationships/image" Target="../media/image398.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00.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402.jpeg"/><Relationship Id="rId2" Type="http://schemas.openxmlformats.org/officeDocument/2006/relationships/image" Target="../media/image401.jpeg"/><Relationship Id="rId1" Type="http://schemas.openxmlformats.org/officeDocument/2006/relationships/image" Target="../media/image4.png"/><Relationship Id="rId5" Type="http://schemas.openxmlformats.org/officeDocument/2006/relationships/image" Target="../media/image404.jpeg"/><Relationship Id="rId4" Type="http://schemas.openxmlformats.org/officeDocument/2006/relationships/image" Target="../media/image403.jpeg"/></Relationships>
</file>

<file path=xl/drawings/drawing1.xml><?xml version="1.0" encoding="utf-8"?>
<xdr:wsDr xmlns:xdr="http://schemas.openxmlformats.org/drawingml/2006/spreadsheetDrawing" xmlns:a="http://schemas.openxmlformats.org/drawingml/2006/main">
  <xdr:twoCellAnchor editAs="oneCell">
    <xdr:from>
      <xdr:col>3</xdr:col>
      <xdr:colOff>58831</xdr:colOff>
      <xdr:row>128</xdr:row>
      <xdr:rowOff>52668</xdr:rowOff>
    </xdr:from>
    <xdr:to>
      <xdr:col>3</xdr:col>
      <xdr:colOff>717176</xdr:colOff>
      <xdr:row>128</xdr:row>
      <xdr:rowOff>674918</xdr:rowOff>
    </xdr:to>
    <xdr:pic>
      <xdr:nvPicPr>
        <xdr:cNvPr id="25703" name="Рисунок 9"/>
        <xdr:cNvPicPr>
          <a:picLocks noChangeAspect="1"/>
        </xdr:cNvPicPr>
      </xdr:nvPicPr>
      <xdr:blipFill>
        <a:blip xmlns:r="http://schemas.openxmlformats.org/officeDocument/2006/relationships" r:embed="rId1" cstate="print"/>
        <a:srcRect l="3557" t="6465" r="3081" b="3882"/>
        <a:stretch>
          <a:fillRect/>
        </a:stretch>
      </xdr:blipFill>
      <xdr:spPr bwMode="auto">
        <a:xfrm>
          <a:off x="2737037" y="76151815"/>
          <a:ext cx="658345" cy="622250"/>
        </a:xfrm>
        <a:prstGeom prst="rect">
          <a:avLst/>
        </a:prstGeom>
        <a:noFill/>
        <a:ln w="9525">
          <a:noFill/>
          <a:miter lim="800000"/>
          <a:headEnd/>
          <a:tailEnd/>
        </a:ln>
      </xdr:spPr>
    </xdr:pic>
    <xdr:clientData/>
  </xdr:twoCellAnchor>
  <xdr:twoCellAnchor editAs="oneCell">
    <xdr:from>
      <xdr:col>3</xdr:col>
      <xdr:colOff>52669</xdr:colOff>
      <xdr:row>125</xdr:row>
      <xdr:rowOff>82924</xdr:rowOff>
    </xdr:from>
    <xdr:to>
      <xdr:col>3</xdr:col>
      <xdr:colOff>683465</xdr:colOff>
      <xdr:row>125</xdr:row>
      <xdr:rowOff>661147</xdr:rowOff>
    </xdr:to>
    <xdr:pic>
      <xdr:nvPicPr>
        <xdr:cNvPr id="25704" name="Рисунок 3"/>
        <xdr:cNvPicPr>
          <a:picLocks noChangeAspect="1"/>
        </xdr:cNvPicPr>
      </xdr:nvPicPr>
      <xdr:blipFill>
        <a:blip xmlns:r="http://schemas.openxmlformats.org/officeDocument/2006/relationships" r:embed="rId2" cstate="print"/>
        <a:srcRect/>
        <a:stretch>
          <a:fillRect/>
        </a:stretch>
      </xdr:blipFill>
      <xdr:spPr bwMode="auto">
        <a:xfrm>
          <a:off x="2730875" y="73996924"/>
          <a:ext cx="630796" cy="578223"/>
        </a:xfrm>
        <a:prstGeom prst="rect">
          <a:avLst/>
        </a:prstGeom>
        <a:noFill/>
        <a:ln w="9525">
          <a:noFill/>
          <a:miter lim="800000"/>
          <a:headEnd/>
          <a:tailEnd/>
        </a:ln>
      </xdr:spPr>
    </xdr:pic>
    <xdr:clientData/>
  </xdr:twoCellAnchor>
  <xdr:twoCellAnchor>
    <xdr:from>
      <xdr:col>2</xdr:col>
      <xdr:colOff>368113</xdr:colOff>
      <xdr:row>451</xdr:row>
      <xdr:rowOff>43144</xdr:rowOff>
    </xdr:from>
    <xdr:to>
      <xdr:col>2</xdr:col>
      <xdr:colOff>2028265</xdr:colOff>
      <xdr:row>451</xdr:row>
      <xdr:rowOff>899712</xdr:rowOff>
    </xdr:to>
    <xdr:pic>
      <xdr:nvPicPr>
        <xdr:cNvPr id="25705" name="Рисунок 1"/>
        <xdr:cNvPicPr>
          <a:picLocks noChangeAspect="1"/>
        </xdr:cNvPicPr>
      </xdr:nvPicPr>
      <xdr:blipFill>
        <a:blip xmlns:r="http://schemas.openxmlformats.org/officeDocument/2006/relationships" r:embed="rId3" cstate="print"/>
        <a:srcRect/>
        <a:stretch>
          <a:fillRect/>
        </a:stretch>
      </xdr:blipFill>
      <xdr:spPr bwMode="auto">
        <a:xfrm>
          <a:off x="625848" y="248062938"/>
          <a:ext cx="1660152" cy="856568"/>
        </a:xfrm>
        <a:prstGeom prst="rect">
          <a:avLst/>
        </a:prstGeom>
        <a:noFill/>
        <a:ln w="9525">
          <a:noFill/>
          <a:miter lim="800000"/>
          <a:headEnd/>
          <a:tailEnd/>
        </a:ln>
      </xdr:spPr>
    </xdr:pic>
    <xdr:clientData/>
  </xdr:twoCellAnchor>
  <xdr:twoCellAnchor editAs="absolute">
    <xdr:from>
      <xdr:col>7</xdr:col>
      <xdr:colOff>60510</xdr:colOff>
      <xdr:row>2</xdr:row>
      <xdr:rowOff>59392</xdr:rowOff>
    </xdr:from>
    <xdr:to>
      <xdr:col>12</xdr:col>
      <xdr:colOff>4481</xdr:colOff>
      <xdr:row>7</xdr:row>
      <xdr:rowOff>108698</xdr:rowOff>
    </xdr:to>
    <xdr:pic>
      <xdr:nvPicPr>
        <xdr:cNvPr id="25706" name="Picture 6017"/>
        <xdr:cNvPicPr>
          <a:picLocks noChangeAspect="1" noChangeArrowheads="1"/>
        </xdr:cNvPicPr>
      </xdr:nvPicPr>
      <xdr:blipFill>
        <a:blip xmlns:r="http://schemas.openxmlformats.org/officeDocument/2006/relationships" r:embed="rId4" cstate="print"/>
        <a:srcRect/>
        <a:stretch>
          <a:fillRect/>
        </a:stretch>
      </xdr:blipFill>
      <xdr:spPr bwMode="auto">
        <a:xfrm>
          <a:off x="5013510" y="911039"/>
          <a:ext cx="3753971" cy="1057835"/>
        </a:xfrm>
        <a:prstGeom prst="rect">
          <a:avLst/>
        </a:prstGeom>
        <a:noFill/>
        <a:ln w="9525">
          <a:noFill/>
          <a:miter lim="800000"/>
          <a:headEnd/>
          <a:tailEnd/>
        </a:ln>
      </xdr:spPr>
    </xdr:pic>
    <xdr:clientData/>
  </xdr:twoCellAnchor>
  <xdr:twoCellAnchor>
    <xdr:from>
      <xdr:col>1</xdr:col>
      <xdr:colOff>219075</xdr:colOff>
      <xdr:row>10</xdr:row>
      <xdr:rowOff>171450</xdr:rowOff>
    </xdr:from>
    <xdr:to>
      <xdr:col>2</xdr:col>
      <xdr:colOff>2286000</xdr:colOff>
      <xdr:row>11</xdr:row>
      <xdr:rowOff>847725</xdr:rowOff>
    </xdr:to>
    <xdr:pic>
      <xdr:nvPicPr>
        <xdr:cNvPr id="25707" name="Picture 6019"/>
        <xdr:cNvPicPr>
          <a:picLocks noChangeAspect="1" noChangeArrowheads="1"/>
        </xdr:cNvPicPr>
      </xdr:nvPicPr>
      <xdr:blipFill>
        <a:blip xmlns:r="http://schemas.openxmlformats.org/officeDocument/2006/relationships" r:embed="rId5" cstate="print"/>
        <a:srcRect/>
        <a:stretch>
          <a:fillRect/>
        </a:stretch>
      </xdr:blipFill>
      <xdr:spPr bwMode="auto">
        <a:xfrm>
          <a:off x="219075" y="2447925"/>
          <a:ext cx="2324100" cy="866775"/>
        </a:xfrm>
        <a:prstGeom prst="rect">
          <a:avLst/>
        </a:prstGeom>
        <a:noFill/>
        <a:ln w="9525">
          <a:noFill/>
          <a:miter lim="800000"/>
          <a:headEnd/>
          <a:tailEnd/>
        </a:ln>
      </xdr:spPr>
    </xdr:pic>
    <xdr:clientData/>
  </xdr:twoCellAnchor>
  <xdr:twoCellAnchor>
    <xdr:from>
      <xdr:col>3</xdr:col>
      <xdr:colOff>132790</xdr:colOff>
      <xdr:row>13</xdr:row>
      <xdr:rowOff>76760</xdr:rowOff>
    </xdr:from>
    <xdr:to>
      <xdr:col>3</xdr:col>
      <xdr:colOff>675715</xdr:colOff>
      <xdr:row>13</xdr:row>
      <xdr:rowOff>619685</xdr:rowOff>
    </xdr:to>
    <xdr:pic>
      <xdr:nvPicPr>
        <xdr:cNvPr id="25708" name="Picture 6021"/>
        <xdr:cNvPicPr>
          <a:picLocks noChangeAspect="1" noChangeArrowheads="1"/>
        </xdr:cNvPicPr>
      </xdr:nvPicPr>
      <xdr:blipFill>
        <a:blip xmlns:r="http://schemas.openxmlformats.org/officeDocument/2006/relationships" r:embed="rId6" cstate="print"/>
        <a:srcRect/>
        <a:stretch>
          <a:fillRect/>
        </a:stretch>
      </xdr:blipFill>
      <xdr:spPr bwMode="auto">
        <a:xfrm>
          <a:off x="2893919" y="4191560"/>
          <a:ext cx="542925" cy="542925"/>
        </a:xfrm>
        <a:prstGeom prst="rect">
          <a:avLst/>
        </a:prstGeom>
        <a:noFill/>
        <a:ln w="9525">
          <a:noFill/>
          <a:miter lim="800000"/>
          <a:headEnd/>
          <a:tailEnd/>
        </a:ln>
      </xdr:spPr>
    </xdr:pic>
    <xdr:clientData/>
  </xdr:twoCellAnchor>
  <xdr:twoCellAnchor>
    <xdr:from>
      <xdr:col>3</xdr:col>
      <xdr:colOff>133910</xdr:colOff>
      <xdr:row>14</xdr:row>
      <xdr:rowOff>76200</xdr:rowOff>
    </xdr:from>
    <xdr:to>
      <xdr:col>3</xdr:col>
      <xdr:colOff>638735</xdr:colOff>
      <xdr:row>14</xdr:row>
      <xdr:rowOff>638175</xdr:rowOff>
    </xdr:to>
    <xdr:pic>
      <xdr:nvPicPr>
        <xdr:cNvPr id="25709" name="Picture 6023"/>
        <xdr:cNvPicPr>
          <a:picLocks noChangeAspect="1" noChangeArrowheads="1"/>
        </xdr:cNvPicPr>
      </xdr:nvPicPr>
      <xdr:blipFill>
        <a:blip xmlns:r="http://schemas.openxmlformats.org/officeDocument/2006/relationships" r:embed="rId7" cstate="print"/>
        <a:srcRect/>
        <a:stretch>
          <a:fillRect/>
        </a:stretch>
      </xdr:blipFill>
      <xdr:spPr bwMode="auto">
        <a:xfrm>
          <a:off x="2895039" y="4890247"/>
          <a:ext cx="504825" cy="561975"/>
        </a:xfrm>
        <a:prstGeom prst="rect">
          <a:avLst/>
        </a:prstGeom>
        <a:noFill/>
        <a:ln w="9525">
          <a:noFill/>
          <a:miter lim="800000"/>
          <a:headEnd/>
          <a:tailEnd/>
        </a:ln>
      </xdr:spPr>
    </xdr:pic>
    <xdr:clientData/>
  </xdr:twoCellAnchor>
  <xdr:twoCellAnchor>
    <xdr:from>
      <xdr:col>3</xdr:col>
      <xdr:colOff>104215</xdr:colOff>
      <xdr:row>15</xdr:row>
      <xdr:rowOff>76760</xdr:rowOff>
    </xdr:from>
    <xdr:to>
      <xdr:col>3</xdr:col>
      <xdr:colOff>685240</xdr:colOff>
      <xdr:row>15</xdr:row>
      <xdr:rowOff>629210</xdr:rowOff>
    </xdr:to>
    <xdr:pic>
      <xdr:nvPicPr>
        <xdr:cNvPr id="25710" name="Picture 6025"/>
        <xdr:cNvPicPr>
          <a:picLocks noChangeAspect="1" noChangeArrowheads="1"/>
        </xdr:cNvPicPr>
      </xdr:nvPicPr>
      <xdr:blipFill>
        <a:blip xmlns:r="http://schemas.openxmlformats.org/officeDocument/2006/relationships" r:embed="rId8" cstate="print"/>
        <a:srcRect/>
        <a:stretch>
          <a:fillRect/>
        </a:stretch>
      </xdr:blipFill>
      <xdr:spPr bwMode="auto">
        <a:xfrm>
          <a:off x="2865344" y="5590054"/>
          <a:ext cx="581025" cy="552450"/>
        </a:xfrm>
        <a:prstGeom prst="rect">
          <a:avLst/>
        </a:prstGeom>
        <a:noFill/>
        <a:ln w="9525">
          <a:noFill/>
          <a:miter lim="800000"/>
          <a:headEnd/>
          <a:tailEnd/>
        </a:ln>
      </xdr:spPr>
    </xdr:pic>
    <xdr:clientData/>
  </xdr:twoCellAnchor>
  <xdr:twoCellAnchor>
    <xdr:from>
      <xdr:col>3</xdr:col>
      <xdr:colOff>93570</xdr:colOff>
      <xdr:row>16</xdr:row>
      <xdr:rowOff>66675</xdr:rowOff>
    </xdr:from>
    <xdr:to>
      <xdr:col>3</xdr:col>
      <xdr:colOff>712695</xdr:colOff>
      <xdr:row>16</xdr:row>
      <xdr:rowOff>647700</xdr:rowOff>
    </xdr:to>
    <xdr:pic>
      <xdr:nvPicPr>
        <xdr:cNvPr id="25711" name="Picture 6027"/>
        <xdr:cNvPicPr>
          <a:picLocks noChangeAspect="1" noChangeArrowheads="1"/>
        </xdr:cNvPicPr>
      </xdr:nvPicPr>
      <xdr:blipFill>
        <a:blip xmlns:r="http://schemas.openxmlformats.org/officeDocument/2006/relationships" r:embed="rId9" cstate="print"/>
        <a:srcRect/>
        <a:stretch>
          <a:fillRect/>
        </a:stretch>
      </xdr:blipFill>
      <xdr:spPr bwMode="auto">
        <a:xfrm>
          <a:off x="2854699" y="6279216"/>
          <a:ext cx="619125" cy="581025"/>
        </a:xfrm>
        <a:prstGeom prst="rect">
          <a:avLst/>
        </a:prstGeom>
        <a:noFill/>
        <a:ln w="9525">
          <a:noFill/>
          <a:miter lim="800000"/>
          <a:headEnd/>
          <a:tailEnd/>
        </a:ln>
      </xdr:spPr>
    </xdr:pic>
    <xdr:clientData/>
  </xdr:twoCellAnchor>
  <xdr:twoCellAnchor>
    <xdr:from>
      <xdr:col>3</xdr:col>
      <xdr:colOff>103655</xdr:colOff>
      <xdr:row>17</xdr:row>
      <xdr:rowOff>37540</xdr:rowOff>
    </xdr:from>
    <xdr:to>
      <xdr:col>3</xdr:col>
      <xdr:colOff>684680</xdr:colOff>
      <xdr:row>17</xdr:row>
      <xdr:rowOff>656665</xdr:rowOff>
    </xdr:to>
    <xdr:pic>
      <xdr:nvPicPr>
        <xdr:cNvPr id="25712" name="Picture 6029"/>
        <xdr:cNvPicPr>
          <a:picLocks noChangeAspect="1" noChangeArrowheads="1"/>
        </xdr:cNvPicPr>
      </xdr:nvPicPr>
      <xdr:blipFill>
        <a:blip xmlns:r="http://schemas.openxmlformats.org/officeDocument/2006/relationships" r:embed="rId10" cstate="print"/>
        <a:srcRect/>
        <a:stretch>
          <a:fillRect/>
        </a:stretch>
      </xdr:blipFill>
      <xdr:spPr bwMode="auto">
        <a:xfrm>
          <a:off x="2864784" y="6949328"/>
          <a:ext cx="581025" cy="619125"/>
        </a:xfrm>
        <a:prstGeom prst="rect">
          <a:avLst/>
        </a:prstGeom>
        <a:noFill/>
        <a:ln w="9525">
          <a:noFill/>
          <a:miter lim="800000"/>
          <a:headEnd/>
          <a:tailEnd/>
        </a:ln>
      </xdr:spPr>
    </xdr:pic>
    <xdr:clientData/>
  </xdr:twoCellAnchor>
  <xdr:twoCellAnchor>
    <xdr:from>
      <xdr:col>3</xdr:col>
      <xdr:colOff>113740</xdr:colOff>
      <xdr:row>18</xdr:row>
      <xdr:rowOff>46505</xdr:rowOff>
    </xdr:from>
    <xdr:to>
      <xdr:col>3</xdr:col>
      <xdr:colOff>656665</xdr:colOff>
      <xdr:row>18</xdr:row>
      <xdr:rowOff>665630</xdr:rowOff>
    </xdr:to>
    <xdr:pic>
      <xdr:nvPicPr>
        <xdr:cNvPr id="25713" name="Picture 6031"/>
        <xdr:cNvPicPr>
          <a:picLocks noChangeAspect="1" noChangeArrowheads="1"/>
        </xdr:cNvPicPr>
      </xdr:nvPicPr>
      <xdr:blipFill>
        <a:blip xmlns:r="http://schemas.openxmlformats.org/officeDocument/2006/relationships" r:embed="rId11" cstate="print"/>
        <a:srcRect/>
        <a:stretch>
          <a:fillRect/>
        </a:stretch>
      </xdr:blipFill>
      <xdr:spPr bwMode="auto">
        <a:xfrm>
          <a:off x="2874869" y="7657540"/>
          <a:ext cx="542925" cy="619125"/>
        </a:xfrm>
        <a:prstGeom prst="rect">
          <a:avLst/>
        </a:prstGeom>
        <a:noFill/>
        <a:ln w="9525">
          <a:noFill/>
          <a:miter lim="800000"/>
          <a:headEnd/>
          <a:tailEnd/>
        </a:ln>
      </xdr:spPr>
    </xdr:pic>
    <xdr:clientData/>
  </xdr:twoCellAnchor>
  <xdr:twoCellAnchor>
    <xdr:from>
      <xdr:col>3</xdr:col>
      <xdr:colOff>56030</xdr:colOff>
      <xdr:row>19</xdr:row>
      <xdr:rowOff>95250</xdr:rowOff>
    </xdr:from>
    <xdr:to>
      <xdr:col>3</xdr:col>
      <xdr:colOff>741830</xdr:colOff>
      <xdr:row>19</xdr:row>
      <xdr:rowOff>609600</xdr:rowOff>
    </xdr:to>
    <xdr:pic>
      <xdr:nvPicPr>
        <xdr:cNvPr id="25714" name="Picture 6033"/>
        <xdr:cNvPicPr>
          <a:picLocks noChangeAspect="1" noChangeArrowheads="1"/>
        </xdr:cNvPicPr>
      </xdr:nvPicPr>
      <xdr:blipFill>
        <a:blip xmlns:r="http://schemas.openxmlformats.org/officeDocument/2006/relationships" r:embed="rId12" cstate="print"/>
        <a:srcRect/>
        <a:stretch>
          <a:fillRect/>
        </a:stretch>
      </xdr:blipFill>
      <xdr:spPr bwMode="auto">
        <a:xfrm>
          <a:off x="2817159" y="8405532"/>
          <a:ext cx="685800" cy="514350"/>
        </a:xfrm>
        <a:prstGeom prst="rect">
          <a:avLst/>
        </a:prstGeom>
        <a:noFill/>
        <a:ln w="9525">
          <a:noFill/>
          <a:miter lim="800000"/>
          <a:headEnd/>
          <a:tailEnd/>
        </a:ln>
      </xdr:spPr>
    </xdr:pic>
    <xdr:clientData/>
  </xdr:twoCellAnchor>
  <xdr:twoCellAnchor>
    <xdr:from>
      <xdr:col>3</xdr:col>
      <xdr:colOff>57150</xdr:colOff>
      <xdr:row>20</xdr:row>
      <xdr:rowOff>57150</xdr:rowOff>
    </xdr:from>
    <xdr:to>
      <xdr:col>3</xdr:col>
      <xdr:colOff>657225</xdr:colOff>
      <xdr:row>20</xdr:row>
      <xdr:rowOff>647700</xdr:rowOff>
    </xdr:to>
    <xdr:pic>
      <xdr:nvPicPr>
        <xdr:cNvPr id="25715" name="Picture 6035"/>
        <xdr:cNvPicPr>
          <a:picLocks noChangeAspect="1" noChangeArrowheads="1"/>
        </xdr:cNvPicPr>
      </xdr:nvPicPr>
      <xdr:blipFill>
        <a:blip xmlns:r="http://schemas.openxmlformats.org/officeDocument/2006/relationships" r:embed="rId13" cstate="print"/>
        <a:srcRect/>
        <a:stretch>
          <a:fillRect/>
        </a:stretch>
      </xdr:blipFill>
      <xdr:spPr bwMode="auto">
        <a:xfrm>
          <a:off x="2733675" y="9134475"/>
          <a:ext cx="600075" cy="590550"/>
        </a:xfrm>
        <a:prstGeom prst="rect">
          <a:avLst/>
        </a:prstGeom>
        <a:noFill/>
        <a:ln w="9525">
          <a:noFill/>
          <a:miter lim="800000"/>
          <a:headEnd/>
          <a:tailEnd/>
        </a:ln>
      </xdr:spPr>
    </xdr:pic>
    <xdr:clientData/>
  </xdr:twoCellAnchor>
  <xdr:twoCellAnchor>
    <xdr:from>
      <xdr:col>3</xdr:col>
      <xdr:colOff>190500</xdr:colOff>
      <xdr:row>21</xdr:row>
      <xdr:rowOff>76200</xdr:rowOff>
    </xdr:from>
    <xdr:to>
      <xdr:col>3</xdr:col>
      <xdr:colOff>638175</xdr:colOff>
      <xdr:row>21</xdr:row>
      <xdr:rowOff>628650</xdr:rowOff>
    </xdr:to>
    <xdr:pic>
      <xdr:nvPicPr>
        <xdr:cNvPr id="25716" name="Picture 6039"/>
        <xdr:cNvPicPr>
          <a:picLocks noChangeAspect="1" noChangeArrowheads="1"/>
        </xdr:cNvPicPr>
      </xdr:nvPicPr>
      <xdr:blipFill>
        <a:blip xmlns:r="http://schemas.openxmlformats.org/officeDocument/2006/relationships" r:embed="rId14" cstate="print"/>
        <a:srcRect/>
        <a:stretch>
          <a:fillRect/>
        </a:stretch>
      </xdr:blipFill>
      <xdr:spPr bwMode="auto">
        <a:xfrm>
          <a:off x="2867025" y="9858375"/>
          <a:ext cx="447675" cy="552450"/>
        </a:xfrm>
        <a:prstGeom prst="rect">
          <a:avLst/>
        </a:prstGeom>
        <a:noFill/>
        <a:ln w="9525">
          <a:noFill/>
          <a:miter lim="800000"/>
          <a:headEnd/>
          <a:tailEnd/>
        </a:ln>
      </xdr:spPr>
    </xdr:pic>
    <xdr:clientData/>
  </xdr:twoCellAnchor>
  <xdr:twoCellAnchor>
    <xdr:from>
      <xdr:col>3</xdr:col>
      <xdr:colOff>103655</xdr:colOff>
      <xdr:row>22</xdr:row>
      <xdr:rowOff>19050</xdr:rowOff>
    </xdr:from>
    <xdr:to>
      <xdr:col>3</xdr:col>
      <xdr:colOff>703730</xdr:colOff>
      <xdr:row>22</xdr:row>
      <xdr:rowOff>695325</xdr:rowOff>
    </xdr:to>
    <xdr:pic>
      <xdr:nvPicPr>
        <xdr:cNvPr id="25717" name="Picture 6041"/>
        <xdr:cNvPicPr>
          <a:picLocks noChangeAspect="1" noChangeArrowheads="1"/>
        </xdr:cNvPicPr>
      </xdr:nvPicPr>
      <xdr:blipFill>
        <a:blip xmlns:r="http://schemas.openxmlformats.org/officeDocument/2006/relationships" r:embed="rId15" cstate="print"/>
        <a:srcRect/>
        <a:stretch>
          <a:fillRect/>
        </a:stretch>
      </xdr:blipFill>
      <xdr:spPr bwMode="auto">
        <a:xfrm>
          <a:off x="2864784" y="10427074"/>
          <a:ext cx="600075" cy="676275"/>
        </a:xfrm>
        <a:prstGeom prst="rect">
          <a:avLst/>
        </a:prstGeom>
        <a:noFill/>
        <a:ln w="9525">
          <a:noFill/>
          <a:miter lim="800000"/>
          <a:headEnd/>
          <a:tailEnd/>
        </a:ln>
      </xdr:spPr>
    </xdr:pic>
    <xdr:clientData/>
  </xdr:twoCellAnchor>
  <xdr:twoCellAnchor>
    <xdr:from>
      <xdr:col>3</xdr:col>
      <xdr:colOff>84605</xdr:colOff>
      <xdr:row>23</xdr:row>
      <xdr:rowOff>19050</xdr:rowOff>
    </xdr:from>
    <xdr:to>
      <xdr:col>3</xdr:col>
      <xdr:colOff>703730</xdr:colOff>
      <xdr:row>23</xdr:row>
      <xdr:rowOff>647700</xdr:rowOff>
    </xdr:to>
    <xdr:pic>
      <xdr:nvPicPr>
        <xdr:cNvPr id="25718" name="Picture 6043"/>
        <xdr:cNvPicPr>
          <a:picLocks noChangeAspect="1" noChangeArrowheads="1"/>
        </xdr:cNvPicPr>
      </xdr:nvPicPr>
      <xdr:blipFill>
        <a:blip xmlns:r="http://schemas.openxmlformats.org/officeDocument/2006/relationships" r:embed="rId16" cstate="print"/>
        <a:srcRect/>
        <a:stretch>
          <a:fillRect/>
        </a:stretch>
      </xdr:blipFill>
      <xdr:spPr bwMode="auto">
        <a:xfrm>
          <a:off x="2845734" y="11126321"/>
          <a:ext cx="619125" cy="628650"/>
        </a:xfrm>
        <a:prstGeom prst="rect">
          <a:avLst/>
        </a:prstGeom>
        <a:noFill/>
        <a:ln w="9525">
          <a:noFill/>
          <a:miter lim="800000"/>
          <a:headEnd/>
          <a:tailEnd/>
        </a:ln>
      </xdr:spPr>
    </xdr:pic>
    <xdr:clientData/>
  </xdr:twoCellAnchor>
  <xdr:twoCellAnchor>
    <xdr:from>
      <xdr:col>3</xdr:col>
      <xdr:colOff>104215</xdr:colOff>
      <xdr:row>24</xdr:row>
      <xdr:rowOff>38100</xdr:rowOff>
    </xdr:from>
    <xdr:to>
      <xdr:col>3</xdr:col>
      <xdr:colOff>685240</xdr:colOff>
      <xdr:row>24</xdr:row>
      <xdr:rowOff>685800</xdr:rowOff>
    </xdr:to>
    <xdr:pic>
      <xdr:nvPicPr>
        <xdr:cNvPr id="25719" name="Picture 6045"/>
        <xdr:cNvPicPr>
          <a:picLocks noChangeAspect="1" noChangeArrowheads="1"/>
        </xdr:cNvPicPr>
      </xdr:nvPicPr>
      <xdr:blipFill>
        <a:blip xmlns:r="http://schemas.openxmlformats.org/officeDocument/2006/relationships" r:embed="rId17" cstate="print"/>
        <a:srcRect/>
        <a:stretch>
          <a:fillRect/>
        </a:stretch>
      </xdr:blipFill>
      <xdr:spPr bwMode="auto">
        <a:xfrm>
          <a:off x="2865344" y="11844618"/>
          <a:ext cx="581025" cy="647700"/>
        </a:xfrm>
        <a:prstGeom prst="rect">
          <a:avLst/>
        </a:prstGeom>
        <a:noFill/>
        <a:ln w="9525">
          <a:noFill/>
          <a:miter lim="800000"/>
          <a:headEnd/>
          <a:tailEnd/>
        </a:ln>
      </xdr:spPr>
    </xdr:pic>
    <xdr:clientData/>
  </xdr:twoCellAnchor>
  <xdr:twoCellAnchor>
    <xdr:from>
      <xdr:col>3</xdr:col>
      <xdr:colOff>84045</xdr:colOff>
      <xdr:row>25</xdr:row>
      <xdr:rowOff>28575</xdr:rowOff>
    </xdr:from>
    <xdr:to>
      <xdr:col>3</xdr:col>
      <xdr:colOff>703170</xdr:colOff>
      <xdr:row>25</xdr:row>
      <xdr:rowOff>685800</xdr:rowOff>
    </xdr:to>
    <xdr:pic>
      <xdr:nvPicPr>
        <xdr:cNvPr id="25720" name="Picture 6047"/>
        <xdr:cNvPicPr>
          <a:picLocks noChangeAspect="1" noChangeArrowheads="1"/>
        </xdr:cNvPicPr>
      </xdr:nvPicPr>
      <xdr:blipFill>
        <a:blip xmlns:r="http://schemas.openxmlformats.org/officeDocument/2006/relationships" r:embed="rId18" cstate="print"/>
        <a:srcRect/>
        <a:stretch>
          <a:fillRect/>
        </a:stretch>
      </xdr:blipFill>
      <xdr:spPr bwMode="auto">
        <a:xfrm>
          <a:off x="2845174" y="12534340"/>
          <a:ext cx="619125" cy="657225"/>
        </a:xfrm>
        <a:prstGeom prst="rect">
          <a:avLst/>
        </a:prstGeom>
        <a:noFill/>
        <a:ln w="9525">
          <a:noFill/>
          <a:miter lim="800000"/>
          <a:headEnd/>
          <a:tailEnd/>
        </a:ln>
      </xdr:spPr>
    </xdr:pic>
    <xdr:clientData/>
  </xdr:twoCellAnchor>
  <xdr:twoCellAnchor>
    <xdr:from>
      <xdr:col>3</xdr:col>
      <xdr:colOff>113180</xdr:colOff>
      <xdr:row>26</xdr:row>
      <xdr:rowOff>38100</xdr:rowOff>
    </xdr:from>
    <xdr:to>
      <xdr:col>3</xdr:col>
      <xdr:colOff>684680</xdr:colOff>
      <xdr:row>26</xdr:row>
      <xdr:rowOff>657225</xdr:rowOff>
    </xdr:to>
    <xdr:pic>
      <xdr:nvPicPr>
        <xdr:cNvPr id="25721" name="Picture 6049"/>
        <xdr:cNvPicPr>
          <a:picLocks noChangeAspect="1" noChangeArrowheads="1"/>
        </xdr:cNvPicPr>
      </xdr:nvPicPr>
      <xdr:blipFill>
        <a:blip xmlns:r="http://schemas.openxmlformats.org/officeDocument/2006/relationships" r:embed="rId19" cstate="print"/>
        <a:srcRect/>
        <a:stretch>
          <a:fillRect/>
        </a:stretch>
      </xdr:blipFill>
      <xdr:spPr bwMode="auto">
        <a:xfrm>
          <a:off x="2874309" y="13243112"/>
          <a:ext cx="571500" cy="619125"/>
        </a:xfrm>
        <a:prstGeom prst="rect">
          <a:avLst/>
        </a:prstGeom>
        <a:noFill/>
        <a:ln w="9525">
          <a:noFill/>
          <a:miter lim="800000"/>
          <a:headEnd/>
          <a:tailEnd/>
        </a:ln>
      </xdr:spPr>
    </xdr:pic>
    <xdr:clientData/>
  </xdr:twoCellAnchor>
  <xdr:twoCellAnchor>
    <xdr:from>
      <xdr:col>2</xdr:col>
      <xdr:colOff>523875</xdr:colOff>
      <xdr:row>32</xdr:row>
      <xdr:rowOff>57150</xdr:rowOff>
    </xdr:from>
    <xdr:to>
      <xdr:col>2</xdr:col>
      <xdr:colOff>1762125</xdr:colOff>
      <xdr:row>32</xdr:row>
      <xdr:rowOff>1009650</xdr:rowOff>
    </xdr:to>
    <xdr:pic>
      <xdr:nvPicPr>
        <xdr:cNvPr id="25722" name="Picture 6230"/>
        <xdr:cNvPicPr>
          <a:picLocks noChangeAspect="1" noChangeArrowheads="1"/>
        </xdr:cNvPicPr>
      </xdr:nvPicPr>
      <xdr:blipFill>
        <a:blip xmlns:r="http://schemas.openxmlformats.org/officeDocument/2006/relationships" r:embed="rId20" cstate="print"/>
        <a:srcRect/>
        <a:stretch>
          <a:fillRect/>
        </a:stretch>
      </xdr:blipFill>
      <xdr:spPr bwMode="auto">
        <a:xfrm>
          <a:off x="781050" y="15078075"/>
          <a:ext cx="1238250" cy="876300"/>
        </a:xfrm>
        <a:prstGeom prst="rect">
          <a:avLst/>
        </a:prstGeom>
        <a:noFill/>
        <a:ln w="9525">
          <a:noFill/>
          <a:miter lim="800000"/>
          <a:headEnd/>
          <a:tailEnd/>
        </a:ln>
      </xdr:spPr>
    </xdr:pic>
    <xdr:clientData/>
  </xdr:twoCellAnchor>
  <xdr:twoCellAnchor>
    <xdr:from>
      <xdr:col>3</xdr:col>
      <xdr:colOff>57150</xdr:colOff>
      <xdr:row>33</xdr:row>
      <xdr:rowOff>114300</xdr:rowOff>
    </xdr:from>
    <xdr:to>
      <xdr:col>3</xdr:col>
      <xdr:colOff>723900</xdr:colOff>
      <xdr:row>33</xdr:row>
      <xdr:rowOff>657225</xdr:rowOff>
    </xdr:to>
    <xdr:pic>
      <xdr:nvPicPr>
        <xdr:cNvPr id="25723" name="Picture 6232"/>
        <xdr:cNvPicPr>
          <a:picLocks noChangeAspect="1" noChangeArrowheads="1"/>
        </xdr:cNvPicPr>
      </xdr:nvPicPr>
      <xdr:blipFill>
        <a:blip xmlns:r="http://schemas.openxmlformats.org/officeDocument/2006/relationships" r:embed="rId21" cstate="print"/>
        <a:srcRect/>
        <a:stretch>
          <a:fillRect/>
        </a:stretch>
      </xdr:blipFill>
      <xdr:spPr bwMode="auto">
        <a:xfrm>
          <a:off x="2733675" y="16068675"/>
          <a:ext cx="666750" cy="542925"/>
        </a:xfrm>
        <a:prstGeom prst="rect">
          <a:avLst/>
        </a:prstGeom>
        <a:noFill/>
        <a:ln w="9525">
          <a:noFill/>
          <a:miter lim="800000"/>
          <a:headEnd/>
          <a:tailEnd/>
        </a:ln>
      </xdr:spPr>
    </xdr:pic>
    <xdr:clientData/>
  </xdr:twoCellAnchor>
  <xdr:twoCellAnchor>
    <xdr:from>
      <xdr:col>3</xdr:col>
      <xdr:colOff>47625</xdr:colOff>
      <xdr:row>34</xdr:row>
      <xdr:rowOff>133350</xdr:rowOff>
    </xdr:from>
    <xdr:to>
      <xdr:col>3</xdr:col>
      <xdr:colOff>733425</xdr:colOff>
      <xdr:row>34</xdr:row>
      <xdr:rowOff>657225</xdr:rowOff>
    </xdr:to>
    <xdr:pic>
      <xdr:nvPicPr>
        <xdr:cNvPr id="25724" name="Picture 6234"/>
        <xdr:cNvPicPr>
          <a:picLocks noChangeAspect="1" noChangeArrowheads="1"/>
        </xdr:cNvPicPr>
      </xdr:nvPicPr>
      <xdr:blipFill>
        <a:blip xmlns:r="http://schemas.openxmlformats.org/officeDocument/2006/relationships" r:embed="rId22" cstate="print"/>
        <a:srcRect/>
        <a:stretch>
          <a:fillRect/>
        </a:stretch>
      </xdr:blipFill>
      <xdr:spPr bwMode="auto">
        <a:xfrm>
          <a:off x="2724150" y="16811625"/>
          <a:ext cx="685800" cy="523875"/>
        </a:xfrm>
        <a:prstGeom prst="rect">
          <a:avLst/>
        </a:prstGeom>
        <a:noFill/>
        <a:ln w="9525">
          <a:noFill/>
          <a:miter lim="800000"/>
          <a:headEnd/>
          <a:tailEnd/>
        </a:ln>
      </xdr:spPr>
    </xdr:pic>
    <xdr:clientData/>
  </xdr:twoCellAnchor>
  <xdr:twoCellAnchor>
    <xdr:from>
      <xdr:col>3</xdr:col>
      <xdr:colOff>47625</xdr:colOff>
      <xdr:row>35</xdr:row>
      <xdr:rowOff>200025</xdr:rowOff>
    </xdr:from>
    <xdr:to>
      <xdr:col>3</xdr:col>
      <xdr:colOff>704850</xdr:colOff>
      <xdr:row>35</xdr:row>
      <xdr:rowOff>542925</xdr:rowOff>
    </xdr:to>
    <xdr:pic>
      <xdr:nvPicPr>
        <xdr:cNvPr id="25725" name="Picture 6236"/>
        <xdr:cNvPicPr>
          <a:picLocks noChangeAspect="1" noChangeArrowheads="1"/>
        </xdr:cNvPicPr>
      </xdr:nvPicPr>
      <xdr:blipFill>
        <a:blip xmlns:r="http://schemas.openxmlformats.org/officeDocument/2006/relationships" r:embed="rId23" cstate="print"/>
        <a:srcRect/>
        <a:stretch>
          <a:fillRect/>
        </a:stretch>
      </xdr:blipFill>
      <xdr:spPr bwMode="auto">
        <a:xfrm>
          <a:off x="2724150" y="17602200"/>
          <a:ext cx="657225" cy="342900"/>
        </a:xfrm>
        <a:prstGeom prst="rect">
          <a:avLst/>
        </a:prstGeom>
        <a:noFill/>
        <a:ln w="9525">
          <a:noFill/>
          <a:miter lim="800000"/>
          <a:headEnd/>
          <a:tailEnd/>
        </a:ln>
      </xdr:spPr>
    </xdr:pic>
    <xdr:clientData/>
  </xdr:twoCellAnchor>
  <xdr:twoCellAnchor>
    <xdr:from>
      <xdr:col>3</xdr:col>
      <xdr:colOff>76200</xdr:colOff>
      <xdr:row>36</xdr:row>
      <xdr:rowOff>133350</xdr:rowOff>
    </xdr:from>
    <xdr:to>
      <xdr:col>3</xdr:col>
      <xdr:colOff>695325</xdr:colOff>
      <xdr:row>36</xdr:row>
      <xdr:rowOff>657225</xdr:rowOff>
    </xdr:to>
    <xdr:pic>
      <xdr:nvPicPr>
        <xdr:cNvPr id="25726" name="Picture 6238"/>
        <xdr:cNvPicPr>
          <a:picLocks noChangeAspect="1" noChangeArrowheads="1"/>
        </xdr:cNvPicPr>
      </xdr:nvPicPr>
      <xdr:blipFill>
        <a:blip xmlns:r="http://schemas.openxmlformats.org/officeDocument/2006/relationships" r:embed="rId24" cstate="print"/>
        <a:srcRect/>
        <a:stretch>
          <a:fillRect/>
        </a:stretch>
      </xdr:blipFill>
      <xdr:spPr bwMode="auto">
        <a:xfrm>
          <a:off x="2752725" y="18259425"/>
          <a:ext cx="619125" cy="523875"/>
        </a:xfrm>
        <a:prstGeom prst="rect">
          <a:avLst/>
        </a:prstGeom>
        <a:noFill/>
        <a:ln w="9525">
          <a:noFill/>
          <a:miter lim="800000"/>
          <a:headEnd/>
          <a:tailEnd/>
        </a:ln>
      </xdr:spPr>
    </xdr:pic>
    <xdr:clientData/>
  </xdr:twoCellAnchor>
  <xdr:twoCellAnchor>
    <xdr:from>
      <xdr:col>3</xdr:col>
      <xdr:colOff>28575</xdr:colOff>
      <xdr:row>37</xdr:row>
      <xdr:rowOff>209550</xdr:rowOff>
    </xdr:from>
    <xdr:to>
      <xdr:col>3</xdr:col>
      <xdr:colOff>723900</xdr:colOff>
      <xdr:row>37</xdr:row>
      <xdr:rowOff>533400</xdr:rowOff>
    </xdr:to>
    <xdr:pic>
      <xdr:nvPicPr>
        <xdr:cNvPr id="25727" name="Picture 6240"/>
        <xdr:cNvPicPr>
          <a:picLocks noChangeAspect="1" noChangeArrowheads="1"/>
        </xdr:cNvPicPr>
      </xdr:nvPicPr>
      <xdr:blipFill>
        <a:blip xmlns:r="http://schemas.openxmlformats.org/officeDocument/2006/relationships" r:embed="rId25" cstate="print"/>
        <a:srcRect/>
        <a:stretch>
          <a:fillRect/>
        </a:stretch>
      </xdr:blipFill>
      <xdr:spPr bwMode="auto">
        <a:xfrm>
          <a:off x="2705100" y="19059525"/>
          <a:ext cx="695325" cy="323850"/>
        </a:xfrm>
        <a:prstGeom prst="rect">
          <a:avLst/>
        </a:prstGeom>
        <a:noFill/>
        <a:ln w="9525">
          <a:noFill/>
          <a:miter lim="800000"/>
          <a:headEnd/>
          <a:tailEnd/>
        </a:ln>
      </xdr:spPr>
    </xdr:pic>
    <xdr:clientData/>
  </xdr:twoCellAnchor>
  <xdr:twoCellAnchor>
    <xdr:from>
      <xdr:col>3</xdr:col>
      <xdr:colOff>104775</xdr:colOff>
      <xdr:row>38</xdr:row>
      <xdr:rowOff>85725</xdr:rowOff>
    </xdr:from>
    <xdr:to>
      <xdr:col>3</xdr:col>
      <xdr:colOff>704850</xdr:colOff>
      <xdr:row>38</xdr:row>
      <xdr:rowOff>628650</xdr:rowOff>
    </xdr:to>
    <xdr:pic>
      <xdr:nvPicPr>
        <xdr:cNvPr id="25728" name="Picture 6242"/>
        <xdr:cNvPicPr>
          <a:picLocks noChangeAspect="1" noChangeArrowheads="1"/>
        </xdr:cNvPicPr>
      </xdr:nvPicPr>
      <xdr:blipFill>
        <a:blip xmlns:r="http://schemas.openxmlformats.org/officeDocument/2006/relationships" r:embed="rId26" cstate="print"/>
        <a:srcRect/>
        <a:stretch>
          <a:fillRect/>
        </a:stretch>
      </xdr:blipFill>
      <xdr:spPr bwMode="auto">
        <a:xfrm>
          <a:off x="2781300" y="19659600"/>
          <a:ext cx="600075" cy="542925"/>
        </a:xfrm>
        <a:prstGeom prst="rect">
          <a:avLst/>
        </a:prstGeom>
        <a:noFill/>
        <a:ln w="9525">
          <a:noFill/>
          <a:miter lim="800000"/>
          <a:headEnd/>
          <a:tailEnd/>
        </a:ln>
      </xdr:spPr>
    </xdr:pic>
    <xdr:clientData/>
  </xdr:twoCellAnchor>
  <xdr:twoCellAnchor>
    <xdr:from>
      <xdr:col>3</xdr:col>
      <xdr:colOff>104775</xdr:colOff>
      <xdr:row>39</xdr:row>
      <xdr:rowOff>171450</xdr:rowOff>
    </xdr:from>
    <xdr:to>
      <xdr:col>3</xdr:col>
      <xdr:colOff>714375</xdr:colOff>
      <xdr:row>39</xdr:row>
      <xdr:rowOff>600075</xdr:rowOff>
    </xdr:to>
    <xdr:pic>
      <xdr:nvPicPr>
        <xdr:cNvPr id="25729" name="Picture 6244"/>
        <xdr:cNvPicPr>
          <a:picLocks noChangeAspect="1" noChangeArrowheads="1"/>
        </xdr:cNvPicPr>
      </xdr:nvPicPr>
      <xdr:blipFill>
        <a:blip xmlns:r="http://schemas.openxmlformats.org/officeDocument/2006/relationships" r:embed="rId27" cstate="print"/>
        <a:srcRect/>
        <a:stretch>
          <a:fillRect/>
        </a:stretch>
      </xdr:blipFill>
      <xdr:spPr bwMode="auto">
        <a:xfrm>
          <a:off x="2781300" y="20469225"/>
          <a:ext cx="609600" cy="428625"/>
        </a:xfrm>
        <a:prstGeom prst="rect">
          <a:avLst/>
        </a:prstGeom>
        <a:noFill/>
        <a:ln w="9525">
          <a:noFill/>
          <a:miter lim="800000"/>
          <a:headEnd/>
          <a:tailEnd/>
        </a:ln>
      </xdr:spPr>
    </xdr:pic>
    <xdr:clientData/>
  </xdr:twoCellAnchor>
  <xdr:twoCellAnchor>
    <xdr:from>
      <xdr:col>3</xdr:col>
      <xdr:colOff>66675</xdr:colOff>
      <xdr:row>40</xdr:row>
      <xdr:rowOff>123825</xdr:rowOff>
    </xdr:from>
    <xdr:to>
      <xdr:col>3</xdr:col>
      <xdr:colOff>733425</xdr:colOff>
      <xdr:row>40</xdr:row>
      <xdr:rowOff>657225</xdr:rowOff>
    </xdr:to>
    <xdr:pic>
      <xdr:nvPicPr>
        <xdr:cNvPr id="25730" name="Picture 6246"/>
        <xdr:cNvPicPr>
          <a:picLocks noChangeAspect="1" noChangeArrowheads="1"/>
        </xdr:cNvPicPr>
      </xdr:nvPicPr>
      <xdr:blipFill>
        <a:blip xmlns:r="http://schemas.openxmlformats.org/officeDocument/2006/relationships" r:embed="rId28" cstate="print"/>
        <a:srcRect/>
        <a:stretch>
          <a:fillRect/>
        </a:stretch>
      </xdr:blipFill>
      <xdr:spPr bwMode="auto">
        <a:xfrm>
          <a:off x="2743200" y="21145500"/>
          <a:ext cx="666750" cy="533400"/>
        </a:xfrm>
        <a:prstGeom prst="rect">
          <a:avLst/>
        </a:prstGeom>
        <a:noFill/>
        <a:ln w="9525">
          <a:noFill/>
          <a:miter lim="800000"/>
          <a:headEnd/>
          <a:tailEnd/>
        </a:ln>
      </xdr:spPr>
    </xdr:pic>
    <xdr:clientData/>
  </xdr:twoCellAnchor>
  <xdr:twoCellAnchor>
    <xdr:from>
      <xdr:col>2</xdr:col>
      <xdr:colOff>352425</xdr:colOff>
      <xdr:row>231</xdr:row>
      <xdr:rowOff>47625</xdr:rowOff>
    </xdr:from>
    <xdr:to>
      <xdr:col>2</xdr:col>
      <xdr:colOff>1314450</xdr:colOff>
      <xdr:row>231</xdr:row>
      <xdr:rowOff>752475</xdr:rowOff>
    </xdr:to>
    <xdr:pic>
      <xdr:nvPicPr>
        <xdr:cNvPr id="25734" name="Picture 6632"/>
        <xdr:cNvPicPr>
          <a:picLocks noChangeAspect="1" noChangeArrowheads="1"/>
        </xdr:cNvPicPr>
      </xdr:nvPicPr>
      <xdr:blipFill>
        <a:blip xmlns:r="http://schemas.openxmlformats.org/officeDocument/2006/relationships" r:embed="rId29" cstate="print"/>
        <a:srcRect/>
        <a:stretch>
          <a:fillRect/>
        </a:stretch>
      </xdr:blipFill>
      <xdr:spPr bwMode="auto">
        <a:xfrm>
          <a:off x="609600" y="104832150"/>
          <a:ext cx="962025" cy="704850"/>
        </a:xfrm>
        <a:prstGeom prst="rect">
          <a:avLst/>
        </a:prstGeom>
        <a:noFill/>
        <a:ln w="9525">
          <a:noFill/>
          <a:miter lim="800000"/>
          <a:headEnd/>
          <a:tailEnd/>
        </a:ln>
      </xdr:spPr>
    </xdr:pic>
    <xdr:clientData/>
  </xdr:twoCellAnchor>
  <xdr:twoCellAnchor>
    <xdr:from>
      <xdr:col>3</xdr:col>
      <xdr:colOff>208430</xdr:colOff>
      <xdr:row>232</xdr:row>
      <xdr:rowOff>66115</xdr:rowOff>
    </xdr:from>
    <xdr:to>
      <xdr:col>3</xdr:col>
      <xdr:colOff>618005</xdr:colOff>
      <xdr:row>232</xdr:row>
      <xdr:rowOff>666190</xdr:rowOff>
    </xdr:to>
    <xdr:pic>
      <xdr:nvPicPr>
        <xdr:cNvPr id="25735" name="Picture 6634"/>
        <xdr:cNvPicPr>
          <a:picLocks noChangeAspect="1" noChangeArrowheads="1"/>
        </xdr:cNvPicPr>
      </xdr:nvPicPr>
      <xdr:blipFill>
        <a:blip xmlns:r="http://schemas.openxmlformats.org/officeDocument/2006/relationships" r:embed="rId30" cstate="print"/>
        <a:srcRect/>
        <a:stretch>
          <a:fillRect/>
        </a:stretch>
      </xdr:blipFill>
      <xdr:spPr bwMode="auto">
        <a:xfrm>
          <a:off x="2969559" y="119018797"/>
          <a:ext cx="409575" cy="600075"/>
        </a:xfrm>
        <a:prstGeom prst="rect">
          <a:avLst/>
        </a:prstGeom>
        <a:noFill/>
        <a:ln w="9525">
          <a:noFill/>
          <a:miter lim="800000"/>
          <a:headEnd/>
          <a:tailEnd/>
        </a:ln>
      </xdr:spPr>
    </xdr:pic>
    <xdr:clientData/>
  </xdr:twoCellAnchor>
  <xdr:twoCellAnchor>
    <xdr:from>
      <xdr:col>3</xdr:col>
      <xdr:colOff>228600</xdr:colOff>
      <xdr:row>233</xdr:row>
      <xdr:rowOff>48185</xdr:rowOff>
    </xdr:from>
    <xdr:to>
      <xdr:col>3</xdr:col>
      <xdr:colOff>590550</xdr:colOff>
      <xdr:row>233</xdr:row>
      <xdr:rowOff>690282</xdr:rowOff>
    </xdr:to>
    <xdr:pic>
      <xdr:nvPicPr>
        <xdr:cNvPr id="25736" name="Picture 6636"/>
        <xdr:cNvPicPr>
          <a:picLocks noChangeAspect="1" noChangeArrowheads="1"/>
        </xdr:cNvPicPr>
      </xdr:nvPicPr>
      <xdr:blipFill>
        <a:blip xmlns:r="http://schemas.openxmlformats.org/officeDocument/2006/relationships" r:embed="rId31" cstate="print"/>
        <a:srcRect/>
        <a:stretch>
          <a:fillRect/>
        </a:stretch>
      </xdr:blipFill>
      <xdr:spPr bwMode="auto">
        <a:xfrm>
          <a:off x="2989729" y="119700114"/>
          <a:ext cx="361950" cy="642097"/>
        </a:xfrm>
        <a:prstGeom prst="rect">
          <a:avLst/>
        </a:prstGeom>
        <a:noFill/>
        <a:ln w="9525">
          <a:noFill/>
          <a:miter lim="800000"/>
          <a:headEnd/>
          <a:tailEnd/>
        </a:ln>
      </xdr:spPr>
    </xdr:pic>
    <xdr:clientData/>
  </xdr:twoCellAnchor>
  <xdr:twoCellAnchor>
    <xdr:from>
      <xdr:col>3</xdr:col>
      <xdr:colOff>208990</xdr:colOff>
      <xdr:row>234</xdr:row>
      <xdr:rowOff>47625</xdr:rowOff>
    </xdr:from>
    <xdr:to>
      <xdr:col>3</xdr:col>
      <xdr:colOff>589990</xdr:colOff>
      <xdr:row>234</xdr:row>
      <xdr:rowOff>676275</xdr:rowOff>
    </xdr:to>
    <xdr:pic>
      <xdr:nvPicPr>
        <xdr:cNvPr id="25737" name="Picture 6638"/>
        <xdr:cNvPicPr>
          <a:picLocks noChangeAspect="1" noChangeArrowheads="1"/>
        </xdr:cNvPicPr>
      </xdr:nvPicPr>
      <xdr:blipFill>
        <a:blip xmlns:r="http://schemas.openxmlformats.org/officeDocument/2006/relationships" r:embed="rId32" cstate="print"/>
        <a:srcRect/>
        <a:stretch>
          <a:fillRect/>
        </a:stretch>
      </xdr:blipFill>
      <xdr:spPr bwMode="auto">
        <a:xfrm>
          <a:off x="2970119" y="120398801"/>
          <a:ext cx="381000" cy="628650"/>
        </a:xfrm>
        <a:prstGeom prst="rect">
          <a:avLst/>
        </a:prstGeom>
        <a:noFill/>
        <a:ln w="9525">
          <a:noFill/>
          <a:miter lim="800000"/>
          <a:headEnd/>
          <a:tailEnd/>
        </a:ln>
      </xdr:spPr>
    </xdr:pic>
    <xdr:clientData/>
  </xdr:twoCellAnchor>
  <xdr:twoCellAnchor>
    <xdr:from>
      <xdr:col>3</xdr:col>
      <xdr:colOff>189940</xdr:colOff>
      <xdr:row>235</xdr:row>
      <xdr:rowOff>58270</xdr:rowOff>
    </xdr:from>
    <xdr:to>
      <xdr:col>3</xdr:col>
      <xdr:colOff>609040</xdr:colOff>
      <xdr:row>235</xdr:row>
      <xdr:rowOff>667870</xdr:rowOff>
    </xdr:to>
    <xdr:pic>
      <xdr:nvPicPr>
        <xdr:cNvPr id="25738" name="Picture 6640"/>
        <xdr:cNvPicPr>
          <a:picLocks noChangeAspect="1" noChangeArrowheads="1"/>
        </xdr:cNvPicPr>
      </xdr:nvPicPr>
      <xdr:blipFill>
        <a:blip xmlns:r="http://schemas.openxmlformats.org/officeDocument/2006/relationships" r:embed="rId33" cstate="print"/>
        <a:srcRect/>
        <a:stretch>
          <a:fillRect/>
        </a:stretch>
      </xdr:blipFill>
      <xdr:spPr bwMode="auto">
        <a:xfrm>
          <a:off x="2951069" y="121108694"/>
          <a:ext cx="419100" cy="609600"/>
        </a:xfrm>
        <a:prstGeom prst="rect">
          <a:avLst/>
        </a:prstGeom>
        <a:noFill/>
        <a:ln w="9525">
          <a:noFill/>
          <a:miter lim="800000"/>
          <a:headEnd/>
          <a:tailEnd/>
        </a:ln>
      </xdr:spPr>
    </xdr:pic>
    <xdr:clientData/>
  </xdr:twoCellAnchor>
  <xdr:twoCellAnchor>
    <xdr:from>
      <xdr:col>3</xdr:col>
      <xdr:colOff>199465</xdr:colOff>
      <xdr:row>236</xdr:row>
      <xdr:rowOff>57150</xdr:rowOff>
    </xdr:from>
    <xdr:to>
      <xdr:col>3</xdr:col>
      <xdr:colOff>609040</xdr:colOff>
      <xdr:row>236</xdr:row>
      <xdr:rowOff>676275</xdr:rowOff>
    </xdr:to>
    <xdr:pic>
      <xdr:nvPicPr>
        <xdr:cNvPr id="25739" name="Picture 6821"/>
        <xdr:cNvPicPr>
          <a:picLocks noChangeAspect="1" noChangeArrowheads="1"/>
        </xdr:cNvPicPr>
      </xdr:nvPicPr>
      <xdr:blipFill>
        <a:blip xmlns:r="http://schemas.openxmlformats.org/officeDocument/2006/relationships" r:embed="rId34" cstate="print"/>
        <a:srcRect/>
        <a:stretch>
          <a:fillRect/>
        </a:stretch>
      </xdr:blipFill>
      <xdr:spPr bwMode="auto">
        <a:xfrm>
          <a:off x="2960594" y="121806821"/>
          <a:ext cx="409575" cy="619125"/>
        </a:xfrm>
        <a:prstGeom prst="rect">
          <a:avLst/>
        </a:prstGeom>
        <a:noFill/>
        <a:ln w="9525">
          <a:noFill/>
          <a:miter lim="800000"/>
          <a:headEnd/>
          <a:tailEnd/>
        </a:ln>
      </xdr:spPr>
    </xdr:pic>
    <xdr:clientData/>
  </xdr:twoCellAnchor>
  <xdr:twoCellAnchor>
    <xdr:from>
      <xdr:col>3</xdr:col>
      <xdr:colOff>170890</xdr:colOff>
      <xdr:row>237</xdr:row>
      <xdr:rowOff>57710</xdr:rowOff>
    </xdr:from>
    <xdr:to>
      <xdr:col>3</xdr:col>
      <xdr:colOff>628090</xdr:colOff>
      <xdr:row>237</xdr:row>
      <xdr:rowOff>667310</xdr:rowOff>
    </xdr:to>
    <xdr:pic>
      <xdr:nvPicPr>
        <xdr:cNvPr id="25740" name="Picture 6823"/>
        <xdr:cNvPicPr>
          <a:picLocks noChangeAspect="1" noChangeArrowheads="1"/>
        </xdr:cNvPicPr>
      </xdr:nvPicPr>
      <xdr:blipFill>
        <a:blip xmlns:r="http://schemas.openxmlformats.org/officeDocument/2006/relationships" r:embed="rId35" cstate="print"/>
        <a:srcRect/>
        <a:stretch>
          <a:fillRect/>
        </a:stretch>
      </xdr:blipFill>
      <xdr:spPr bwMode="auto">
        <a:xfrm>
          <a:off x="2932019" y="122506628"/>
          <a:ext cx="457200" cy="609600"/>
        </a:xfrm>
        <a:prstGeom prst="rect">
          <a:avLst/>
        </a:prstGeom>
        <a:noFill/>
        <a:ln w="9525">
          <a:noFill/>
          <a:miter lim="800000"/>
          <a:headEnd/>
          <a:tailEnd/>
        </a:ln>
      </xdr:spPr>
    </xdr:pic>
    <xdr:clientData/>
  </xdr:twoCellAnchor>
  <xdr:twoCellAnchor>
    <xdr:from>
      <xdr:col>3</xdr:col>
      <xdr:colOff>171450</xdr:colOff>
      <xdr:row>239</xdr:row>
      <xdr:rowOff>76200</xdr:rowOff>
    </xdr:from>
    <xdr:to>
      <xdr:col>3</xdr:col>
      <xdr:colOff>571500</xdr:colOff>
      <xdr:row>239</xdr:row>
      <xdr:rowOff>666750</xdr:rowOff>
    </xdr:to>
    <xdr:pic>
      <xdr:nvPicPr>
        <xdr:cNvPr id="25741" name="Picture 6825"/>
        <xdr:cNvPicPr>
          <a:picLocks noChangeAspect="1" noChangeArrowheads="1"/>
        </xdr:cNvPicPr>
      </xdr:nvPicPr>
      <xdr:blipFill>
        <a:blip xmlns:r="http://schemas.openxmlformats.org/officeDocument/2006/relationships" r:embed="rId36" cstate="print"/>
        <a:srcRect/>
        <a:stretch>
          <a:fillRect/>
        </a:stretch>
      </xdr:blipFill>
      <xdr:spPr bwMode="auto">
        <a:xfrm>
          <a:off x="2847975" y="110556675"/>
          <a:ext cx="400050" cy="590550"/>
        </a:xfrm>
        <a:prstGeom prst="rect">
          <a:avLst/>
        </a:prstGeom>
        <a:noFill/>
        <a:ln w="9525">
          <a:noFill/>
          <a:miter lim="800000"/>
          <a:headEnd/>
          <a:tailEnd/>
        </a:ln>
      </xdr:spPr>
    </xdr:pic>
    <xdr:clientData/>
  </xdr:twoCellAnchor>
  <xdr:twoCellAnchor>
    <xdr:from>
      <xdr:col>3</xdr:col>
      <xdr:colOff>66675</xdr:colOff>
      <xdr:row>240</xdr:row>
      <xdr:rowOff>171450</xdr:rowOff>
    </xdr:from>
    <xdr:to>
      <xdr:col>3</xdr:col>
      <xdr:colOff>676275</xdr:colOff>
      <xdr:row>240</xdr:row>
      <xdr:rowOff>609600</xdr:rowOff>
    </xdr:to>
    <xdr:pic>
      <xdr:nvPicPr>
        <xdr:cNvPr id="25742" name="Picture 6827"/>
        <xdr:cNvPicPr>
          <a:picLocks noChangeAspect="1" noChangeArrowheads="1"/>
        </xdr:cNvPicPr>
      </xdr:nvPicPr>
      <xdr:blipFill>
        <a:blip xmlns:r="http://schemas.openxmlformats.org/officeDocument/2006/relationships" r:embed="rId37" cstate="print"/>
        <a:srcRect/>
        <a:stretch>
          <a:fillRect/>
        </a:stretch>
      </xdr:blipFill>
      <xdr:spPr bwMode="auto">
        <a:xfrm>
          <a:off x="2743200" y="111356775"/>
          <a:ext cx="609600" cy="438150"/>
        </a:xfrm>
        <a:prstGeom prst="rect">
          <a:avLst/>
        </a:prstGeom>
        <a:noFill/>
        <a:ln w="9525">
          <a:noFill/>
          <a:miter lim="800000"/>
          <a:headEnd/>
          <a:tailEnd/>
        </a:ln>
      </xdr:spPr>
    </xdr:pic>
    <xdr:clientData/>
  </xdr:twoCellAnchor>
  <xdr:twoCellAnchor>
    <xdr:from>
      <xdr:col>3</xdr:col>
      <xdr:colOff>85725</xdr:colOff>
      <xdr:row>241</xdr:row>
      <xdr:rowOff>152400</xdr:rowOff>
    </xdr:from>
    <xdr:to>
      <xdr:col>3</xdr:col>
      <xdr:colOff>685800</xdr:colOff>
      <xdr:row>241</xdr:row>
      <xdr:rowOff>581025</xdr:rowOff>
    </xdr:to>
    <xdr:pic>
      <xdr:nvPicPr>
        <xdr:cNvPr id="25743" name="Picture 6829"/>
        <xdr:cNvPicPr>
          <a:picLocks noChangeAspect="1" noChangeArrowheads="1"/>
        </xdr:cNvPicPr>
      </xdr:nvPicPr>
      <xdr:blipFill>
        <a:blip xmlns:r="http://schemas.openxmlformats.org/officeDocument/2006/relationships" r:embed="rId38" cstate="print"/>
        <a:srcRect/>
        <a:stretch>
          <a:fillRect/>
        </a:stretch>
      </xdr:blipFill>
      <xdr:spPr bwMode="auto">
        <a:xfrm>
          <a:off x="2762250" y="112042575"/>
          <a:ext cx="600075" cy="428625"/>
        </a:xfrm>
        <a:prstGeom prst="rect">
          <a:avLst/>
        </a:prstGeom>
        <a:noFill/>
        <a:ln w="9525">
          <a:noFill/>
          <a:miter lim="800000"/>
          <a:headEnd/>
          <a:tailEnd/>
        </a:ln>
      </xdr:spPr>
    </xdr:pic>
    <xdr:clientData/>
  </xdr:twoCellAnchor>
  <xdr:twoCellAnchor>
    <xdr:from>
      <xdr:col>3</xdr:col>
      <xdr:colOff>171450</xdr:colOff>
      <xdr:row>238</xdr:row>
      <xdr:rowOff>47625</xdr:rowOff>
    </xdr:from>
    <xdr:to>
      <xdr:col>3</xdr:col>
      <xdr:colOff>619125</xdr:colOff>
      <xdr:row>238</xdr:row>
      <xdr:rowOff>676275</xdr:rowOff>
    </xdr:to>
    <xdr:pic>
      <xdr:nvPicPr>
        <xdr:cNvPr id="25744" name="Picture 6831"/>
        <xdr:cNvPicPr>
          <a:picLocks noChangeAspect="1" noChangeArrowheads="1"/>
        </xdr:cNvPicPr>
      </xdr:nvPicPr>
      <xdr:blipFill>
        <a:blip xmlns:r="http://schemas.openxmlformats.org/officeDocument/2006/relationships" r:embed="rId39" cstate="print"/>
        <a:srcRect/>
        <a:stretch>
          <a:fillRect/>
        </a:stretch>
      </xdr:blipFill>
      <xdr:spPr bwMode="auto">
        <a:xfrm>
          <a:off x="2847975" y="109823250"/>
          <a:ext cx="447675" cy="628650"/>
        </a:xfrm>
        <a:prstGeom prst="rect">
          <a:avLst/>
        </a:prstGeom>
        <a:noFill/>
        <a:ln w="9525">
          <a:noFill/>
          <a:miter lim="800000"/>
          <a:headEnd/>
          <a:tailEnd/>
        </a:ln>
      </xdr:spPr>
    </xdr:pic>
    <xdr:clientData/>
  </xdr:twoCellAnchor>
  <xdr:twoCellAnchor>
    <xdr:from>
      <xdr:col>3</xdr:col>
      <xdr:colOff>76200</xdr:colOff>
      <xdr:row>242</xdr:row>
      <xdr:rowOff>123825</xdr:rowOff>
    </xdr:from>
    <xdr:to>
      <xdr:col>3</xdr:col>
      <xdr:colOff>704850</xdr:colOff>
      <xdr:row>242</xdr:row>
      <xdr:rowOff>542925</xdr:rowOff>
    </xdr:to>
    <xdr:pic>
      <xdr:nvPicPr>
        <xdr:cNvPr id="25745" name="Picture 6833"/>
        <xdr:cNvPicPr>
          <a:picLocks noChangeAspect="1" noChangeArrowheads="1"/>
        </xdr:cNvPicPr>
      </xdr:nvPicPr>
      <xdr:blipFill>
        <a:blip xmlns:r="http://schemas.openxmlformats.org/officeDocument/2006/relationships" r:embed="rId40" cstate="print"/>
        <a:srcRect/>
        <a:stretch>
          <a:fillRect/>
        </a:stretch>
      </xdr:blipFill>
      <xdr:spPr bwMode="auto">
        <a:xfrm>
          <a:off x="2752725" y="112718850"/>
          <a:ext cx="628650" cy="419100"/>
        </a:xfrm>
        <a:prstGeom prst="rect">
          <a:avLst/>
        </a:prstGeom>
        <a:noFill/>
        <a:ln w="9525">
          <a:noFill/>
          <a:miter lim="800000"/>
          <a:headEnd/>
          <a:tailEnd/>
        </a:ln>
      </xdr:spPr>
    </xdr:pic>
    <xdr:clientData/>
  </xdr:twoCellAnchor>
  <xdr:twoCellAnchor>
    <xdr:from>
      <xdr:col>3</xdr:col>
      <xdr:colOff>85725</xdr:colOff>
      <xdr:row>243</xdr:row>
      <xdr:rowOff>123825</xdr:rowOff>
    </xdr:from>
    <xdr:to>
      <xdr:col>3</xdr:col>
      <xdr:colOff>714375</xdr:colOff>
      <xdr:row>243</xdr:row>
      <xdr:rowOff>571500</xdr:rowOff>
    </xdr:to>
    <xdr:pic>
      <xdr:nvPicPr>
        <xdr:cNvPr id="25746" name="Picture 6835"/>
        <xdr:cNvPicPr>
          <a:picLocks noChangeAspect="1" noChangeArrowheads="1"/>
        </xdr:cNvPicPr>
      </xdr:nvPicPr>
      <xdr:blipFill>
        <a:blip xmlns:r="http://schemas.openxmlformats.org/officeDocument/2006/relationships" r:embed="rId41" cstate="print"/>
        <a:srcRect/>
        <a:stretch>
          <a:fillRect/>
        </a:stretch>
      </xdr:blipFill>
      <xdr:spPr bwMode="auto">
        <a:xfrm>
          <a:off x="2762250" y="113423700"/>
          <a:ext cx="628650" cy="447675"/>
        </a:xfrm>
        <a:prstGeom prst="rect">
          <a:avLst/>
        </a:prstGeom>
        <a:noFill/>
        <a:ln w="9525">
          <a:noFill/>
          <a:miter lim="800000"/>
          <a:headEnd/>
          <a:tailEnd/>
        </a:ln>
      </xdr:spPr>
    </xdr:pic>
    <xdr:clientData/>
  </xdr:twoCellAnchor>
  <xdr:twoCellAnchor>
    <xdr:from>
      <xdr:col>3</xdr:col>
      <xdr:colOff>76200</xdr:colOff>
      <xdr:row>244</xdr:row>
      <xdr:rowOff>152400</xdr:rowOff>
    </xdr:from>
    <xdr:to>
      <xdr:col>3</xdr:col>
      <xdr:colOff>714375</xdr:colOff>
      <xdr:row>244</xdr:row>
      <xdr:rowOff>609600</xdr:rowOff>
    </xdr:to>
    <xdr:pic>
      <xdr:nvPicPr>
        <xdr:cNvPr id="25747" name="Picture 6837"/>
        <xdr:cNvPicPr>
          <a:picLocks noChangeAspect="1" noChangeArrowheads="1"/>
        </xdr:cNvPicPr>
      </xdr:nvPicPr>
      <xdr:blipFill>
        <a:blip xmlns:r="http://schemas.openxmlformats.org/officeDocument/2006/relationships" r:embed="rId42" cstate="print"/>
        <a:srcRect/>
        <a:stretch>
          <a:fillRect/>
        </a:stretch>
      </xdr:blipFill>
      <xdr:spPr bwMode="auto">
        <a:xfrm>
          <a:off x="2752725" y="114157125"/>
          <a:ext cx="638175" cy="457200"/>
        </a:xfrm>
        <a:prstGeom prst="rect">
          <a:avLst/>
        </a:prstGeom>
        <a:noFill/>
        <a:ln w="9525">
          <a:noFill/>
          <a:miter lim="800000"/>
          <a:headEnd/>
          <a:tailEnd/>
        </a:ln>
      </xdr:spPr>
    </xdr:pic>
    <xdr:clientData/>
  </xdr:twoCellAnchor>
  <xdr:twoCellAnchor>
    <xdr:from>
      <xdr:col>3</xdr:col>
      <xdr:colOff>66675</xdr:colOff>
      <xdr:row>245</xdr:row>
      <xdr:rowOff>152400</xdr:rowOff>
    </xdr:from>
    <xdr:to>
      <xdr:col>3</xdr:col>
      <xdr:colOff>742950</xdr:colOff>
      <xdr:row>245</xdr:row>
      <xdr:rowOff>561975</xdr:rowOff>
    </xdr:to>
    <xdr:pic>
      <xdr:nvPicPr>
        <xdr:cNvPr id="25748" name="Picture 6839"/>
        <xdr:cNvPicPr>
          <a:picLocks noChangeAspect="1" noChangeArrowheads="1"/>
        </xdr:cNvPicPr>
      </xdr:nvPicPr>
      <xdr:blipFill>
        <a:blip xmlns:r="http://schemas.openxmlformats.org/officeDocument/2006/relationships" r:embed="rId43" cstate="print"/>
        <a:srcRect/>
        <a:stretch>
          <a:fillRect/>
        </a:stretch>
      </xdr:blipFill>
      <xdr:spPr bwMode="auto">
        <a:xfrm>
          <a:off x="2743200" y="114861975"/>
          <a:ext cx="676275" cy="409575"/>
        </a:xfrm>
        <a:prstGeom prst="rect">
          <a:avLst/>
        </a:prstGeom>
        <a:noFill/>
        <a:ln w="9525">
          <a:noFill/>
          <a:miter lim="800000"/>
          <a:headEnd/>
          <a:tailEnd/>
        </a:ln>
      </xdr:spPr>
    </xdr:pic>
    <xdr:clientData/>
  </xdr:twoCellAnchor>
  <xdr:twoCellAnchor>
    <xdr:from>
      <xdr:col>3</xdr:col>
      <xdr:colOff>247650</xdr:colOff>
      <xdr:row>284</xdr:row>
      <xdr:rowOff>57150</xdr:rowOff>
    </xdr:from>
    <xdr:to>
      <xdr:col>3</xdr:col>
      <xdr:colOff>552450</xdr:colOff>
      <xdr:row>284</xdr:row>
      <xdr:rowOff>628650</xdr:rowOff>
    </xdr:to>
    <xdr:pic>
      <xdr:nvPicPr>
        <xdr:cNvPr id="25749" name="Picture 7596"/>
        <xdr:cNvPicPr>
          <a:picLocks noChangeAspect="1" noChangeArrowheads="1"/>
        </xdr:cNvPicPr>
      </xdr:nvPicPr>
      <xdr:blipFill>
        <a:blip xmlns:r="http://schemas.openxmlformats.org/officeDocument/2006/relationships" r:embed="rId44" cstate="print"/>
        <a:srcRect/>
        <a:stretch>
          <a:fillRect/>
        </a:stretch>
      </xdr:blipFill>
      <xdr:spPr bwMode="auto">
        <a:xfrm>
          <a:off x="2924175" y="136807575"/>
          <a:ext cx="304800" cy="571500"/>
        </a:xfrm>
        <a:prstGeom prst="rect">
          <a:avLst/>
        </a:prstGeom>
        <a:noFill/>
        <a:ln w="9525">
          <a:noFill/>
          <a:miter lim="800000"/>
          <a:headEnd/>
          <a:tailEnd/>
        </a:ln>
      </xdr:spPr>
    </xdr:pic>
    <xdr:clientData/>
  </xdr:twoCellAnchor>
  <xdr:twoCellAnchor>
    <xdr:from>
      <xdr:col>3</xdr:col>
      <xdr:colOff>228600</xdr:colOff>
      <xdr:row>281</xdr:row>
      <xdr:rowOff>57150</xdr:rowOff>
    </xdr:from>
    <xdr:to>
      <xdr:col>3</xdr:col>
      <xdr:colOff>552450</xdr:colOff>
      <xdr:row>281</xdr:row>
      <xdr:rowOff>638175</xdr:rowOff>
    </xdr:to>
    <xdr:pic>
      <xdr:nvPicPr>
        <xdr:cNvPr id="25750" name="Picture 7594"/>
        <xdr:cNvPicPr>
          <a:picLocks noChangeAspect="1" noChangeArrowheads="1"/>
        </xdr:cNvPicPr>
      </xdr:nvPicPr>
      <xdr:blipFill>
        <a:blip xmlns:r="http://schemas.openxmlformats.org/officeDocument/2006/relationships" r:embed="rId45" cstate="print"/>
        <a:srcRect/>
        <a:stretch>
          <a:fillRect/>
        </a:stretch>
      </xdr:blipFill>
      <xdr:spPr bwMode="auto">
        <a:xfrm>
          <a:off x="2905125" y="134807325"/>
          <a:ext cx="323850" cy="581025"/>
        </a:xfrm>
        <a:prstGeom prst="rect">
          <a:avLst/>
        </a:prstGeom>
        <a:noFill/>
        <a:ln w="9525">
          <a:noFill/>
          <a:miter lim="800000"/>
          <a:headEnd/>
          <a:tailEnd/>
        </a:ln>
      </xdr:spPr>
    </xdr:pic>
    <xdr:clientData/>
  </xdr:twoCellAnchor>
  <xdr:twoCellAnchor>
    <xdr:from>
      <xdr:col>3</xdr:col>
      <xdr:colOff>238125</xdr:colOff>
      <xdr:row>280</xdr:row>
      <xdr:rowOff>47625</xdr:rowOff>
    </xdr:from>
    <xdr:to>
      <xdr:col>3</xdr:col>
      <xdr:colOff>571500</xdr:colOff>
      <xdr:row>280</xdr:row>
      <xdr:rowOff>647700</xdr:rowOff>
    </xdr:to>
    <xdr:pic>
      <xdr:nvPicPr>
        <xdr:cNvPr id="25751" name="Picture 7592"/>
        <xdr:cNvPicPr>
          <a:picLocks noChangeAspect="1" noChangeArrowheads="1"/>
        </xdr:cNvPicPr>
      </xdr:nvPicPr>
      <xdr:blipFill>
        <a:blip xmlns:r="http://schemas.openxmlformats.org/officeDocument/2006/relationships" r:embed="rId46" cstate="print"/>
        <a:srcRect/>
        <a:stretch>
          <a:fillRect/>
        </a:stretch>
      </xdr:blipFill>
      <xdr:spPr bwMode="auto">
        <a:xfrm>
          <a:off x="2914650" y="134131050"/>
          <a:ext cx="333375" cy="600075"/>
        </a:xfrm>
        <a:prstGeom prst="rect">
          <a:avLst/>
        </a:prstGeom>
        <a:noFill/>
        <a:ln w="9525">
          <a:noFill/>
          <a:miter lim="800000"/>
          <a:headEnd/>
          <a:tailEnd/>
        </a:ln>
      </xdr:spPr>
    </xdr:pic>
    <xdr:clientData/>
  </xdr:twoCellAnchor>
  <xdr:twoCellAnchor>
    <xdr:from>
      <xdr:col>3</xdr:col>
      <xdr:colOff>219075</xdr:colOff>
      <xdr:row>277</xdr:row>
      <xdr:rowOff>76200</xdr:rowOff>
    </xdr:from>
    <xdr:to>
      <xdr:col>3</xdr:col>
      <xdr:colOff>590550</xdr:colOff>
      <xdr:row>277</xdr:row>
      <xdr:rowOff>628650</xdr:rowOff>
    </xdr:to>
    <xdr:pic>
      <xdr:nvPicPr>
        <xdr:cNvPr id="25752" name="Picture 7590"/>
        <xdr:cNvPicPr>
          <a:picLocks noChangeAspect="1" noChangeArrowheads="1"/>
        </xdr:cNvPicPr>
      </xdr:nvPicPr>
      <xdr:blipFill>
        <a:blip xmlns:r="http://schemas.openxmlformats.org/officeDocument/2006/relationships" r:embed="rId47" cstate="print"/>
        <a:srcRect/>
        <a:stretch>
          <a:fillRect/>
        </a:stretch>
      </xdr:blipFill>
      <xdr:spPr bwMode="auto">
        <a:xfrm>
          <a:off x="2895600" y="132159375"/>
          <a:ext cx="371475" cy="552450"/>
        </a:xfrm>
        <a:prstGeom prst="rect">
          <a:avLst/>
        </a:prstGeom>
        <a:noFill/>
        <a:ln w="9525">
          <a:noFill/>
          <a:miter lim="800000"/>
          <a:headEnd/>
          <a:tailEnd/>
        </a:ln>
      </xdr:spPr>
    </xdr:pic>
    <xdr:clientData/>
  </xdr:twoCellAnchor>
  <xdr:twoCellAnchor>
    <xdr:from>
      <xdr:col>3</xdr:col>
      <xdr:colOff>228600</xdr:colOff>
      <xdr:row>296</xdr:row>
      <xdr:rowOff>66675</xdr:rowOff>
    </xdr:from>
    <xdr:to>
      <xdr:col>3</xdr:col>
      <xdr:colOff>581025</xdr:colOff>
      <xdr:row>296</xdr:row>
      <xdr:rowOff>628650</xdr:rowOff>
    </xdr:to>
    <xdr:pic>
      <xdr:nvPicPr>
        <xdr:cNvPr id="25753" name="Picture 7962"/>
        <xdr:cNvPicPr>
          <a:picLocks noChangeAspect="1" noChangeArrowheads="1"/>
        </xdr:cNvPicPr>
      </xdr:nvPicPr>
      <xdr:blipFill>
        <a:blip xmlns:r="http://schemas.openxmlformats.org/officeDocument/2006/relationships" r:embed="rId48" cstate="print"/>
        <a:srcRect/>
        <a:stretch>
          <a:fillRect/>
        </a:stretch>
      </xdr:blipFill>
      <xdr:spPr bwMode="auto">
        <a:xfrm>
          <a:off x="2905125" y="142703550"/>
          <a:ext cx="352425" cy="561975"/>
        </a:xfrm>
        <a:prstGeom prst="rect">
          <a:avLst/>
        </a:prstGeom>
        <a:noFill/>
        <a:ln w="9525">
          <a:noFill/>
          <a:miter lim="800000"/>
          <a:headEnd/>
          <a:tailEnd/>
        </a:ln>
      </xdr:spPr>
    </xdr:pic>
    <xdr:clientData/>
  </xdr:twoCellAnchor>
  <xdr:twoCellAnchor>
    <xdr:from>
      <xdr:col>3</xdr:col>
      <xdr:colOff>266700</xdr:colOff>
      <xdr:row>295</xdr:row>
      <xdr:rowOff>57150</xdr:rowOff>
    </xdr:from>
    <xdr:to>
      <xdr:col>3</xdr:col>
      <xdr:colOff>542925</xdr:colOff>
      <xdr:row>295</xdr:row>
      <xdr:rowOff>628650</xdr:rowOff>
    </xdr:to>
    <xdr:pic>
      <xdr:nvPicPr>
        <xdr:cNvPr id="25754" name="Picture 7960"/>
        <xdr:cNvPicPr>
          <a:picLocks noChangeAspect="1" noChangeArrowheads="1"/>
        </xdr:cNvPicPr>
      </xdr:nvPicPr>
      <xdr:blipFill>
        <a:blip xmlns:r="http://schemas.openxmlformats.org/officeDocument/2006/relationships" r:embed="rId49" cstate="print"/>
        <a:srcRect/>
        <a:stretch>
          <a:fillRect/>
        </a:stretch>
      </xdr:blipFill>
      <xdr:spPr bwMode="auto">
        <a:xfrm>
          <a:off x="2943225" y="141989175"/>
          <a:ext cx="276225" cy="571500"/>
        </a:xfrm>
        <a:prstGeom prst="rect">
          <a:avLst/>
        </a:prstGeom>
        <a:noFill/>
        <a:ln w="9525">
          <a:noFill/>
          <a:miter lim="800000"/>
          <a:headEnd/>
          <a:tailEnd/>
        </a:ln>
      </xdr:spPr>
    </xdr:pic>
    <xdr:clientData/>
  </xdr:twoCellAnchor>
  <xdr:twoCellAnchor>
    <xdr:from>
      <xdr:col>3</xdr:col>
      <xdr:colOff>228600</xdr:colOff>
      <xdr:row>294</xdr:row>
      <xdr:rowOff>57150</xdr:rowOff>
    </xdr:from>
    <xdr:to>
      <xdr:col>3</xdr:col>
      <xdr:colOff>552450</xdr:colOff>
      <xdr:row>294</xdr:row>
      <xdr:rowOff>628650</xdr:rowOff>
    </xdr:to>
    <xdr:pic>
      <xdr:nvPicPr>
        <xdr:cNvPr id="25755" name="Picture 7958"/>
        <xdr:cNvPicPr>
          <a:picLocks noChangeAspect="1" noChangeArrowheads="1"/>
        </xdr:cNvPicPr>
      </xdr:nvPicPr>
      <xdr:blipFill>
        <a:blip xmlns:r="http://schemas.openxmlformats.org/officeDocument/2006/relationships" r:embed="rId50" cstate="print"/>
        <a:srcRect/>
        <a:stretch>
          <a:fillRect/>
        </a:stretch>
      </xdr:blipFill>
      <xdr:spPr bwMode="auto">
        <a:xfrm>
          <a:off x="2905125" y="141284325"/>
          <a:ext cx="323850" cy="571500"/>
        </a:xfrm>
        <a:prstGeom prst="rect">
          <a:avLst/>
        </a:prstGeom>
        <a:noFill/>
        <a:ln w="9525">
          <a:noFill/>
          <a:miter lim="800000"/>
          <a:headEnd/>
          <a:tailEnd/>
        </a:ln>
      </xdr:spPr>
    </xdr:pic>
    <xdr:clientData/>
  </xdr:twoCellAnchor>
  <xdr:twoCellAnchor>
    <xdr:from>
      <xdr:col>3</xdr:col>
      <xdr:colOff>257175</xdr:colOff>
      <xdr:row>293</xdr:row>
      <xdr:rowOff>104775</xdr:rowOff>
    </xdr:from>
    <xdr:to>
      <xdr:col>3</xdr:col>
      <xdr:colOff>542925</xdr:colOff>
      <xdr:row>293</xdr:row>
      <xdr:rowOff>628650</xdr:rowOff>
    </xdr:to>
    <xdr:pic>
      <xdr:nvPicPr>
        <xdr:cNvPr id="25756" name="Picture 7956"/>
        <xdr:cNvPicPr>
          <a:picLocks noChangeAspect="1" noChangeArrowheads="1"/>
        </xdr:cNvPicPr>
      </xdr:nvPicPr>
      <xdr:blipFill>
        <a:blip xmlns:r="http://schemas.openxmlformats.org/officeDocument/2006/relationships" r:embed="rId51" cstate="print"/>
        <a:srcRect/>
        <a:stretch>
          <a:fillRect/>
        </a:stretch>
      </xdr:blipFill>
      <xdr:spPr bwMode="auto">
        <a:xfrm>
          <a:off x="2933700" y="140627100"/>
          <a:ext cx="285750" cy="523875"/>
        </a:xfrm>
        <a:prstGeom prst="rect">
          <a:avLst/>
        </a:prstGeom>
        <a:noFill/>
        <a:ln w="9525">
          <a:noFill/>
          <a:miter lim="800000"/>
          <a:headEnd/>
          <a:tailEnd/>
        </a:ln>
      </xdr:spPr>
    </xdr:pic>
    <xdr:clientData/>
  </xdr:twoCellAnchor>
  <xdr:twoCellAnchor>
    <xdr:from>
      <xdr:col>2</xdr:col>
      <xdr:colOff>494180</xdr:colOff>
      <xdr:row>291</xdr:row>
      <xdr:rowOff>96931</xdr:rowOff>
    </xdr:from>
    <xdr:to>
      <xdr:col>2</xdr:col>
      <xdr:colOff>1837205</xdr:colOff>
      <xdr:row>291</xdr:row>
      <xdr:rowOff>639856</xdr:rowOff>
    </xdr:to>
    <xdr:pic>
      <xdr:nvPicPr>
        <xdr:cNvPr id="25757" name="Picture 7954"/>
        <xdr:cNvPicPr>
          <a:picLocks noChangeAspect="1" noChangeArrowheads="1"/>
        </xdr:cNvPicPr>
      </xdr:nvPicPr>
      <xdr:blipFill>
        <a:blip xmlns:r="http://schemas.openxmlformats.org/officeDocument/2006/relationships" r:embed="rId52" cstate="print"/>
        <a:srcRect/>
        <a:stretch>
          <a:fillRect/>
        </a:stretch>
      </xdr:blipFill>
      <xdr:spPr bwMode="auto">
        <a:xfrm>
          <a:off x="751915" y="165114755"/>
          <a:ext cx="1343025" cy="542925"/>
        </a:xfrm>
        <a:prstGeom prst="rect">
          <a:avLst/>
        </a:prstGeom>
        <a:noFill/>
        <a:ln w="9525">
          <a:noFill/>
          <a:miter lim="800000"/>
          <a:headEnd/>
          <a:tailEnd/>
        </a:ln>
      </xdr:spPr>
    </xdr:pic>
    <xdr:clientData/>
  </xdr:twoCellAnchor>
  <xdr:twoCellAnchor>
    <xdr:from>
      <xdr:col>3</xdr:col>
      <xdr:colOff>219075</xdr:colOff>
      <xdr:row>300</xdr:row>
      <xdr:rowOff>47625</xdr:rowOff>
    </xdr:from>
    <xdr:to>
      <xdr:col>3</xdr:col>
      <xdr:colOff>561975</xdr:colOff>
      <xdr:row>300</xdr:row>
      <xdr:rowOff>600075</xdr:rowOff>
    </xdr:to>
    <xdr:pic>
      <xdr:nvPicPr>
        <xdr:cNvPr id="25758" name="Picture 8506"/>
        <xdr:cNvPicPr>
          <a:picLocks noChangeAspect="1" noChangeArrowheads="1"/>
        </xdr:cNvPicPr>
      </xdr:nvPicPr>
      <xdr:blipFill>
        <a:blip xmlns:r="http://schemas.openxmlformats.org/officeDocument/2006/relationships" r:embed="rId53" cstate="print"/>
        <a:srcRect/>
        <a:stretch>
          <a:fillRect/>
        </a:stretch>
      </xdr:blipFill>
      <xdr:spPr bwMode="auto">
        <a:xfrm>
          <a:off x="2895600" y="145503900"/>
          <a:ext cx="342900" cy="552450"/>
        </a:xfrm>
        <a:prstGeom prst="rect">
          <a:avLst/>
        </a:prstGeom>
        <a:noFill/>
        <a:ln w="9525">
          <a:noFill/>
          <a:miter lim="800000"/>
          <a:headEnd/>
          <a:tailEnd/>
        </a:ln>
      </xdr:spPr>
    </xdr:pic>
    <xdr:clientData/>
  </xdr:twoCellAnchor>
  <xdr:twoCellAnchor>
    <xdr:from>
      <xdr:col>3</xdr:col>
      <xdr:colOff>266700</xdr:colOff>
      <xdr:row>299</xdr:row>
      <xdr:rowOff>28575</xdr:rowOff>
    </xdr:from>
    <xdr:to>
      <xdr:col>3</xdr:col>
      <xdr:colOff>533400</xdr:colOff>
      <xdr:row>299</xdr:row>
      <xdr:rowOff>590550</xdr:rowOff>
    </xdr:to>
    <xdr:pic>
      <xdr:nvPicPr>
        <xdr:cNvPr id="25759" name="Picture 8502"/>
        <xdr:cNvPicPr>
          <a:picLocks noChangeAspect="1" noChangeArrowheads="1"/>
        </xdr:cNvPicPr>
      </xdr:nvPicPr>
      <xdr:blipFill>
        <a:blip xmlns:r="http://schemas.openxmlformats.org/officeDocument/2006/relationships" r:embed="rId54" cstate="print"/>
        <a:srcRect/>
        <a:stretch>
          <a:fillRect/>
        </a:stretch>
      </xdr:blipFill>
      <xdr:spPr bwMode="auto">
        <a:xfrm>
          <a:off x="2943225" y="144780000"/>
          <a:ext cx="266700" cy="561975"/>
        </a:xfrm>
        <a:prstGeom prst="rect">
          <a:avLst/>
        </a:prstGeom>
        <a:noFill/>
        <a:ln w="9525">
          <a:noFill/>
          <a:miter lim="800000"/>
          <a:headEnd/>
          <a:tailEnd/>
        </a:ln>
      </xdr:spPr>
    </xdr:pic>
    <xdr:clientData/>
  </xdr:twoCellAnchor>
  <xdr:twoCellAnchor>
    <xdr:from>
      <xdr:col>3</xdr:col>
      <xdr:colOff>266700</xdr:colOff>
      <xdr:row>298</xdr:row>
      <xdr:rowOff>57150</xdr:rowOff>
    </xdr:from>
    <xdr:to>
      <xdr:col>3</xdr:col>
      <xdr:colOff>514350</xdr:colOff>
      <xdr:row>298</xdr:row>
      <xdr:rowOff>600075</xdr:rowOff>
    </xdr:to>
    <xdr:pic>
      <xdr:nvPicPr>
        <xdr:cNvPr id="25760" name="Picture 8500"/>
        <xdr:cNvPicPr>
          <a:picLocks noChangeAspect="1" noChangeArrowheads="1"/>
        </xdr:cNvPicPr>
      </xdr:nvPicPr>
      <xdr:blipFill>
        <a:blip xmlns:r="http://schemas.openxmlformats.org/officeDocument/2006/relationships" r:embed="rId55" cstate="print"/>
        <a:srcRect/>
        <a:stretch>
          <a:fillRect/>
        </a:stretch>
      </xdr:blipFill>
      <xdr:spPr bwMode="auto">
        <a:xfrm>
          <a:off x="2943225" y="144103725"/>
          <a:ext cx="247650" cy="542925"/>
        </a:xfrm>
        <a:prstGeom prst="rect">
          <a:avLst/>
        </a:prstGeom>
        <a:noFill/>
        <a:ln w="9525">
          <a:noFill/>
          <a:miter lim="800000"/>
          <a:headEnd/>
          <a:tailEnd/>
        </a:ln>
      </xdr:spPr>
    </xdr:pic>
    <xdr:clientData/>
  </xdr:twoCellAnchor>
  <xdr:twoCellAnchor>
    <xdr:from>
      <xdr:col>3</xdr:col>
      <xdr:colOff>247650</xdr:colOff>
      <xdr:row>297</xdr:row>
      <xdr:rowOff>57150</xdr:rowOff>
    </xdr:from>
    <xdr:to>
      <xdr:col>3</xdr:col>
      <xdr:colOff>542925</xdr:colOff>
      <xdr:row>297</xdr:row>
      <xdr:rowOff>581025</xdr:rowOff>
    </xdr:to>
    <xdr:pic>
      <xdr:nvPicPr>
        <xdr:cNvPr id="25761" name="Picture 8498"/>
        <xdr:cNvPicPr>
          <a:picLocks noChangeAspect="1" noChangeArrowheads="1"/>
        </xdr:cNvPicPr>
      </xdr:nvPicPr>
      <xdr:blipFill>
        <a:blip xmlns:r="http://schemas.openxmlformats.org/officeDocument/2006/relationships" r:embed="rId56" cstate="print"/>
        <a:srcRect/>
        <a:stretch>
          <a:fillRect/>
        </a:stretch>
      </xdr:blipFill>
      <xdr:spPr bwMode="auto">
        <a:xfrm>
          <a:off x="2924175" y="143398875"/>
          <a:ext cx="295275" cy="523875"/>
        </a:xfrm>
        <a:prstGeom prst="rect">
          <a:avLst/>
        </a:prstGeom>
        <a:noFill/>
        <a:ln w="9525">
          <a:noFill/>
          <a:miter lim="800000"/>
          <a:headEnd/>
          <a:tailEnd/>
        </a:ln>
      </xdr:spPr>
    </xdr:pic>
    <xdr:clientData/>
  </xdr:twoCellAnchor>
  <xdr:twoCellAnchor>
    <xdr:from>
      <xdr:col>2</xdr:col>
      <xdr:colOff>600634</xdr:colOff>
      <xdr:row>392</xdr:row>
      <xdr:rowOff>184898</xdr:rowOff>
    </xdr:from>
    <xdr:to>
      <xdr:col>2</xdr:col>
      <xdr:colOff>1633612</xdr:colOff>
      <xdr:row>392</xdr:row>
      <xdr:rowOff>1131794</xdr:rowOff>
    </xdr:to>
    <xdr:pic>
      <xdr:nvPicPr>
        <xdr:cNvPr id="25762" name="Picture 8840"/>
        <xdr:cNvPicPr>
          <a:picLocks noChangeAspect="1" noChangeArrowheads="1"/>
        </xdr:cNvPicPr>
      </xdr:nvPicPr>
      <xdr:blipFill>
        <a:blip xmlns:r="http://schemas.openxmlformats.org/officeDocument/2006/relationships" r:embed="rId57" cstate="print"/>
        <a:srcRect/>
        <a:stretch>
          <a:fillRect/>
        </a:stretch>
      </xdr:blipFill>
      <xdr:spPr bwMode="auto">
        <a:xfrm>
          <a:off x="858369" y="216514457"/>
          <a:ext cx="1032978" cy="946896"/>
        </a:xfrm>
        <a:prstGeom prst="rect">
          <a:avLst/>
        </a:prstGeom>
        <a:noFill/>
        <a:ln w="9525">
          <a:noFill/>
          <a:miter lim="800000"/>
          <a:headEnd/>
          <a:tailEnd/>
        </a:ln>
      </xdr:spPr>
    </xdr:pic>
    <xdr:clientData/>
  </xdr:twoCellAnchor>
  <xdr:twoCellAnchor>
    <xdr:from>
      <xdr:col>3</xdr:col>
      <xdr:colOff>238125</xdr:colOff>
      <xdr:row>399</xdr:row>
      <xdr:rowOff>85725</xdr:rowOff>
    </xdr:from>
    <xdr:to>
      <xdr:col>3</xdr:col>
      <xdr:colOff>561975</xdr:colOff>
      <xdr:row>399</xdr:row>
      <xdr:rowOff>685800</xdr:rowOff>
    </xdr:to>
    <xdr:pic>
      <xdr:nvPicPr>
        <xdr:cNvPr id="25763" name="Picture 8850"/>
        <xdr:cNvPicPr>
          <a:picLocks noChangeAspect="1" noChangeArrowheads="1"/>
        </xdr:cNvPicPr>
      </xdr:nvPicPr>
      <xdr:blipFill>
        <a:blip xmlns:r="http://schemas.openxmlformats.org/officeDocument/2006/relationships" r:embed="rId58" cstate="print"/>
        <a:srcRect/>
        <a:stretch>
          <a:fillRect/>
        </a:stretch>
      </xdr:blipFill>
      <xdr:spPr bwMode="auto">
        <a:xfrm>
          <a:off x="2914650" y="197424675"/>
          <a:ext cx="323850" cy="600075"/>
        </a:xfrm>
        <a:prstGeom prst="rect">
          <a:avLst/>
        </a:prstGeom>
        <a:noFill/>
        <a:ln w="9525">
          <a:noFill/>
          <a:miter lim="800000"/>
          <a:headEnd/>
          <a:tailEnd/>
        </a:ln>
      </xdr:spPr>
    </xdr:pic>
    <xdr:clientData/>
  </xdr:twoCellAnchor>
  <xdr:twoCellAnchor>
    <xdr:from>
      <xdr:col>3</xdr:col>
      <xdr:colOff>219075</xdr:colOff>
      <xdr:row>398</xdr:row>
      <xdr:rowOff>66675</xdr:rowOff>
    </xdr:from>
    <xdr:to>
      <xdr:col>3</xdr:col>
      <xdr:colOff>590550</xdr:colOff>
      <xdr:row>398</xdr:row>
      <xdr:rowOff>676275</xdr:rowOff>
    </xdr:to>
    <xdr:pic>
      <xdr:nvPicPr>
        <xdr:cNvPr id="25764" name="Picture 8848"/>
        <xdr:cNvPicPr>
          <a:picLocks noChangeAspect="1" noChangeArrowheads="1"/>
        </xdr:cNvPicPr>
      </xdr:nvPicPr>
      <xdr:blipFill>
        <a:blip xmlns:r="http://schemas.openxmlformats.org/officeDocument/2006/relationships" r:embed="rId59" cstate="print"/>
        <a:srcRect/>
        <a:stretch>
          <a:fillRect/>
        </a:stretch>
      </xdr:blipFill>
      <xdr:spPr bwMode="auto">
        <a:xfrm>
          <a:off x="2895600" y="196691250"/>
          <a:ext cx="371475" cy="609600"/>
        </a:xfrm>
        <a:prstGeom prst="rect">
          <a:avLst/>
        </a:prstGeom>
        <a:noFill/>
        <a:ln w="9525">
          <a:noFill/>
          <a:miter lim="800000"/>
          <a:headEnd/>
          <a:tailEnd/>
        </a:ln>
      </xdr:spPr>
    </xdr:pic>
    <xdr:clientData/>
  </xdr:twoCellAnchor>
  <xdr:twoCellAnchor>
    <xdr:from>
      <xdr:col>3</xdr:col>
      <xdr:colOff>238125</xdr:colOff>
      <xdr:row>397</xdr:row>
      <xdr:rowOff>85725</xdr:rowOff>
    </xdr:from>
    <xdr:to>
      <xdr:col>3</xdr:col>
      <xdr:colOff>542925</xdr:colOff>
      <xdr:row>397</xdr:row>
      <xdr:rowOff>685800</xdr:rowOff>
    </xdr:to>
    <xdr:pic>
      <xdr:nvPicPr>
        <xdr:cNvPr id="25765" name="Picture 8846"/>
        <xdr:cNvPicPr>
          <a:picLocks noChangeAspect="1" noChangeArrowheads="1"/>
        </xdr:cNvPicPr>
      </xdr:nvPicPr>
      <xdr:blipFill>
        <a:blip xmlns:r="http://schemas.openxmlformats.org/officeDocument/2006/relationships" r:embed="rId60" cstate="print"/>
        <a:srcRect/>
        <a:stretch>
          <a:fillRect/>
        </a:stretch>
      </xdr:blipFill>
      <xdr:spPr bwMode="auto">
        <a:xfrm>
          <a:off x="2914650" y="195995925"/>
          <a:ext cx="304800" cy="600075"/>
        </a:xfrm>
        <a:prstGeom prst="rect">
          <a:avLst/>
        </a:prstGeom>
        <a:noFill/>
        <a:ln w="9525">
          <a:noFill/>
          <a:miter lim="800000"/>
          <a:headEnd/>
          <a:tailEnd/>
        </a:ln>
      </xdr:spPr>
    </xdr:pic>
    <xdr:clientData/>
  </xdr:twoCellAnchor>
  <xdr:twoCellAnchor>
    <xdr:from>
      <xdr:col>3</xdr:col>
      <xdr:colOff>190500</xdr:colOff>
      <xdr:row>396</xdr:row>
      <xdr:rowOff>76200</xdr:rowOff>
    </xdr:from>
    <xdr:to>
      <xdr:col>3</xdr:col>
      <xdr:colOff>647700</xdr:colOff>
      <xdr:row>396</xdr:row>
      <xdr:rowOff>723900</xdr:rowOff>
    </xdr:to>
    <xdr:pic>
      <xdr:nvPicPr>
        <xdr:cNvPr id="25766" name="Picture 8844"/>
        <xdr:cNvPicPr>
          <a:picLocks noChangeAspect="1" noChangeArrowheads="1"/>
        </xdr:cNvPicPr>
      </xdr:nvPicPr>
      <xdr:blipFill>
        <a:blip xmlns:r="http://schemas.openxmlformats.org/officeDocument/2006/relationships" r:embed="rId61" cstate="print"/>
        <a:srcRect/>
        <a:stretch>
          <a:fillRect/>
        </a:stretch>
      </xdr:blipFill>
      <xdr:spPr bwMode="auto">
        <a:xfrm>
          <a:off x="2867025" y="195224400"/>
          <a:ext cx="457200" cy="647700"/>
        </a:xfrm>
        <a:prstGeom prst="rect">
          <a:avLst/>
        </a:prstGeom>
        <a:noFill/>
        <a:ln w="9525">
          <a:noFill/>
          <a:miter lim="800000"/>
          <a:headEnd/>
          <a:tailEnd/>
        </a:ln>
      </xdr:spPr>
    </xdr:pic>
    <xdr:clientData/>
  </xdr:twoCellAnchor>
  <xdr:twoCellAnchor>
    <xdr:from>
      <xdr:col>3</xdr:col>
      <xdr:colOff>224118</xdr:colOff>
      <xdr:row>394</xdr:row>
      <xdr:rowOff>14568</xdr:rowOff>
    </xdr:from>
    <xdr:to>
      <xdr:col>3</xdr:col>
      <xdr:colOff>560294</xdr:colOff>
      <xdr:row>394</xdr:row>
      <xdr:rowOff>731744</xdr:rowOff>
    </xdr:to>
    <xdr:pic>
      <xdr:nvPicPr>
        <xdr:cNvPr id="25767" name="Picture 8842"/>
        <xdr:cNvPicPr>
          <a:picLocks noChangeAspect="1" noChangeArrowheads="1"/>
        </xdr:cNvPicPr>
      </xdr:nvPicPr>
      <xdr:blipFill>
        <a:blip xmlns:r="http://schemas.openxmlformats.org/officeDocument/2006/relationships" r:embed="rId62" cstate="print"/>
        <a:srcRect/>
        <a:stretch>
          <a:fillRect/>
        </a:stretch>
      </xdr:blipFill>
      <xdr:spPr bwMode="auto">
        <a:xfrm>
          <a:off x="2902324" y="217285421"/>
          <a:ext cx="336176" cy="717176"/>
        </a:xfrm>
        <a:prstGeom prst="rect">
          <a:avLst/>
        </a:prstGeom>
        <a:noFill/>
        <a:ln w="9525">
          <a:noFill/>
          <a:miter lim="800000"/>
          <a:headEnd/>
          <a:tailEnd/>
        </a:ln>
      </xdr:spPr>
    </xdr:pic>
    <xdr:clientData/>
  </xdr:twoCellAnchor>
  <xdr:twoCellAnchor>
    <xdr:from>
      <xdr:col>3</xdr:col>
      <xdr:colOff>257175</xdr:colOff>
      <xdr:row>405</xdr:row>
      <xdr:rowOff>104775</xdr:rowOff>
    </xdr:from>
    <xdr:to>
      <xdr:col>3</xdr:col>
      <xdr:colOff>609600</xdr:colOff>
      <xdr:row>405</xdr:row>
      <xdr:rowOff>638175</xdr:rowOff>
    </xdr:to>
    <xdr:pic>
      <xdr:nvPicPr>
        <xdr:cNvPr id="25768" name="Picture 8862"/>
        <xdr:cNvPicPr>
          <a:picLocks noChangeAspect="1" noChangeArrowheads="1"/>
        </xdr:cNvPicPr>
      </xdr:nvPicPr>
      <xdr:blipFill>
        <a:blip xmlns:r="http://schemas.openxmlformats.org/officeDocument/2006/relationships" r:embed="rId63" cstate="print"/>
        <a:srcRect/>
        <a:stretch>
          <a:fillRect/>
        </a:stretch>
      </xdr:blipFill>
      <xdr:spPr bwMode="auto">
        <a:xfrm>
          <a:off x="2933700" y="201853800"/>
          <a:ext cx="352425" cy="533400"/>
        </a:xfrm>
        <a:prstGeom prst="rect">
          <a:avLst/>
        </a:prstGeom>
        <a:noFill/>
        <a:ln w="9525">
          <a:noFill/>
          <a:miter lim="800000"/>
          <a:headEnd/>
          <a:tailEnd/>
        </a:ln>
      </xdr:spPr>
    </xdr:pic>
    <xdr:clientData/>
  </xdr:twoCellAnchor>
  <xdr:twoCellAnchor>
    <xdr:from>
      <xdr:col>3</xdr:col>
      <xdr:colOff>247650</xdr:colOff>
      <xdr:row>404</xdr:row>
      <xdr:rowOff>66675</xdr:rowOff>
    </xdr:from>
    <xdr:to>
      <xdr:col>3</xdr:col>
      <xdr:colOff>571500</xdr:colOff>
      <xdr:row>404</xdr:row>
      <xdr:rowOff>676275</xdr:rowOff>
    </xdr:to>
    <xdr:pic>
      <xdr:nvPicPr>
        <xdr:cNvPr id="25769" name="Picture 8860"/>
        <xdr:cNvPicPr>
          <a:picLocks noChangeAspect="1" noChangeArrowheads="1"/>
        </xdr:cNvPicPr>
      </xdr:nvPicPr>
      <xdr:blipFill>
        <a:blip xmlns:r="http://schemas.openxmlformats.org/officeDocument/2006/relationships" r:embed="rId64" cstate="print"/>
        <a:srcRect/>
        <a:stretch>
          <a:fillRect/>
        </a:stretch>
      </xdr:blipFill>
      <xdr:spPr bwMode="auto">
        <a:xfrm>
          <a:off x="2924175" y="201101325"/>
          <a:ext cx="323850" cy="609600"/>
        </a:xfrm>
        <a:prstGeom prst="rect">
          <a:avLst/>
        </a:prstGeom>
        <a:noFill/>
        <a:ln w="9525">
          <a:noFill/>
          <a:miter lim="800000"/>
          <a:headEnd/>
          <a:tailEnd/>
        </a:ln>
      </xdr:spPr>
    </xdr:pic>
    <xdr:clientData/>
  </xdr:twoCellAnchor>
  <xdr:twoCellAnchor>
    <xdr:from>
      <xdr:col>3</xdr:col>
      <xdr:colOff>304800</xdr:colOff>
      <xdr:row>403</xdr:row>
      <xdr:rowOff>76200</xdr:rowOff>
    </xdr:from>
    <xdr:to>
      <xdr:col>3</xdr:col>
      <xdr:colOff>523875</xdr:colOff>
      <xdr:row>403</xdr:row>
      <xdr:rowOff>647700</xdr:rowOff>
    </xdr:to>
    <xdr:pic>
      <xdr:nvPicPr>
        <xdr:cNvPr id="25770" name="Picture 8858"/>
        <xdr:cNvPicPr>
          <a:picLocks noChangeAspect="1" noChangeArrowheads="1"/>
        </xdr:cNvPicPr>
      </xdr:nvPicPr>
      <xdr:blipFill>
        <a:blip xmlns:r="http://schemas.openxmlformats.org/officeDocument/2006/relationships" r:embed="rId65" cstate="print"/>
        <a:srcRect/>
        <a:stretch>
          <a:fillRect/>
        </a:stretch>
      </xdr:blipFill>
      <xdr:spPr bwMode="auto">
        <a:xfrm>
          <a:off x="2981325" y="200396475"/>
          <a:ext cx="219075" cy="571500"/>
        </a:xfrm>
        <a:prstGeom prst="rect">
          <a:avLst/>
        </a:prstGeom>
        <a:noFill/>
        <a:ln w="9525">
          <a:noFill/>
          <a:miter lim="800000"/>
          <a:headEnd/>
          <a:tailEnd/>
        </a:ln>
      </xdr:spPr>
    </xdr:pic>
    <xdr:clientData/>
  </xdr:twoCellAnchor>
  <xdr:twoCellAnchor>
    <xdr:from>
      <xdr:col>3</xdr:col>
      <xdr:colOff>266700</xdr:colOff>
      <xdr:row>402</xdr:row>
      <xdr:rowOff>95250</xdr:rowOff>
    </xdr:from>
    <xdr:to>
      <xdr:col>3</xdr:col>
      <xdr:colOff>561975</xdr:colOff>
      <xdr:row>402</xdr:row>
      <xdr:rowOff>704850</xdr:rowOff>
    </xdr:to>
    <xdr:pic>
      <xdr:nvPicPr>
        <xdr:cNvPr id="25771" name="Picture 8856"/>
        <xdr:cNvPicPr>
          <a:picLocks noChangeAspect="1" noChangeArrowheads="1"/>
        </xdr:cNvPicPr>
      </xdr:nvPicPr>
      <xdr:blipFill>
        <a:blip xmlns:r="http://schemas.openxmlformats.org/officeDocument/2006/relationships" r:embed="rId66" cstate="print"/>
        <a:srcRect/>
        <a:stretch>
          <a:fillRect/>
        </a:stretch>
      </xdr:blipFill>
      <xdr:spPr bwMode="auto">
        <a:xfrm>
          <a:off x="2943225" y="199701150"/>
          <a:ext cx="295275" cy="609600"/>
        </a:xfrm>
        <a:prstGeom prst="rect">
          <a:avLst/>
        </a:prstGeom>
        <a:noFill/>
        <a:ln w="9525">
          <a:noFill/>
          <a:miter lim="800000"/>
          <a:headEnd/>
          <a:tailEnd/>
        </a:ln>
      </xdr:spPr>
    </xdr:pic>
    <xdr:clientData/>
  </xdr:twoCellAnchor>
  <xdr:twoCellAnchor>
    <xdr:from>
      <xdr:col>3</xdr:col>
      <xdr:colOff>209550</xdr:colOff>
      <xdr:row>401</xdr:row>
      <xdr:rowOff>123825</xdr:rowOff>
    </xdr:from>
    <xdr:to>
      <xdr:col>3</xdr:col>
      <xdr:colOff>619125</xdr:colOff>
      <xdr:row>401</xdr:row>
      <xdr:rowOff>657225</xdr:rowOff>
    </xdr:to>
    <xdr:pic>
      <xdr:nvPicPr>
        <xdr:cNvPr id="25772" name="Picture 8854"/>
        <xdr:cNvPicPr>
          <a:picLocks noChangeAspect="1" noChangeArrowheads="1"/>
        </xdr:cNvPicPr>
      </xdr:nvPicPr>
      <xdr:blipFill>
        <a:blip xmlns:r="http://schemas.openxmlformats.org/officeDocument/2006/relationships" r:embed="rId67" cstate="print"/>
        <a:srcRect/>
        <a:stretch>
          <a:fillRect/>
        </a:stretch>
      </xdr:blipFill>
      <xdr:spPr bwMode="auto">
        <a:xfrm>
          <a:off x="2886075" y="199015350"/>
          <a:ext cx="409575" cy="533400"/>
        </a:xfrm>
        <a:prstGeom prst="rect">
          <a:avLst/>
        </a:prstGeom>
        <a:noFill/>
        <a:ln w="9525">
          <a:noFill/>
          <a:miter lim="800000"/>
          <a:headEnd/>
          <a:tailEnd/>
        </a:ln>
      </xdr:spPr>
    </xdr:pic>
    <xdr:clientData/>
  </xdr:twoCellAnchor>
  <xdr:twoCellAnchor>
    <xdr:from>
      <xdr:col>3</xdr:col>
      <xdr:colOff>171450</xdr:colOff>
      <xdr:row>400</xdr:row>
      <xdr:rowOff>104775</xdr:rowOff>
    </xdr:from>
    <xdr:to>
      <xdr:col>3</xdr:col>
      <xdr:colOff>609600</xdr:colOff>
      <xdr:row>400</xdr:row>
      <xdr:rowOff>657225</xdr:rowOff>
    </xdr:to>
    <xdr:pic>
      <xdr:nvPicPr>
        <xdr:cNvPr id="25773" name="Picture 8852"/>
        <xdr:cNvPicPr>
          <a:picLocks noChangeAspect="1" noChangeArrowheads="1"/>
        </xdr:cNvPicPr>
      </xdr:nvPicPr>
      <xdr:blipFill>
        <a:blip xmlns:r="http://schemas.openxmlformats.org/officeDocument/2006/relationships" r:embed="rId68" cstate="print"/>
        <a:srcRect/>
        <a:stretch>
          <a:fillRect/>
        </a:stretch>
      </xdr:blipFill>
      <xdr:spPr bwMode="auto">
        <a:xfrm>
          <a:off x="2847975" y="198281925"/>
          <a:ext cx="438150" cy="552450"/>
        </a:xfrm>
        <a:prstGeom prst="rect">
          <a:avLst/>
        </a:prstGeom>
        <a:noFill/>
        <a:ln w="9525">
          <a:noFill/>
          <a:miter lim="800000"/>
          <a:headEnd/>
          <a:tailEnd/>
        </a:ln>
      </xdr:spPr>
    </xdr:pic>
    <xdr:clientData/>
  </xdr:twoCellAnchor>
  <xdr:twoCellAnchor>
    <xdr:from>
      <xdr:col>3</xdr:col>
      <xdr:colOff>161925</xdr:colOff>
      <xdr:row>410</xdr:row>
      <xdr:rowOff>85725</xdr:rowOff>
    </xdr:from>
    <xdr:to>
      <xdr:col>3</xdr:col>
      <xdr:colOff>647700</xdr:colOff>
      <xdr:row>410</xdr:row>
      <xdr:rowOff>657225</xdr:rowOff>
    </xdr:to>
    <xdr:pic>
      <xdr:nvPicPr>
        <xdr:cNvPr id="25774" name="Picture 8872"/>
        <xdr:cNvPicPr>
          <a:picLocks noChangeAspect="1" noChangeArrowheads="1"/>
        </xdr:cNvPicPr>
      </xdr:nvPicPr>
      <xdr:blipFill>
        <a:blip xmlns:r="http://schemas.openxmlformats.org/officeDocument/2006/relationships" r:embed="rId69" cstate="print"/>
        <a:srcRect/>
        <a:stretch>
          <a:fillRect/>
        </a:stretch>
      </xdr:blipFill>
      <xdr:spPr bwMode="auto">
        <a:xfrm>
          <a:off x="2838450" y="205406625"/>
          <a:ext cx="485775" cy="571500"/>
        </a:xfrm>
        <a:prstGeom prst="rect">
          <a:avLst/>
        </a:prstGeom>
        <a:noFill/>
        <a:ln w="9525">
          <a:noFill/>
          <a:miter lim="800000"/>
          <a:headEnd/>
          <a:tailEnd/>
        </a:ln>
      </xdr:spPr>
    </xdr:pic>
    <xdr:clientData/>
  </xdr:twoCellAnchor>
  <xdr:twoCellAnchor>
    <xdr:from>
      <xdr:col>3</xdr:col>
      <xdr:colOff>180975</xdr:colOff>
      <xdr:row>409</xdr:row>
      <xdr:rowOff>95250</xdr:rowOff>
    </xdr:from>
    <xdr:to>
      <xdr:col>3</xdr:col>
      <xdr:colOff>609600</xdr:colOff>
      <xdr:row>409</xdr:row>
      <xdr:rowOff>647700</xdr:rowOff>
    </xdr:to>
    <xdr:pic>
      <xdr:nvPicPr>
        <xdr:cNvPr id="25775" name="Picture 8870"/>
        <xdr:cNvPicPr>
          <a:picLocks noChangeAspect="1" noChangeArrowheads="1"/>
        </xdr:cNvPicPr>
      </xdr:nvPicPr>
      <xdr:blipFill>
        <a:blip xmlns:r="http://schemas.openxmlformats.org/officeDocument/2006/relationships" r:embed="rId70" cstate="print"/>
        <a:srcRect/>
        <a:stretch>
          <a:fillRect/>
        </a:stretch>
      </xdr:blipFill>
      <xdr:spPr bwMode="auto">
        <a:xfrm>
          <a:off x="2857500" y="204701775"/>
          <a:ext cx="428625" cy="552450"/>
        </a:xfrm>
        <a:prstGeom prst="rect">
          <a:avLst/>
        </a:prstGeom>
        <a:noFill/>
        <a:ln w="9525">
          <a:noFill/>
          <a:miter lim="800000"/>
          <a:headEnd/>
          <a:tailEnd/>
        </a:ln>
      </xdr:spPr>
    </xdr:pic>
    <xdr:clientData/>
  </xdr:twoCellAnchor>
  <xdr:twoCellAnchor>
    <xdr:from>
      <xdr:col>3</xdr:col>
      <xdr:colOff>190500</xdr:colOff>
      <xdr:row>408</xdr:row>
      <xdr:rowOff>114300</xdr:rowOff>
    </xdr:from>
    <xdr:to>
      <xdr:col>3</xdr:col>
      <xdr:colOff>590550</xdr:colOff>
      <xdr:row>408</xdr:row>
      <xdr:rowOff>666750</xdr:rowOff>
    </xdr:to>
    <xdr:pic>
      <xdr:nvPicPr>
        <xdr:cNvPr id="25776" name="Picture 8868"/>
        <xdr:cNvPicPr>
          <a:picLocks noChangeAspect="1" noChangeArrowheads="1"/>
        </xdr:cNvPicPr>
      </xdr:nvPicPr>
      <xdr:blipFill>
        <a:blip xmlns:r="http://schemas.openxmlformats.org/officeDocument/2006/relationships" r:embed="rId71" cstate="print"/>
        <a:srcRect/>
        <a:stretch>
          <a:fillRect/>
        </a:stretch>
      </xdr:blipFill>
      <xdr:spPr bwMode="auto">
        <a:xfrm>
          <a:off x="2867025" y="204006450"/>
          <a:ext cx="400050" cy="552450"/>
        </a:xfrm>
        <a:prstGeom prst="rect">
          <a:avLst/>
        </a:prstGeom>
        <a:noFill/>
        <a:ln w="9525">
          <a:noFill/>
          <a:miter lim="800000"/>
          <a:headEnd/>
          <a:tailEnd/>
        </a:ln>
      </xdr:spPr>
    </xdr:pic>
    <xdr:clientData/>
  </xdr:twoCellAnchor>
  <xdr:twoCellAnchor>
    <xdr:from>
      <xdr:col>3</xdr:col>
      <xdr:colOff>161925</xdr:colOff>
      <xdr:row>407</xdr:row>
      <xdr:rowOff>133350</xdr:rowOff>
    </xdr:from>
    <xdr:to>
      <xdr:col>3</xdr:col>
      <xdr:colOff>609600</xdr:colOff>
      <xdr:row>407</xdr:row>
      <xdr:rowOff>657225</xdr:rowOff>
    </xdr:to>
    <xdr:pic>
      <xdr:nvPicPr>
        <xdr:cNvPr id="25777" name="Picture 8866"/>
        <xdr:cNvPicPr>
          <a:picLocks noChangeAspect="1" noChangeArrowheads="1"/>
        </xdr:cNvPicPr>
      </xdr:nvPicPr>
      <xdr:blipFill>
        <a:blip xmlns:r="http://schemas.openxmlformats.org/officeDocument/2006/relationships" r:embed="rId72" cstate="print"/>
        <a:srcRect/>
        <a:stretch>
          <a:fillRect/>
        </a:stretch>
      </xdr:blipFill>
      <xdr:spPr bwMode="auto">
        <a:xfrm>
          <a:off x="2838450" y="203311125"/>
          <a:ext cx="447675" cy="523875"/>
        </a:xfrm>
        <a:prstGeom prst="rect">
          <a:avLst/>
        </a:prstGeom>
        <a:noFill/>
        <a:ln w="9525">
          <a:noFill/>
          <a:miter lim="800000"/>
          <a:headEnd/>
          <a:tailEnd/>
        </a:ln>
      </xdr:spPr>
    </xdr:pic>
    <xdr:clientData/>
  </xdr:twoCellAnchor>
  <xdr:twoCellAnchor>
    <xdr:from>
      <xdr:col>3</xdr:col>
      <xdr:colOff>190500</xdr:colOff>
      <xdr:row>406</xdr:row>
      <xdr:rowOff>123825</xdr:rowOff>
    </xdr:from>
    <xdr:to>
      <xdr:col>3</xdr:col>
      <xdr:colOff>619125</xdr:colOff>
      <xdr:row>406</xdr:row>
      <xdr:rowOff>657225</xdr:rowOff>
    </xdr:to>
    <xdr:pic>
      <xdr:nvPicPr>
        <xdr:cNvPr id="25778" name="Picture 8864"/>
        <xdr:cNvPicPr>
          <a:picLocks noChangeAspect="1" noChangeArrowheads="1"/>
        </xdr:cNvPicPr>
      </xdr:nvPicPr>
      <xdr:blipFill>
        <a:blip xmlns:r="http://schemas.openxmlformats.org/officeDocument/2006/relationships" r:embed="rId73" cstate="print"/>
        <a:srcRect/>
        <a:stretch>
          <a:fillRect/>
        </a:stretch>
      </xdr:blipFill>
      <xdr:spPr bwMode="auto">
        <a:xfrm>
          <a:off x="2867025" y="202587225"/>
          <a:ext cx="428625" cy="533400"/>
        </a:xfrm>
        <a:prstGeom prst="rect">
          <a:avLst/>
        </a:prstGeom>
        <a:noFill/>
        <a:ln w="9525">
          <a:noFill/>
          <a:miter lim="800000"/>
          <a:headEnd/>
          <a:tailEnd/>
        </a:ln>
      </xdr:spPr>
    </xdr:pic>
    <xdr:clientData/>
  </xdr:twoCellAnchor>
  <xdr:twoCellAnchor>
    <xdr:from>
      <xdr:col>3</xdr:col>
      <xdr:colOff>161925</xdr:colOff>
      <xdr:row>414</xdr:row>
      <xdr:rowOff>123825</xdr:rowOff>
    </xdr:from>
    <xdr:to>
      <xdr:col>3</xdr:col>
      <xdr:colOff>685800</xdr:colOff>
      <xdr:row>414</xdr:row>
      <xdr:rowOff>619125</xdr:rowOff>
    </xdr:to>
    <xdr:pic>
      <xdr:nvPicPr>
        <xdr:cNvPr id="25779" name="Picture 8880"/>
        <xdr:cNvPicPr>
          <a:picLocks noChangeAspect="1" noChangeArrowheads="1"/>
        </xdr:cNvPicPr>
      </xdr:nvPicPr>
      <xdr:blipFill>
        <a:blip xmlns:r="http://schemas.openxmlformats.org/officeDocument/2006/relationships" r:embed="rId74" cstate="print"/>
        <a:srcRect/>
        <a:stretch>
          <a:fillRect/>
        </a:stretch>
      </xdr:blipFill>
      <xdr:spPr bwMode="auto">
        <a:xfrm>
          <a:off x="2838450" y="208302225"/>
          <a:ext cx="523875" cy="495300"/>
        </a:xfrm>
        <a:prstGeom prst="rect">
          <a:avLst/>
        </a:prstGeom>
        <a:noFill/>
        <a:ln w="9525">
          <a:noFill/>
          <a:miter lim="800000"/>
          <a:headEnd/>
          <a:tailEnd/>
        </a:ln>
      </xdr:spPr>
    </xdr:pic>
    <xdr:clientData/>
  </xdr:twoCellAnchor>
  <xdr:twoCellAnchor>
    <xdr:from>
      <xdr:col>3</xdr:col>
      <xdr:colOff>180975</xdr:colOff>
      <xdr:row>413</xdr:row>
      <xdr:rowOff>114300</xdr:rowOff>
    </xdr:from>
    <xdr:to>
      <xdr:col>3</xdr:col>
      <xdr:colOff>666750</xdr:colOff>
      <xdr:row>413</xdr:row>
      <xdr:rowOff>666750</xdr:rowOff>
    </xdr:to>
    <xdr:pic>
      <xdr:nvPicPr>
        <xdr:cNvPr id="25780" name="Picture 8878"/>
        <xdr:cNvPicPr>
          <a:picLocks noChangeAspect="1" noChangeArrowheads="1"/>
        </xdr:cNvPicPr>
      </xdr:nvPicPr>
      <xdr:blipFill>
        <a:blip xmlns:r="http://schemas.openxmlformats.org/officeDocument/2006/relationships" r:embed="rId75" cstate="print"/>
        <a:srcRect/>
        <a:stretch>
          <a:fillRect/>
        </a:stretch>
      </xdr:blipFill>
      <xdr:spPr bwMode="auto">
        <a:xfrm>
          <a:off x="2857500" y="207578325"/>
          <a:ext cx="485775" cy="552450"/>
        </a:xfrm>
        <a:prstGeom prst="rect">
          <a:avLst/>
        </a:prstGeom>
        <a:noFill/>
        <a:ln w="9525">
          <a:noFill/>
          <a:miter lim="800000"/>
          <a:headEnd/>
          <a:tailEnd/>
        </a:ln>
      </xdr:spPr>
    </xdr:pic>
    <xdr:clientData/>
  </xdr:twoCellAnchor>
  <xdr:twoCellAnchor>
    <xdr:from>
      <xdr:col>3</xdr:col>
      <xdr:colOff>142875</xdr:colOff>
      <xdr:row>412</xdr:row>
      <xdr:rowOff>104775</xdr:rowOff>
    </xdr:from>
    <xdr:to>
      <xdr:col>3</xdr:col>
      <xdr:colOff>676275</xdr:colOff>
      <xdr:row>412</xdr:row>
      <xdr:rowOff>628650</xdr:rowOff>
    </xdr:to>
    <xdr:pic>
      <xdr:nvPicPr>
        <xdr:cNvPr id="25781" name="Picture 8876"/>
        <xdr:cNvPicPr>
          <a:picLocks noChangeAspect="1" noChangeArrowheads="1"/>
        </xdr:cNvPicPr>
      </xdr:nvPicPr>
      <xdr:blipFill>
        <a:blip xmlns:r="http://schemas.openxmlformats.org/officeDocument/2006/relationships" r:embed="rId76" cstate="print"/>
        <a:srcRect/>
        <a:stretch>
          <a:fillRect/>
        </a:stretch>
      </xdr:blipFill>
      <xdr:spPr bwMode="auto">
        <a:xfrm>
          <a:off x="2819400" y="206854425"/>
          <a:ext cx="533400" cy="523875"/>
        </a:xfrm>
        <a:prstGeom prst="rect">
          <a:avLst/>
        </a:prstGeom>
        <a:noFill/>
        <a:ln w="9525">
          <a:noFill/>
          <a:miter lim="800000"/>
          <a:headEnd/>
          <a:tailEnd/>
        </a:ln>
      </xdr:spPr>
    </xdr:pic>
    <xdr:clientData/>
  </xdr:twoCellAnchor>
  <xdr:twoCellAnchor>
    <xdr:from>
      <xdr:col>3</xdr:col>
      <xdr:colOff>133350</xdr:colOff>
      <xdr:row>411</xdr:row>
      <xdr:rowOff>85725</xdr:rowOff>
    </xdr:from>
    <xdr:to>
      <xdr:col>3</xdr:col>
      <xdr:colOff>666750</xdr:colOff>
      <xdr:row>411</xdr:row>
      <xdr:rowOff>628650</xdr:rowOff>
    </xdr:to>
    <xdr:pic>
      <xdr:nvPicPr>
        <xdr:cNvPr id="25782" name="Picture 8874"/>
        <xdr:cNvPicPr>
          <a:picLocks noChangeAspect="1" noChangeArrowheads="1"/>
        </xdr:cNvPicPr>
      </xdr:nvPicPr>
      <xdr:blipFill>
        <a:blip xmlns:r="http://schemas.openxmlformats.org/officeDocument/2006/relationships" r:embed="rId77" cstate="print"/>
        <a:srcRect/>
        <a:stretch>
          <a:fillRect/>
        </a:stretch>
      </xdr:blipFill>
      <xdr:spPr bwMode="auto">
        <a:xfrm>
          <a:off x="2809875" y="206121000"/>
          <a:ext cx="533400" cy="542925"/>
        </a:xfrm>
        <a:prstGeom prst="rect">
          <a:avLst/>
        </a:prstGeom>
        <a:noFill/>
        <a:ln w="9525">
          <a:noFill/>
          <a:miter lim="800000"/>
          <a:headEnd/>
          <a:tailEnd/>
        </a:ln>
      </xdr:spPr>
    </xdr:pic>
    <xdr:clientData/>
  </xdr:twoCellAnchor>
  <xdr:twoCellAnchor>
    <xdr:from>
      <xdr:col>3</xdr:col>
      <xdr:colOff>95250</xdr:colOff>
      <xdr:row>424</xdr:row>
      <xdr:rowOff>57150</xdr:rowOff>
    </xdr:from>
    <xdr:to>
      <xdr:col>3</xdr:col>
      <xdr:colOff>685800</xdr:colOff>
      <xdr:row>424</xdr:row>
      <xdr:rowOff>466725</xdr:rowOff>
    </xdr:to>
    <xdr:pic>
      <xdr:nvPicPr>
        <xdr:cNvPr id="25786" name="Picture 9472"/>
        <xdr:cNvPicPr>
          <a:picLocks noChangeAspect="1" noChangeArrowheads="1"/>
        </xdr:cNvPicPr>
      </xdr:nvPicPr>
      <xdr:blipFill>
        <a:blip xmlns:r="http://schemas.openxmlformats.org/officeDocument/2006/relationships" r:embed="rId78" cstate="print"/>
        <a:srcRect/>
        <a:stretch>
          <a:fillRect/>
        </a:stretch>
      </xdr:blipFill>
      <xdr:spPr bwMode="auto">
        <a:xfrm>
          <a:off x="2771775" y="215922225"/>
          <a:ext cx="590550" cy="409575"/>
        </a:xfrm>
        <a:prstGeom prst="rect">
          <a:avLst/>
        </a:prstGeom>
        <a:noFill/>
        <a:ln w="9525">
          <a:noFill/>
          <a:miter lim="800000"/>
          <a:headEnd/>
          <a:tailEnd/>
        </a:ln>
      </xdr:spPr>
    </xdr:pic>
    <xdr:clientData/>
  </xdr:twoCellAnchor>
  <xdr:twoCellAnchor>
    <xdr:from>
      <xdr:col>3</xdr:col>
      <xdr:colOff>76200</xdr:colOff>
      <xdr:row>423</xdr:row>
      <xdr:rowOff>57150</xdr:rowOff>
    </xdr:from>
    <xdr:to>
      <xdr:col>3</xdr:col>
      <xdr:colOff>685800</xdr:colOff>
      <xdr:row>423</xdr:row>
      <xdr:rowOff>457200</xdr:rowOff>
    </xdr:to>
    <xdr:pic>
      <xdr:nvPicPr>
        <xdr:cNvPr id="25787" name="Picture 9470"/>
        <xdr:cNvPicPr>
          <a:picLocks noChangeAspect="1" noChangeArrowheads="1"/>
        </xdr:cNvPicPr>
      </xdr:nvPicPr>
      <xdr:blipFill>
        <a:blip xmlns:r="http://schemas.openxmlformats.org/officeDocument/2006/relationships" r:embed="rId79" cstate="print"/>
        <a:srcRect/>
        <a:stretch>
          <a:fillRect/>
        </a:stretch>
      </xdr:blipFill>
      <xdr:spPr bwMode="auto">
        <a:xfrm>
          <a:off x="2752725" y="215445975"/>
          <a:ext cx="609600" cy="400050"/>
        </a:xfrm>
        <a:prstGeom prst="rect">
          <a:avLst/>
        </a:prstGeom>
        <a:noFill/>
        <a:ln w="9525">
          <a:noFill/>
          <a:miter lim="800000"/>
          <a:headEnd/>
          <a:tailEnd/>
        </a:ln>
      </xdr:spPr>
    </xdr:pic>
    <xdr:clientData/>
  </xdr:twoCellAnchor>
  <xdr:twoCellAnchor>
    <xdr:from>
      <xdr:col>3</xdr:col>
      <xdr:colOff>57150</xdr:colOff>
      <xdr:row>422</xdr:row>
      <xdr:rowOff>66675</xdr:rowOff>
    </xdr:from>
    <xdr:to>
      <xdr:col>3</xdr:col>
      <xdr:colOff>704850</xdr:colOff>
      <xdr:row>422</xdr:row>
      <xdr:rowOff>447675</xdr:rowOff>
    </xdr:to>
    <xdr:pic>
      <xdr:nvPicPr>
        <xdr:cNvPr id="25788" name="Picture 9468"/>
        <xdr:cNvPicPr>
          <a:picLocks noChangeAspect="1" noChangeArrowheads="1"/>
        </xdr:cNvPicPr>
      </xdr:nvPicPr>
      <xdr:blipFill>
        <a:blip xmlns:r="http://schemas.openxmlformats.org/officeDocument/2006/relationships" r:embed="rId80" cstate="print"/>
        <a:srcRect/>
        <a:stretch>
          <a:fillRect/>
        </a:stretch>
      </xdr:blipFill>
      <xdr:spPr bwMode="auto">
        <a:xfrm>
          <a:off x="2733675" y="214979250"/>
          <a:ext cx="647700" cy="381000"/>
        </a:xfrm>
        <a:prstGeom prst="rect">
          <a:avLst/>
        </a:prstGeom>
        <a:noFill/>
        <a:ln w="9525">
          <a:noFill/>
          <a:miter lim="800000"/>
          <a:headEnd/>
          <a:tailEnd/>
        </a:ln>
      </xdr:spPr>
    </xdr:pic>
    <xdr:clientData/>
  </xdr:twoCellAnchor>
  <xdr:twoCellAnchor>
    <xdr:from>
      <xdr:col>3</xdr:col>
      <xdr:colOff>47625</xdr:colOff>
      <xdr:row>421</xdr:row>
      <xdr:rowOff>38100</xdr:rowOff>
    </xdr:from>
    <xdr:to>
      <xdr:col>3</xdr:col>
      <xdr:colOff>704850</xdr:colOff>
      <xdr:row>421</xdr:row>
      <xdr:rowOff>466725</xdr:rowOff>
    </xdr:to>
    <xdr:pic>
      <xdr:nvPicPr>
        <xdr:cNvPr id="25789" name="Picture 9466"/>
        <xdr:cNvPicPr>
          <a:picLocks noChangeAspect="1" noChangeArrowheads="1"/>
        </xdr:cNvPicPr>
      </xdr:nvPicPr>
      <xdr:blipFill>
        <a:blip xmlns:r="http://schemas.openxmlformats.org/officeDocument/2006/relationships" r:embed="rId81" cstate="print"/>
        <a:srcRect/>
        <a:stretch>
          <a:fillRect/>
        </a:stretch>
      </xdr:blipFill>
      <xdr:spPr bwMode="auto">
        <a:xfrm>
          <a:off x="2724150" y="214474425"/>
          <a:ext cx="657225" cy="428625"/>
        </a:xfrm>
        <a:prstGeom prst="rect">
          <a:avLst/>
        </a:prstGeom>
        <a:noFill/>
        <a:ln w="9525">
          <a:noFill/>
          <a:miter lim="800000"/>
          <a:headEnd/>
          <a:tailEnd/>
        </a:ln>
      </xdr:spPr>
    </xdr:pic>
    <xdr:clientData/>
  </xdr:twoCellAnchor>
  <xdr:twoCellAnchor>
    <xdr:from>
      <xdr:col>2</xdr:col>
      <xdr:colOff>614082</xdr:colOff>
      <xdr:row>420</xdr:row>
      <xdr:rowOff>44264</xdr:rowOff>
    </xdr:from>
    <xdr:to>
      <xdr:col>2</xdr:col>
      <xdr:colOff>1823757</xdr:colOff>
      <xdr:row>420</xdr:row>
      <xdr:rowOff>806264</xdr:rowOff>
    </xdr:to>
    <xdr:pic>
      <xdr:nvPicPr>
        <xdr:cNvPr id="25790" name="Picture 9464"/>
        <xdr:cNvPicPr>
          <a:picLocks noChangeAspect="1" noChangeArrowheads="1"/>
        </xdr:cNvPicPr>
      </xdr:nvPicPr>
      <xdr:blipFill>
        <a:blip xmlns:r="http://schemas.openxmlformats.org/officeDocument/2006/relationships" r:embed="rId82" cstate="print"/>
        <a:srcRect/>
        <a:stretch>
          <a:fillRect/>
        </a:stretch>
      </xdr:blipFill>
      <xdr:spPr bwMode="auto">
        <a:xfrm>
          <a:off x="871817" y="234751470"/>
          <a:ext cx="1209675" cy="762000"/>
        </a:xfrm>
        <a:prstGeom prst="rect">
          <a:avLst/>
        </a:prstGeom>
        <a:noFill/>
        <a:ln w="9525">
          <a:noFill/>
          <a:miter lim="800000"/>
          <a:headEnd/>
          <a:tailEnd/>
        </a:ln>
      </xdr:spPr>
    </xdr:pic>
    <xdr:clientData/>
  </xdr:twoCellAnchor>
  <xdr:twoCellAnchor>
    <xdr:from>
      <xdr:col>3</xdr:col>
      <xdr:colOff>152400</xdr:colOff>
      <xdr:row>282</xdr:row>
      <xdr:rowOff>47625</xdr:rowOff>
    </xdr:from>
    <xdr:to>
      <xdr:col>3</xdr:col>
      <xdr:colOff>647700</xdr:colOff>
      <xdr:row>282</xdr:row>
      <xdr:rowOff>638175</xdr:rowOff>
    </xdr:to>
    <xdr:pic>
      <xdr:nvPicPr>
        <xdr:cNvPr id="25791" name="Picture 1025" descr="http://www.ecotopia.ru/published/publicdata/GLAZKOFFWEBAS/attachments/SC/products_pictures/shelkovica-kakao_thm.jpg"/>
        <xdr:cNvPicPr>
          <a:picLocks noChangeAspect="1" noChangeArrowheads="1"/>
        </xdr:cNvPicPr>
      </xdr:nvPicPr>
      <xdr:blipFill>
        <a:blip xmlns:r="http://schemas.openxmlformats.org/officeDocument/2006/relationships" r:embed="rId83" cstate="print"/>
        <a:srcRect/>
        <a:stretch>
          <a:fillRect/>
        </a:stretch>
      </xdr:blipFill>
      <xdr:spPr bwMode="auto">
        <a:xfrm>
          <a:off x="2828925" y="135464550"/>
          <a:ext cx="495300" cy="590550"/>
        </a:xfrm>
        <a:prstGeom prst="rect">
          <a:avLst/>
        </a:prstGeom>
        <a:noFill/>
        <a:ln w="9525">
          <a:noFill/>
          <a:miter lim="800000"/>
          <a:headEnd/>
          <a:tailEnd/>
        </a:ln>
      </xdr:spPr>
    </xdr:pic>
    <xdr:clientData/>
  </xdr:twoCellAnchor>
  <xdr:twoCellAnchor>
    <xdr:from>
      <xdr:col>3</xdr:col>
      <xdr:colOff>104775</xdr:colOff>
      <xdr:row>283</xdr:row>
      <xdr:rowOff>38100</xdr:rowOff>
    </xdr:from>
    <xdr:to>
      <xdr:col>3</xdr:col>
      <xdr:colOff>714375</xdr:colOff>
      <xdr:row>283</xdr:row>
      <xdr:rowOff>590550</xdr:rowOff>
    </xdr:to>
    <xdr:pic>
      <xdr:nvPicPr>
        <xdr:cNvPr id="25792" name="Picture 1024" descr="http://www.ecotopia.ru/published/publicdata/GLAZKOFFWEBAS/attachments/SC/products_pictures/shelkovica-myatoj_thm.jpg"/>
        <xdr:cNvPicPr>
          <a:picLocks noChangeAspect="1" noChangeArrowheads="1"/>
        </xdr:cNvPicPr>
      </xdr:nvPicPr>
      <xdr:blipFill>
        <a:blip xmlns:r="http://schemas.openxmlformats.org/officeDocument/2006/relationships" r:embed="rId84" cstate="print"/>
        <a:srcRect/>
        <a:stretch>
          <a:fillRect/>
        </a:stretch>
      </xdr:blipFill>
      <xdr:spPr bwMode="auto">
        <a:xfrm>
          <a:off x="2781300" y="136121775"/>
          <a:ext cx="609600" cy="552450"/>
        </a:xfrm>
        <a:prstGeom prst="rect">
          <a:avLst/>
        </a:prstGeom>
        <a:noFill/>
        <a:ln w="9525">
          <a:noFill/>
          <a:miter lim="800000"/>
          <a:headEnd/>
          <a:tailEnd/>
        </a:ln>
      </xdr:spPr>
    </xdr:pic>
    <xdr:clientData/>
  </xdr:twoCellAnchor>
  <xdr:twoCellAnchor>
    <xdr:from>
      <xdr:col>3</xdr:col>
      <xdr:colOff>220195</xdr:colOff>
      <xdr:row>302</xdr:row>
      <xdr:rowOff>75080</xdr:rowOff>
    </xdr:from>
    <xdr:to>
      <xdr:col>3</xdr:col>
      <xdr:colOff>582145</xdr:colOff>
      <xdr:row>302</xdr:row>
      <xdr:rowOff>656105</xdr:rowOff>
    </xdr:to>
    <xdr:pic>
      <xdr:nvPicPr>
        <xdr:cNvPr id="25793" name="Picture 8688"/>
        <xdr:cNvPicPr>
          <a:picLocks noChangeAspect="1" noChangeArrowheads="1"/>
        </xdr:cNvPicPr>
      </xdr:nvPicPr>
      <xdr:blipFill>
        <a:blip xmlns:r="http://schemas.openxmlformats.org/officeDocument/2006/relationships" r:embed="rId85" cstate="print"/>
        <a:srcRect/>
        <a:stretch>
          <a:fillRect/>
        </a:stretch>
      </xdr:blipFill>
      <xdr:spPr bwMode="auto">
        <a:xfrm>
          <a:off x="2981324" y="160310233"/>
          <a:ext cx="361950" cy="581025"/>
        </a:xfrm>
        <a:prstGeom prst="rect">
          <a:avLst/>
        </a:prstGeom>
        <a:noFill/>
        <a:ln w="9525">
          <a:noFill/>
          <a:miter lim="800000"/>
          <a:headEnd/>
          <a:tailEnd/>
        </a:ln>
      </xdr:spPr>
    </xdr:pic>
    <xdr:clientData/>
  </xdr:twoCellAnchor>
  <xdr:twoCellAnchor>
    <xdr:from>
      <xdr:col>3</xdr:col>
      <xdr:colOff>104215</xdr:colOff>
      <xdr:row>303</xdr:row>
      <xdr:rowOff>55470</xdr:rowOff>
    </xdr:from>
    <xdr:to>
      <xdr:col>3</xdr:col>
      <xdr:colOff>694765</xdr:colOff>
      <xdr:row>303</xdr:row>
      <xdr:rowOff>646020</xdr:rowOff>
    </xdr:to>
    <xdr:pic>
      <xdr:nvPicPr>
        <xdr:cNvPr id="25794" name="Рисунок 1"/>
        <xdr:cNvPicPr>
          <a:picLocks noChangeAspect="1"/>
        </xdr:cNvPicPr>
      </xdr:nvPicPr>
      <xdr:blipFill>
        <a:blip xmlns:r="http://schemas.openxmlformats.org/officeDocument/2006/relationships" r:embed="rId86" cstate="print"/>
        <a:srcRect/>
        <a:stretch>
          <a:fillRect/>
        </a:stretch>
      </xdr:blipFill>
      <xdr:spPr bwMode="auto">
        <a:xfrm>
          <a:off x="2865344" y="160989870"/>
          <a:ext cx="590550" cy="590550"/>
        </a:xfrm>
        <a:prstGeom prst="rect">
          <a:avLst/>
        </a:prstGeom>
        <a:noFill/>
        <a:ln w="9525">
          <a:noFill/>
          <a:miter lim="800000"/>
          <a:headEnd/>
          <a:tailEnd/>
        </a:ln>
      </xdr:spPr>
    </xdr:pic>
    <xdr:clientData/>
  </xdr:twoCellAnchor>
  <xdr:twoCellAnchor>
    <xdr:from>
      <xdr:col>3</xdr:col>
      <xdr:colOff>104215</xdr:colOff>
      <xdr:row>304</xdr:row>
      <xdr:rowOff>55470</xdr:rowOff>
    </xdr:from>
    <xdr:to>
      <xdr:col>3</xdr:col>
      <xdr:colOff>694765</xdr:colOff>
      <xdr:row>304</xdr:row>
      <xdr:rowOff>646020</xdr:rowOff>
    </xdr:to>
    <xdr:pic>
      <xdr:nvPicPr>
        <xdr:cNvPr id="25795" name="Рисунок 2"/>
        <xdr:cNvPicPr>
          <a:picLocks noChangeAspect="1"/>
        </xdr:cNvPicPr>
      </xdr:nvPicPr>
      <xdr:blipFill>
        <a:blip xmlns:r="http://schemas.openxmlformats.org/officeDocument/2006/relationships" r:embed="rId87" cstate="print"/>
        <a:srcRect/>
        <a:stretch>
          <a:fillRect/>
        </a:stretch>
      </xdr:blipFill>
      <xdr:spPr bwMode="auto">
        <a:xfrm>
          <a:off x="2865344" y="161689117"/>
          <a:ext cx="590550" cy="590550"/>
        </a:xfrm>
        <a:prstGeom prst="rect">
          <a:avLst/>
        </a:prstGeom>
        <a:noFill/>
        <a:ln w="9525">
          <a:noFill/>
          <a:miter lim="800000"/>
          <a:headEnd/>
          <a:tailEnd/>
        </a:ln>
      </xdr:spPr>
    </xdr:pic>
    <xdr:clientData/>
  </xdr:twoCellAnchor>
  <xdr:twoCellAnchor>
    <xdr:from>
      <xdr:col>3</xdr:col>
      <xdr:colOff>104215</xdr:colOff>
      <xdr:row>305</xdr:row>
      <xdr:rowOff>54910</xdr:rowOff>
    </xdr:from>
    <xdr:to>
      <xdr:col>3</xdr:col>
      <xdr:colOff>694765</xdr:colOff>
      <xdr:row>305</xdr:row>
      <xdr:rowOff>645460</xdr:rowOff>
    </xdr:to>
    <xdr:pic>
      <xdr:nvPicPr>
        <xdr:cNvPr id="25796" name="Рисунок 1"/>
        <xdr:cNvPicPr>
          <a:picLocks noChangeAspect="1"/>
        </xdr:cNvPicPr>
      </xdr:nvPicPr>
      <xdr:blipFill>
        <a:blip xmlns:r="http://schemas.openxmlformats.org/officeDocument/2006/relationships" r:embed="rId88" cstate="print"/>
        <a:srcRect/>
        <a:stretch>
          <a:fillRect/>
        </a:stretch>
      </xdr:blipFill>
      <xdr:spPr bwMode="auto">
        <a:xfrm>
          <a:off x="2865344" y="162387804"/>
          <a:ext cx="590550" cy="590550"/>
        </a:xfrm>
        <a:prstGeom prst="rect">
          <a:avLst/>
        </a:prstGeom>
        <a:noFill/>
        <a:ln w="9525">
          <a:noFill/>
          <a:miter lim="800000"/>
          <a:headEnd/>
          <a:tailEnd/>
        </a:ln>
      </xdr:spPr>
    </xdr:pic>
    <xdr:clientData/>
  </xdr:twoCellAnchor>
  <xdr:twoCellAnchor>
    <xdr:from>
      <xdr:col>3</xdr:col>
      <xdr:colOff>104215</xdr:colOff>
      <xdr:row>306</xdr:row>
      <xdr:rowOff>54910</xdr:rowOff>
    </xdr:from>
    <xdr:to>
      <xdr:col>3</xdr:col>
      <xdr:colOff>694765</xdr:colOff>
      <xdr:row>306</xdr:row>
      <xdr:rowOff>645460</xdr:rowOff>
    </xdr:to>
    <xdr:pic>
      <xdr:nvPicPr>
        <xdr:cNvPr id="25797" name="Рисунок 3"/>
        <xdr:cNvPicPr>
          <a:picLocks noChangeAspect="1"/>
        </xdr:cNvPicPr>
      </xdr:nvPicPr>
      <xdr:blipFill>
        <a:blip xmlns:r="http://schemas.openxmlformats.org/officeDocument/2006/relationships" r:embed="rId89" cstate="print"/>
        <a:srcRect/>
        <a:stretch>
          <a:fillRect/>
        </a:stretch>
      </xdr:blipFill>
      <xdr:spPr bwMode="auto">
        <a:xfrm>
          <a:off x="2865344" y="163087051"/>
          <a:ext cx="590550" cy="590550"/>
        </a:xfrm>
        <a:prstGeom prst="rect">
          <a:avLst/>
        </a:prstGeom>
        <a:noFill/>
        <a:ln w="9525">
          <a:noFill/>
          <a:miter lim="800000"/>
          <a:headEnd/>
          <a:tailEnd/>
        </a:ln>
      </xdr:spPr>
    </xdr:pic>
    <xdr:clientData/>
  </xdr:twoCellAnchor>
  <xdr:twoCellAnchor>
    <xdr:from>
      <xdr:col>3</xdr:col>
      <xdr:colOff>266700</xdr:colOff>
      <xdr:row>292</xdr:row>
      <xdr:rowOff>76200</xdr:rowOff>
    </xdr:from>
    <xdr:to>
      <xdr:col>3</xdr:col>
      <xdr:colOff>514350</xdr:colOff>
      <xdr:row>292</xdr:row>
      <xdr:rowOff>638175</xdr:rowOff>
    </xdr:to>
    <xdr:pic>
      <xdr:nvPicPr>
        <xdr:cNvPr id="25798" name="Picture 11570"/>
        <xdr:cNvPicPr>
          <a:picLocks noChangeAspect="1" noChangeArrowheads="1"/>
        </xdr:cNvPicPr>
      </xdr:nvPicPr>
      <xdr:blipFill>
        <a:blip xmlns:r="http://schemas.openxmlformats.org/officeDocument/2006/relationships" r:embed="rId90" cstate="print"/>
        <a:srcRect/>
        <a:stretch>
          <a:fillRect/>
        </a:stretch>
      </xdr:blipFill>
      <xdr:spPr bwMode="auto">
        <a:xfrm>
          <a:off x="2943225" y="139893675"/>
          <a:ext cx="247650" cy="561975"/>
        </a:xfrm>
        <a:prstGeom prst="rect">
          <a:avLst/>
        </a:prstGeom>
        <a:noFill/>
        <a:ln w="9525">
          <a:noFill/>
          <a:miter lim="800000"/>
          <a:headEnd/>
          <a:tailEnd/>
        </a:ln>
      </xdr:spPr>
    </xdr:pic>
    <xdr:clientData/>
  </xdr:twoCellAnchor>
  <xdr:twoCellAnchor>
    <xdr:from>
      <xdr:col>2</xdr:col>
      <xdr:colOff>597273</xdr:colOff>
      <xdr:row>374</xdr:row>
      <xdr:rowOff>53788</xdr:rowOff>
    </xdr:from>
    <xdr:to>
      <xdr:col>2</xdr:col>
      <xdr:colOff>1797423</xdr:colOff>
      <xdr:row>374</xdr:row>
      <xdr:rowOff>825313</xdr:rowOff>
    </xdr:to>
    <xdr:pic>
      <xdr:nvPicPr>
        <xdr:cNvPr id="25802" name="Рисунок 1"/>
        <xdr:cNvPicPr>
          <a:picLocks noChangeAspect="1"/>
        </xdr:cNvPicPr>
      </xdr:nvPicPr>
      <xdr:blipFill>
        <a:blip xmlns:r="http://schemas.openxmlformats.org/officeDocument/2006/relationships" r:embed="rId91" cstate="print"/>
        <a:srcRect/>
        <a:stretch>
          <a:fillRect/>
        </a:stretch>
      </xdr:blipFill>
      <xdr:spPr bwMode="auto">
        <a:xfrm>
          <a:off x="855008" y="207911700"/>
          <a:ext cx="1200150" cy="771525"/>
        </a:xfrm>
        <a:prstGeom prst="rect">
          <a:avLst/>
        </a:prstGeom>
        <a:noFill/>
        <a:ln w="9525">
          <a:noFill/>
          <a:miter lim="800000"/>
          <a:headEnd/>
          <a:tailEnd/>
        </a:ln>
      </xdr:spPr>
    </xdr:pic>
    <xdr:clientData/>
  </xdr:twoCellAnchor>
  <xdr:twoCellAnchor>
    <xdr:from>
      <xdr:col>3</xdr:col>
      <xdr:colOff>276225</xdr:colOff>
      <xdr:row>375</xdr:row>
      <xdr:rowOff>53787</xdr:rowOff>
    </xdr:from>
    <xdr:to>
      <xdr:col>3</xdr:col>
      <xdr:colOff>535766</xdr:colOff>
      <xdr:row>375</xdr:row>
      <xdr:rowOff>690842</xdr:rowOff>
    </xdr:to>
    <xdr:pic>
      <xdr:nvPicPr>
        <xdr:cNvPr id="25803" name="Picture 7756"/>
        <xdr:cNvPicPr>
          <a:picLocks noChangeAspect="1" noChangeArrowheads="1"/>
        </xdr:cNvPicPr>
      </xdr:nvPicPr>
      <xdr:blipFill>
        <a:blip xmlns:r="http://schemas.openxmlformats.org/officeDocument/2006/relationships" r:embed="rId92" cstate="print"/>
        <a:srcRect/>
        <a:stretch>
          <a:fillRect/>
        </a:stretch>
      </xdr:blipFill>
      <xdr:spPr bwMode="auto">
        <a:xfrm>
          <a:off x="3037354" y="196676681"/>
          <a:ext cx="259541" cy="637055"/>
        </a:xfrm>
        <a:prstGeom prst="rect">
          <a:avLst/>
        </a:prstGeom>
        <a:noFill/>
        <a:ln w="9525">
          <a:noFill/>
          <a:miter lim="800000"/>
          <a:headEnd/>
          <a:tailEnd/>
        </a:ln>
      </xdr:spPr>
    </xdr:pic>
    <xdr:clientData/>
  </xdr:twoCellAnchor>
  <xdr:twoCellAnchor>
    <xdr:from>
      <xdr:col>3</xdr:col>
      <xdr:colOff>257175</xdr:colOff>
      <xdr:row>279</xdr:row>
      <xdr:rowOff>76200</xdr:rowOff>
    </xdr:from>
    <xdr:to>
      <xdr:col>3</xdr:col>
      <xdr:colOff>542925</xdr:colOff>
      <xdr:row>279</xdr:row>
      <xdr:rowOff>638175</xdr:rowOff>
    </xdr:to>
    <xdr:pic>
      <xdr:nvPicPr>
        <xdr:cNvPr id="25804" name="Picture 2"/>
        <xdr:cNvPicPr>
          <a:picLocks noChangeAspect="1" noChangeArrowheads="1"/>
        </xdr:cNvPicPr>
      </xdr:nvPicPr>
      <xdr:blipFill>
        <a:blip xmlns:r="http://schemas.openxmlformats.org/officeDocument/2006/relationships" r:embed="rId93" cstate="print"/>
        <a:srcRect/>
        <a:stretch>
          <a:fillRect/>
        </a:stretch>
      </xdr:blipFill>
      <xdr:spPr bwMode="auto">
        <a:xfrm>
          <a:off x="2933700" y="133492875"/>
          <a:ext cx="285750" cy="561975"/>
        </a:xfrm>
        <a:prstGeom prst="rect">
          <a:avLst/>
        </a:prstGeom>
        <a:noFill/>
        <a:ln w="9525">
          <a:noFill/>
          <a:miter lim="800000"/>
          <a:headEnd/>
          <a:tailEnd/>
        </a:ln>
      </xdr:spPr>
    </xdr:pic>
    <xdr:clientData/>
  </xdr:twoCellAnchor>
  <xdr:twoCellAnchor>
    <xdr:from>
      <xdr:col>3</xdr:col>
      <xdr:colOff>95250</xdr:colOff>
      <xdr:row>285</xdr:row>
      <xdr:rowOff>38100</xdr:rowOff>
    </xdr:from>
    <xdr:to>
      <xdr:col>3</xdr:col>
      <xdr:colOff>723900</xdr:colOff>
      <xdr:row>286</xdr:row>
      <xdr:rowOff>0</xdr:rowOff>
    </xdr:to>
    <xdr:pic>
      <xdr:nvPicPr>
        <xdr:cNvPr id="25805" name="Рисунок 1"/>
        <xdr:cNvPicPr>
          <a:picLocks noChangeAspect="1"/>
        </xdr:cNvPicPr>
      </xdr:nvPicPr>
      <xdr:blipFill>
        <a:blip xmlns:r="http://schemas.openxmlformats.org/officeDocument/2006/relationships" r:embed="rId94" cstate="print"/>
        <a:srcRect/>
        <a:stretch>
          <a:fillRect/>
        </a:stretch>
      </xdr:blipFill>
      <xdr:spPr bwMode="auto">
        <a:xfrm>
          <a:off x="2771775" y="137455275"/>
          <a:ext cx="628650" cy="628650"/>
        </a:xfrm>
        <a:prstGeom prst="rect">
          <a:avLst/>
        </a:prstGeom>
        <a:noFill/>
        <a:ln w="9525">
          <a:noFill/>
          <a:miter lim="800000"/>
          <a:headEnd/>
          <a:tailEnd/>
        </a:ln>
      </xdr:spPr>
    </xdr:pic>
    <xdr:clientData/>
  </xdr:twoCellAnchor>
  <xdr:twoCellAnchor>
    <xdr:from>
      <xdr:col>2</xdr:col>
      <xdr:colOff>720539</xdr:colOff>
      <xdr:row>275</xdr:row>
      <xdr:rowOff>100854</xdr:rowOff>
    </xdr:from>
    <xdr:to>
      <xdr:col>2</xdr:col>
      <xdr:colOff>1701614</xdr:colOff>
      <xdr:row>275</xdr:row>
      <xdr:rowOff>1102660</xdr:rowOff>
    </xdr:to>
    <xdr:pic>
      <xdr:nvPicPr>
        <xdr:cNvPr id="25806" name="Рисунок 2"/>
        <xdr:cNvPicPr>
          <a:picLocks noChangeAspect="1"/>
        </xdr:cNvPicPr>
      </xdr:nvPicPr>
      <xdr:blipFill>
        <a:blip xmlns:r="http://schemas.openxmlformats.org/officeDocument/2006/relationships" r:embed="rId95" cstate="print"/>
        <a:srcRect/>
        <a:stretch>
          <a:fillRect/>
        </a:stretch>
      </xdr:blipFill>
      <xdr:spPr bwMode="auto">
        <a:xfrm>
          <a:off x="978274" y="156176383"/>
          <a:ext cx="981075" cy="1001806"/>
        </a:xfrm>
        <a:prstGeom prst="rect">
          <a:avLst/>
        </a:prstGeom>
        <a:noFill/>
        <a:ln w="9525">
          <a:noFill/>
          <a:miter lim="800000"/>
          <a:headEnd/>
          <a:tailEnd/>
        </a:ln>
      </xdr:spPr>
    </xdr:pic>
    <xdr:clientData/>
  </xdr:twoCellAnchor>
  <xdr:twoCellAnchor>
    <xdr:from>
      <xdr:col>2</xdr:col>
      <xdr:colOff>467845</xdr:colOff>
      <xdr:row>459</xdr:row>
      <xdr:rowOff>82363</xdr:rowOff>
    </xdr:from>
    <xdr:to>
      <xdr:col>2</xdr:col>
      <xdr:colOff>1801345</xdr:colOff>
      <xdr:row>459</xdr:row>
      <xdr:rowOff>625288</xdr:rowOff>
    </xdr:to>
    <xdr:pic>
      <xdr:nvPicPr>
        <xdr:cNvPr id="25807" name="Рисунок 197" descr="Marc 100% натурально.png"/>
        <xdr:cNvPicPr>
          <a:picLocks noChangeAspect="1"/>
        </xdr:cNvPicPr>
      </xdr:nvPicPr>
      <xdr:blipFill>
        <a:blip xmlns:r="http://schemas.openxmlformats.org/officeDocument/2006/relationships" r:embed="rId96" cstate="print"/>
        <a:srcRect/>
        <a:stretch>
          <a:fillRect/>
        </a:stretch>
      </xdr:blipFill>
      <xdr:spPr bwMode="auto">
        <a:xfrm>
          <a:off x="725580" y="251486334"/>
          <a:ext cx="1333500" cy="542925"/>
        </a:xfrm>
        <a:prstGeom prst="rect">
          <a:avLst/>
        </a:prstGeom>
        <a:noFill/>
        <a:ln w="9525">
          <a:noFill/>
          <a:miter lim="800000"/>
          <a:headEnd/>
          <a:tailEnd/>
        </a:ln>
      </xdr:spPr>
    </xdr:pic>
    <xdr:clientData/>
  </xdr:twoCellAnchor>
  <xdr:twoCellAnchor>
    <xdr:from>
      <xdr:col>2</xdr:col>
      <xdr:colOff>745752</xdr:colOff>
      <xdr:row>459</xdr:row>
      <xdr:rowOff>675715</xdr:rowOff>
    </xdr:from>
    <xdr:to>
      <xdr:col>2</xdr:col>
      <xdr:colOff>1456765</xdr:colOff>
      <xdr:row>459</xdr:row>
      <xdr:rowOff>1072774</xdr:rowOff>
    </xdr:to>
    <xdr:pic>
      <xdr:nvPicPr>
        <xdr:cNvPr id="25808" name="Picture 11"/>
        <xdr:cNvPicPr>
          <a:picLocks noChangeAspect="1" noChangeArrowheads="1"/>
        </xdr:cNvPicPr>
      </xdr:nvPicPr>
      <xdr:blipFill>
        <a:blip xmlns:r="http://schemas.openxmlformats.org/officeDocument/2006/relationships" r:embed="rId97" cstate="print"/>
        <a:srcRect/>
        <a:stretch>
          <a:fillRect/>
        </a:stretch>
      </xdr:blipFill>
      <xdr:spPr bwMode="auto">
        <a:xfrm>
          <a:off x="1003487" y="252079686"/>
          <a:ext cx="711013" cy="397059"/>
        </a:xfrm>
        <a:prstGeom prst="rect">
          <a:avLst/>
        </a:prstGeom>
        <a:noFill/>
        <a:ln w="9525">
          <a:noFill/>
          <a:miter lim="800000"/>
          <a:headEnd/>
          <a:tailEnd/>
        </a:ln>
      </xdr:spPr>
    </xdr:pic>
    <xdr:clientData/>
  </xdr:twoCellAnchor>
  <xdr:twoCellAnchor>
    <xdr:from>
      <xdr:col>3</xdr:col>
      <xdr:colOff>123825</xdr:colOff>
      <xdr:row>460</xdr:row>
      <xdr:rowOff>95250</xdr:rowOff>
    </xdr:from>
    <xdr:to>
      <xdr:col>3</xdr:col>
      <xdr:colOff>647700</xdr:colOff>
      <xdr:row>460</xdr:row>
      <xdr:rowOff>685800</xdr:rowOff>
    </xdr:to>
    <xdr:pic>
      <xdr:nvPicPr>
        <xdr:cNvPr id="25809" name="Picture 13"/>
        <xdr:cNvPicPr>
          <a:picLocks noChangeAspect="1" noChangeArrowheads="1"/>
        </xdr:cNvPicPr>
      </xdr:nvPicPr>
      <xdr:blipFill>
        <a:blip xmlns:r="http://schemas.openxmlformats.org/officeDocument/2006/relationships" r:embed="rId98" cstate="print"/>
        <a:srcRect/>
        <a:stretch>
          <a:fillRect/>
        </a:stretch>
      </xdr:blipFill>
      <xdr:spPr bwMode="auto">
        <a:xfrm>
          <a:off x="2800350" y="228428550"/>
          <a:ext cx="523875" cy="590550"/>
        </a:xfrm>
        <a:prstGeom prst="rect">
          <a:avLst/>
        </a:prstGeom>
        <a:noFill/>
        <a:ln w="9525">
          <a:noFill/>
          <a:miter lim="800000"/>
          <a:headEnd/>
          <a:tailEnd/>
        </a:ln>
      </xdr:spPr>
    </xdr:pic>
    <xdr:clientData/>
  </xdr:twoCellAnchor>
  <xdr:twoCellAnchor>
    <xdr:from>
      <xdr:col>3</xdr:col>
      <xdr:colOff>133350</xdr:colOff>
      <xdr:row>461</xdr:row>
      <xdr:rowOff>85725</xdr:rowOff>
    </xdr:from>
    <xdr:to>
      <xdr:col>3</xdr:col>
      <xdr:colOff>657225</xdr:colOff>
      <xdr:row>461</xdr:row>
      <xdr:rowOff>666750</xdr:rowOff>
    </xdr:to>
    <xdr:pic>
      <xdr:nvPicPr>
        <xdr:cNvPr id="25810" name="Picture 13"/>
        <xdr:cNvPicPr>
          <a:picLocks noChangeAspect="1" noChangeArrowheads="1"/>
        </xdr:cNvPicPr>
      </xdr:nvPicPr>
      <xdr:blipFill>
        <a:blip xmlns:r="http://schemas.openxmlformats.org/officeDocument/2006/relationships" r:embed="rId98" cstate="print"/>
        <a:srcRect/>
        <a:stretch>
          <a:fillRect/>
        </a:stretch>
      </xdr:blipFill>
      <xdr:spPr bwMode="auto">
        <a:xfrm>
          <a:off x="2809875" y="229133400"/>
          <a:ext cx="523875" cy="581025"/>
        </a:xfrm>
        <a:prstGeom prst="rect">
          <a:avLst/>
        </a:prstGeom>
        <a:noFill/>
        <a:ln w="9525">
          <a:noFill/>
          <a:miter lim="800000"/>
          <a:headEnd/>
          <a:tailEnd/>
        </a:ln>
      </xdr:spPr>
    </xdr:pic>
    <xdr:clientData/>
  </xdr:twoCellAnchor>
  <xdr:twoCellAnchor>
    <xdr:from>
      <xdr:col>3</xdr:col>
      <xdr:colOff>133350</xdr:colOff>
      <xdr:row>462</xdr:row>
      <xdr:rowOff>57150</xdr:rowOff>
    </xdr:from>
    <xdr:to>
      <xdr:col>3</xdr:col>
      <xdr:colOff>657225</xdr:colOff>
      <xdr:row>462</xdr:row>
      <xdr:rowOff>638175</xdr:rowOff>
    </xdr:to>
    <xdr:pic>
      <xdr:nvPicPr>
        <xdr:cNvPr id="25811" name="Picture 13"/>
        <xdr:cNvPicPr>
          <a:picLocks noChangeAspect="1" noChangeArrowheads="1"/>
        </xdr:cNvPicPr>
      </xdr:nvPicPr>
      <xdr:blipFill>
        <a:blip xmlns:r="http://schemas.openxmlformats.org/officeDocument/2006/relationships" r:embed="rId98" cstate="print"/>
        <a:srcRect/>
        <a:stretch>
          <a:fillRect/>
        </a:stretch>
      </xdr:blipFill>
      <xdr:spPr bwMode="auto">
        <a:xfrm>
          <a:off x="2809875" y="229819200"/>
          <a:ext cx="523875" cy="581025"/>
        </a:xfrm>
        <a:prstGeom prst="rect">
          <a:avLst/>
        </a:prstGeom>
        <a:noFill/>
        <a:ln w="9525">
          <a:noFill/>
          <a:miter lim="800000"/>
          <a:headEnd/>
          <a:tailEnd/>
        </a:ln>
      </xdr:spPr>
    </xdr:pic>
    <xdr:clientData/>
  </xdr:twoCellAnchor>
  <xdr:twoCellAnchor>
    <xdr:from>
      <xdr:col>3</xdr:col>
      <xdr:colOff>123825</xdr:colOff>
      <xdr:row>463</xdr:row>
      <xdr:rowOff>28575</xdr:rowOff>
    </xdr:from>
    <xdr:to>
      <xdr:col>3</xdr:col>
      <xdr:colOff>647700</xdr:colOff>
      <xdr:row>463</xdr:row>
      <xdr:rowOff>619125</xdr:rowOff>
    </xdr:to>
    <xdr:pic>
      <xdr:nvPicPr>
        <xdr:cNvPr id="25812" name="Picture 13"/>
        <xdr:cNvPicPr>
          <a:picLocks noChangeAspect="1" noChangeArrowheads="1"/>
        </xdr:cNvPicPr>
      </xdr:nvPicPr>
      <xdr:blipFill>
        <a:blip xmlns:r="http://schemas.openxmlformats.org/officeDocument/2006/relationships" r:embed="rId98" cstate="print"/>
        <a:srcRect/>
        <a:stretch>
          <a:fillRect/>
        </a:stretch>
      </xdr:blipFill>
      <xdr:spPr bwMode="auto">
        <a:xfrm>
          <a:off x="2800350" y="230476425"/>
          <a:ext cx="523875" cy="590550"/>
        </a:xfrm>
        <a:prstGeom prst="rect">
          <a:avLst/>
        </a:prstGeom>
        <a:noFill/>
        <a:ln w="9525">
          <a:noFill/>
          <a:miter lim="800000"/>
          <a:headEnd/>
          <a:tailEnd/>
        </a:ln>
      </xdr:spPr>
    </xdr:pic>
    <xdr:clientData/>
  </xdr:twoCellAnchor>
  <xdr:twoCellAnchor>
    <xdr:from>
      <xdr:col>3</xdr:col>
      <xdr:colOff>152400</xdr:colOff>
      <xdr:row>464</xdr:row>
      <xdr:rowOff>47625</xdr:rowOff>
    </xdr:from>
    <xdr:to>
      <xdr:col>3</xdr:col>
      <xdr:colOff>714142</xdr:colOff>
      <xdr:row>464</xdr:row>
      <xdr:rowOff>683559</xdr:rowOff>
    </xdr:to>
    <xdr:pic>
      <xdr:nvPicPr>
        <xdr:cNvPr id="25813" name="Picture 17"/>
        <xdr:cNvPicPr>
          <a:picLocks noChangeAspect="1" noChangeArrowheads="1"/>
        </xdr:cNvPicPr>
      </xdr:nvPicPr>
      <xdr:blipFill>
        <a:blip xmlns:r="http://schemas.openxmlformats.org/officeDocument/2006/relationships" r:embed="rId99" cstate="print"/>
        <a:srcRect/>
        <a:stretch>
          <a:fillRect/>
        </a:stretch>
      </xdr:blipFill>
      <xdr:spPr bwMode="auto">
        <a:xfrm>
          <a:off x="2830606" y="255340037"/>
          <a:ext cx="561742" cy="635934"/>
        </a:xfrm>
        <a:prstGeom prst="rect">
          <a:avLst/>
        </a:prstGeom>
        <a:noFill/>
        <a:ln w="9525">
          <a:noFill/>
          <a:miter lim="800000"/>
          <a:headEnd/>
          <a:tailEnd/>
        </a:ln>
      </xdr:spPr>
    </xdr:pic>
    <xdr:clientData/>
  </xdr:twoCellAnchor>
  <xdr:twoCellAnchor>
    <xdr:from>
      <xdr:col>3</xdr:col>
      <xdr:colOff>142875</xdr:colOff>
      <xdr:row>465</xdr:row>
      <xdr:rowOff>76200</xdr:rowOff>
    </xdr:from>
    <xdr:to>
      <xdr:col>3</xdr:col>
      <xdr:colOff>619125</xdr:colOff>
      <xdr:row>465</xdr:row>
      <xdr:rowOff>657225</xdr:rowOff>
    </xdr:to>
    <xdr:pic>
      <xdr:nvPicPr>
        <xdr:cNvPr id="25814" name="Picture 19"/>
        <xdr:cNvPicPr>
          <a:picLocks noChangeAspect="1" noChangeArrowheads="1"/>
        </xdr:cNvPicPr>
      </xdr:nvPicPr>
      <xdr:blipFill>
        <a:blip xmlns:r="http://schemas.openxmlformats.org/officeDocument/2006/relationships" r:embed="rId100" cstate="print"/>
        <a:srcRect/>
        <a:stretch>
          <a:fillRect/>
        </a:stretch>
      </xdr:blipFill>
      <xdr:spPr bwMode="auto">
        <a:xfrm>
          <a:off x="2819400" y="231857550"/>
          <a:ext cx="476250" cy="581025"/>
        </a:xfrm>
        <a:prstGeom prst="rect">
          <a:avLst/>
        </a:prstGeom>
        <a:noFill/>
        <a:ln w="9525">
          <a:noFill/>
          <a:miter lim="800000"/>
          <a:headEnd/>
          <a:tailEnd/>
        </a:ln>
      </xdr:spPr>
    </xdr:pic>
    <xdr:clientData/>
  </xdr:twoCellAnchor>
  <xdr:twoCellAnchor>
    <xdr:from>
      <xdr:col>3</xdr:col>
      <xdr:colOff>142875</xdr:colOff>
      <xdr:row>466</xdr:row>
      <xdr:rowOff>57150</xdr:rowOff>
    </xdr:from>
    <xdr:to>
      <xdr:col>3</xdr:col>
      <xdr:colOff>638175</xdr:colOff>
      <xdr:row>466</xdr:row>
      <xdr:rowOff>657225</xdr:rowOff>
    </xdr:to>
    <xdr:pic>
      <xdr:nvPicPr>
        <xdr:cNvPr id="25815" name="Picture 21"/>
        <xdr:cNvPicPr>
          <a:picLocks noChangeAspect="1" noChangeArrowheads="1"/>
        </xdr:cNvPicPr>
      </xdr:nvPicPr>
      <xdr:blipFill>
        <a:blip xmlns:r="http://schemas.openxmlformats.org/officeDocument/2006/relationships" r:embed="rId101" cstate="print"/>
        <a:srcRect/>
        <a:stretch>
          <a:fillRect/>
        </a:stretch>
      </xdr:blipFill>
      <xdr:spPr bwMode="auto">
        <a:xfrm>
          <a:off x="2819400" y="232552875"/>
          <a:ext cx="495300" cy="600075"/>
        </a:xfrm>
        <a:prstGeom prst="rect">
          <a:avLst/>
        </a:prstGeom>
        <a:noFill/>
        <a:ln w="9525">
          <a:noFill/>
          <a:miter lim="800000"/>
          <a:headEnd/>
          <a:tailEnd/>
        </a:ln>
      </xdr:spPr>
    </xdr:pic>
    <xdr:clientData/>
  </xdr:twoCellAnchor>
  <xdr:twoCellAnchor>
    <xdr:from>
      <xdr:col>3</xdr:col>
      <xdr:colOff>133350</xdr:colOff>
      <xdr:row>467</xdr:row>
      <xdr:rowOff>56030</xdr:rowOff>
    </xdr:from>
    <xdr:to>
      <xdr:col>3</xdr:col>
      <xdr:colOff>661147</xdr:colOff>
      <xdr:row>467</xdr:row>
      <xdr:rowOff>649941</xdr:rowOff>
    </xdr:to>
    <xdr:pic>
      <xdr:nvPicPr>
        <xdr:cNvPr id="25816" name="Picture 23"/>
        <xdr:cNvPicPr>
          <a:picLocks noChangeAspect="1" noChangeArrowheads="1"/>
        </xdr:cNvPicPr>
      </xdr:nvPicPr>
      <xdr:blipFill>
        <a:blip xmlns:r="http://schemas.openxmlformats.org/officeDocument/2006/relationships" r:embed="rId102" cstate="print"/>
        <a:srcRect/>
        <a:stretch>
          <a:fillRect/>
        </a:stretch>
      </xdr:blipFill>
      <xdr:spPr bwMode="auto">
        <a:xfrm>
          <a:off x="2811556" y="257499971"/>
          <a:ext cx="527797" cy="593911"/>
        </a:xfrm>
        <a:prstGeom prst="rect">
          <a:avLst/>
        </a:prstGeom>
        <a:noFill/>
        <a:ln w="9525">
          <a:noFill/>
          <a:miter lim="800000"/>
          <a:headEnd/>
          <a:tailEnd/>
        </a:ln>
      </xdr:spPr>
    </xdr:pic>
    <xdr:clientData/>
  </xdr:twoCellAnchor>
  <xdr:twoCellAnchor>
    <xdr:from>
      <xdr:col>3</xdr:col>
      <xdr:colOff>133340</xdr:colOff>
      <xdr:row>468</xdr:row>
      <xdr:rowOff>44823</xdr:rowOff>
    </xdr:from>
    <xdr:to>
      <xdr:col>3</xdr:col>
      <xdr:colOff>672353</xdr:colOff>
      <xdr:row>468</xdr:row>
      <xdr:rowOff>574700</xdr:rowOff>
    </xdr:to>
    <xdr:pic>
      <xdr:nvPicPr>
        <xdr:cNvPr id="25817" name="Picture 25"/>
        <xdr:cNvPicPr>
          <a:picLocks noChangeAspect="1" noChangeArrowheads="1"/>
        </xdr:cNvPicPr>
      </xdr:nvPicPr>
      <xdr:blipFill>
        <a:blip xmlns:r="http://schemas.openxmlformats.org/officeDocument/2006/relationships" r:embed="rId103" cstate="print"/>
        <a:srcRect/>
        <a:stretch>
          <a:fillRect/>
        </a:stretch>
      </xdr:blipFill>
      <xdr:spPr bwMode="auto">
        <a:xfrm>
          <a:off x="2811546" y="258205941"/>
          <a:ext cx="539013" cy="529877"/>
        </a:xfrm>
        <a:prstGeom prst="rect">
          <a:avLst/>
        </a:prstGeom>
        <a:noFill/>
        <a:ln w="9525">
          <a:noFill/>
          <a:miter lim="800000"/>
          <a:headEnd/>
          <a:tailEnd/>
        </a:ln>
      </xdr:spPr>
    </xdr:pic>
    <xdr:clientData/>
  </xdr:twoCellAnchor>
  <xdr:twoCellAnchor>
    <xdr:from>
      <xdr:col>3</xdr:col>
      <xdr:colOff>19050</xdr:colOff>
      <xdr:row>154</xdr:row>
      <xdr:rowOff>9525</xdr:rowOff>
    </xdr:from>
    <xdr:to>
      <xdr:col>3</xdr:col>
      <xdr:colOff>752475</xdr:colOff>
      <xdr:row>154</xdr:row>
      <xdr:rowOff>714375</xdr:rowOff>
    </xdr:to>
    <xdr:pic>
      <xdr:nvPicPr>
        <xdr:cNvPr id="25818" name="Рисунок 210" descr="grez 1.jpg"/>
        <xdr:cNvPicPr>
          <a:picLocks noChangeAspect="1"/>
        </xdr:cNvPicPr>
      </xdr:nvPicPr>
      <xdr:blipFill>
        <a:blip xmlns:r="http://schemas.openxmlformats.org/officeDocument/2006/relationships" r:embed="rId104" cstate="print"/>
        <a:srcRect/>
        <a:stretch>
          <a:fillRect/>
        </a:stretch>
      </xdr:blipFill>
      <xdr:spPr bwMode="auto">
        <a:xfrm>
          <a:off x="2695575" y="75123675"/>
          <a:ext cx="733425" cy="704850"/>
        </a:xfrm>
        <a:prstGeom prst="rect">
          <a:avLst/>
        </a:prstGeom>
        <a:noFill/>
        <a:ln w="9525">
          <a:noFill/>
          <a:miter lim="800000"/>
          <a:headEnd/>
          <a:tailEnd/>
        </a:ln>
      </xdr:spPr>
    </xdr:pic>
    <xdr:clientData/>
  </xdr:twoCellAnchor>
  <xdr:twoCellAnchor>
    <xdr:from>
      <xdr:col>3</xdr:col>
      <xdr:colOff>19050</xdr:colOff>
      <xdr:row>155</xdr:row>
      <xdr:rowOff>19050</xdr:rowOff>
    </xdr:from>
    <xdr:to>
      <xdr:col>3</xdr:col>
      <xdr:colOff>752475</xdr:colOff>
      <xdr:row>155</xdr:row>
      <xdr:rowOff>695325</xdr:rowOff>
    </xdr:to>
    <xdr:pic>
      <xdr:nvPicPr>
        <xdr:cNvPr id="25819" name="Рисунок 211" descr="pods1.jpg"/>
        <xdr:cNvPicPr>
          <a:picLocks noChangeAspect="1"/>
        </xdr:cNvPicPr>
      </xdr:nvPicPr>
      <xdr:blipFill>
        <a:blip xmlns:r="http://schemas.openxmlformats.org/officeDocument/2006/relationships" r:embed="rId105" cstate="print"/>
        <a:srcRect/>
        <a:stretch>
          <a:fillRect/>
        </a:stretch>
      </xdr:blipFill>
      <xdr:spPr bwMode="auto">
        <a:xfrm>
          <a:off x="2695575" y="75857100"/>
          <a:ext cx="733425" cy="676275"/>
        </a:xfrm>
        <a:prstGeom prst="rect">
          <a:avLst/>
        </a:prstGeom>
        <a:noFill/>
        <a:ln w="9525">
          <a:noFill/>
          <a:miter lim="800000"/>
          <a:headEnd/>
          <a:tailEnd/>
        </a:ln>
      </xdr:spPr>
    </xdr:pic>
    <xdr:clientData/>
  </xdr:twoCellAnchor>
  <xdr:twoCellAnchor>
    <xdr:from>
      <xdr:col>3</xdr:col>
      <xdr:colOff>9525</xdr:colOff>
      <xdr:row>156</xdr:row>
      <xdr:rowOff>19050</xdr:rowOff>
    </xdr:from>
    <xdr:to>
      <xdr:col>3</xdr:col>
      <xdr:colOff>762000</xdr:colOff>
      <xdr:row>156</xdr:row>
      <xdr:rowOff>676275</xdr:rowOff>
    </xdr:to>
    <xdr:pic>
      <xdr:nvPicPr>
        <xdr:cNvPr id="25820" name="Рисунок 212" descr="kung1.jpg"/>
        <xdr:cNvPicPr>
          <a:picLocks noChangeAspect="1"/>
        </xdr:cNvPicPr>
      </xdr:nvPicPr>
      <xdr:blipFill>
        <a:blip xmlns:r="http://schemas.openxmlformats.org/officeDocument/2006/relationships" r:embed="rId106" cstate="print"/>
        <a:srcRect/>
        <a:stretch>
          <a:fillRect/>
        </a:stretch>
      </xdr:blipFill>
      <xdr:spPr bwMode="auto">
        <a:xfrm>
          <a:off x="2686050" y="76581000"/>
          <a:ext cx="752475" cy="657225"/>
        </a:xfrm>
        <a:prstGeom prst="rect">
          <a:avLst/>
        </a:prstGeom>
        <a:noFill/>
        <a:ln w="9525">
          <a:noFill/>
          <a:miter lim="800000"/>
          <a:headEnd/>
          <a:tailEnd/>
        </a:ln>
      </xdr:spPr>
    </xdr:pic>
    <xdr:clientData/>
  </xdr:twoCellAnchor>
  <xdr:twoCellAnchor>
    <xdr:from>
      <xdr:col>3</xdr:col>
      <xdr:colOff>47625</xdr:colOff>
      <xdr:row>157</xdr:row>
      <xdr:rowOff>19050</xdr:rowOff>
    </xdr:from>
    <xdr:to>
      <xdr:col>4</xdr:col>
      <xdr:colOff>0</xdr:colOff>
      <xdr:row>157</xdr:row>
      <xdr:rowOff>695325</xdr:rowOff>
    </xdr:to>
    <xdr:pic>
      <xdr:nvPicPr>
        <xdr:cNvPr id="25821" name="Рисунок 213" descr="mak1.jpg"/>
        <xdr:cNvPicPr>
          <a:picLocks noChangeAspect="1"/>
        </xdr:cNvPicPr>
      </xdr:nvPicPr>
      <xdr:blipFill>
        <a:blip xmlns:r="http://schemas.openxmlformats.org/officeDocument/2006/relationships" r:embed="rId107" cstate="print"/>
        <a:srcRect/>
        <a:stretch>
          <a:fillRect/>
        </a:stretch>
      </xdr:blipFill>
      <xdr:spPr bwMode="auto">
        <a:xfrm>
          <a:off x="2724150" y="77304900"/>
          <a:ext cx="723900" cy="676275"/>
        </a:xfrm>
        <a:prstGeom prst="rect">
          <a:avLst/>
        </a:prstGeom>
        <a:noFill/>
        <a:ln w="9525">
          <a:noFill/>
          <a:miter lim="800000"/>
          <a:headEnd/>
          <a:tailEnd/>
        </a:ln>
      </xdr:spPr>
    </xdr:pic>
    <xdr:clientData/>
  </xdr:twoCellAnchor>
  <xdr:twoCellAnchor>
    <xdr:from>
      <xdr:col>2</xdr:col>
      <xdr:colOff>238685</xdr:colOff>
      <xdr:row>474</xdr:row>
      <xdr:rowOff>155761</xdr:rowOff>
    </xdr:from>
    <xdr:to>
      <xdr:col>2</xdr:col>
      <xdr:colOff>2219885</xdr:colOff>
      <xdr:row>474</xdr:row>
      <xdr:rowOff>889186</xdr:rowOff>
    </xdr:to>
    <xdr:pic>
      <xdr:nvPicPr>
        <xdr:cNvPr id="25822" name="Рисунок 225" descr="1111111.jpg"/>
        <xdr:cNvPicPr>
          <a:picLocks noChangeAspect="1"/>
        </xdr:cNvPicPr>
      </xdr:nvPicPr>
      <xdr:blipFill>
        <a:blip xmlns:r="http://schemas.openxmlformats.org/officeDocument/2006/relationships" r:embed="rId108" cstate="print"/>
        <a:srcRect/>
        <a:stretch>
          <a:fillRect/>
        </a:stretch>
      </xdr:blipFill>
      <xdr:spPr bwMode="auto">
        <a:xfrm>
          <a:off x="496420" y="259941732"/>
          <a:ext cx="1981200" cy="733425"/>
        </a:xfrm>
        <a:prstGeom prst="rect">
          <a:avLst/>
        </a:prstGeom>
        <a:noFill/>
        <a:ln w="9525">
          <a:noFill/>
          <a:miter lim="800000"/>
          <a:headEnd/>
          <a:tailEnd/>
        </a:ln>
      </xdr:spPr>
    </xdr:pic>
    <xdr:clientData/>
  </xdr:twoCellAnchor>
  <xdr:twoCellAnchor>
    <xdr:from>
      <xdr:col>3</xdr:col>
      <xdr:colOff>200026</xdr:colOff>
      <xdr:row>476</xdr:row>
      <xdr:rowOff>30204</xdr:rowOff>
    </xdr:from>
    <xdr:to>
      <xdr:col>3</xdr:col>
      <xdr:colOff>616324</xdr:colOff>
      <xdr:row>476</xdr:row>
      <xdr:rowOff>671792</xdr:rowOff>
    </xdr:to>
    <xdr:pic>
      <xdr:nvPicPr>
        <xdr:cNvPr id="25823" name="Рисунок 227" descr="214367448_enl.jpg"/>
        <xdr:cNvPicPr>
          <a:picLocks noChangeAspect="1"/>
        </xdr:cNvPicPr>
      </xdr:nvPicPr>
      <xdr:blipFill>
        <a:blip xmlns:r="http://schemas.openxmlformats.org/officeDocument/2006/relationships" r:embed="rId109" cstate="print"/>
        <a:srcRect/>
        <a:stretch>
          <a:fillRect/>
        </a:stretch>
      </xdr:blipFill>
      <xdr:spPr bwMode="auto">
        <a:xfrm>
          <a:off x="2878232" y="261071233"/>
          <a:ext cx="416298" cy="641588"/>
        </a:xfrm>
        <a:prstGeom prst="rect">
          <a:avLst/>
        </a:prstGeom>
        <a:noFill/>
        <a:ln w="9525">
          <a:noFill/>
          <a:miter lim="800000"/>
          <a:headEnd/>
          <a:tailEnd/>
        </a:ln>
      </xdr:spPr>
    </xdr:pic>
    <xdr:clientData/>
  </xdr:twoCellAnchor>
  <xdr:twoCellAnchor>
    <xdr:from>
      <xdr:col>3</xdr:col>
      <xdr:colOff>188819</xdr:colOff>
      <xdr:row>475</xdr:row>
      <xdr:rowOff>36419</xdr:rowOff>
    </xdr:from>
    <xdr:to>
      <xdr:col>3</xdr:col>
      <xdr:colOff>588869</xdr:colOff>
      <xdr:row>475</xdr:row>
      <xdr:rowOff>693644</xdr:rowOff>
    </xdr:to>
    <xdr:pic>
      <xdr:nvPicPr>
        <xdr:cNvPr id="25825" name="Рисунок 230" descr="214367445.jpg"/>
        <xdr:cNvPicPr>
          <a:picLocks noChangeAspect="1"/>
        </xdr:cNvPicPr>
      </xdr:nvPicPr>
      <xdr:blipFill>
        <a:blip xmlns:r="http://schemas.openxmlformats.org/officeDocument/2006/relationships" r:embed="rId110" cstate="print"/>
        <a:srcRect/>
        <a:stretch>
          <a:fillRect/>
        </a:stretch>
      </xdr:blipFill>
      <xdr:spPr bwMode="auto">
        <a:xfrm>
          <a:off x="2867025" y="237567507"/>
          <a:ext cx="400050" cy="657225"/>
        </a:xfrm>
        <a:prstGeom prst="rect">
          <a:avLst/>
        </a:prstGeom>
        <a:noFill/>
        <a:ln w="9525">
          <a:noFill/>
          <a:miter lim="800000"/>
          <a:headEnd/>
          <a:tailEnd/>
        </a:ln>
      </xdr:spPr>
    </xdr:pic>
    <xdr:clientData/>
  </xdr:twoCellAnchor>
  <xdr:twoCellAnchor>
    <xdr:from>
      <xdr:col>3</xdr:col>
      <xdr:colOff>90769</xdr:colOff>
      <xdr:row>383</xdr:row>
      <xdr:rowOff>58831</xdr:rowOff>
    </xdr:from>
    <xdr:to>
      <xdr:col>3</xdr:col>
      <xdr:colOff>726702</xdr:colOff>
      <xdr:row>383</xdr:row>
      <xdr:rowOff>694764</xdr:rowOff>
    </xdr:to>
    <xdr:pic>
      <xdr:nvPicPr>
        <xdr:cNvPr id="25828" name="Рисунок 216" descr="cocowellbio_enl.jpg"/>
        <xdr:cNvPicPr>
          <a:picLocks noChangeAspect="1"/>
        </xdr:cNvPicPr>
      </xdr:nvPicPr>
      <xdr:blipFill>
        <a:blip xmlns:r="http://schemas.openxmlformats.org/officeDocument/2006/relationships" r:embed="rId111" cstate="print"/>
        <a:srcRect/>
        <a:stretch>
          <a:fillRect/>
        </a:stretch>
      </xdr:blipFill>
      <xdr:spPr bwMode="auto">
        <a:xfrm>
          <a:off x="3878357" y="212354272"/>
          <a:ext cx="635933" cy="635933"/>
        </a:xfrm>
        <a:prstGeom prst="rect">
          <a:avLst/>
        </a:prstGeom>
        <a:noFill/>
        <a:ln w="9525">
          <a:noFill/>
          <a:miter lim="800000"/>
          <a:headEnd/>
          <a:tailEnd/>
        </a:ln>
      </xdr:spPr>
    </xdr:pic>
    <xdr:clientData/>
  </xdr:twoCellAnchor>
  <xdr:twoCellAnchor>
    <xdr:from>
      <xdr:col>3</xdr:col>
      <xdr:colOff>73399</xdr:colOff>
      <xdr:row>384</xdr:row>
      <xdr:rowOff>62193</xdr:rowOff>
    </xdr:from>
    <xdr:to>
      <xdr:col>3</xdr:col>
      <xdr:colOff>705971</xdr:colOff>
      <xdr:row>384</xdr:row>
      <xdr:rowOff>694765</xdr:rowOff>
    </xdr:to>
    <xdr:pic>
      <xdr:nvPicPr>
        <xdr:cNvPr id="25829" name="Рисунок 217" descr="coconut_water_600_600_enl.jpg"/>
        <xdr:cNvPicPr>
          <a:picLocks noChangeAspect="1"/>
        </xdr:cNvPicPr>
      </xdr:nvPicPr>
      <xdr:blipFill>
        <a:blip xmlns:r="http://schemas.openxmlformats.org/officeDocument/2006/relationships" r:embed="rId112" cstate="print"/>
        <a:srcRect/>
        <a:stretch>
          <a:fillRect/>
        </a:stretch>
      </xdr:blipFill>
      <xdr:spPr bwMode="auto">
        <a:xfrm>
          <a:off x="3860987" y="213097222"/>
          <a:ext cx="632572" cy="632572"/>
        </a:xfrm>
        <a:prstGeom prst="rect">
          <a:avLst/>
        </a:prstGeom>
        <a:noFill/>
        <a:ln w="9525">
          <a:noFill/>
          <a:miter lim="800000"/>
          <a:headEnd/>
          <a:tailEnd/>
        </a:ln>
      </xdr:spPr>
    </xdr:pic>
    <xdr:clientData/>
  </xdr:twoCellAnchor>
  <xdr:twoCellAnchor>
    <xdr:from>
      <xdr:col>3</xdr:col>
      <xdr:colOff>77881</xdr:colOff>
      <xdr:row>385</xdr:row>
      <xdr:rowOff>55469</xdr:rowOff>
    </xdr:from>
    <xdr:to>
      <xdr:col>3</xdr:col>
      <xdr:colOff>705970</xdr:colOff>
      <xdr:row>385</xdr:row>
      <xdr:rowOff>683558</xdr:rowOff>
    </xdr:to>
    <xdr:pic>
      <xdr:nvPicPr>
        <xdr:cNvPr id="25830" name="Рисунок 218" descr="DSC_4515_600_enl.jpg"/>
        <xdr:cNvPicPr>
          <a:picLocks noChangeAspect="1"/>
        </xdr:cNvPicPr>
      </xdr:nvPicPr>
      <xdr:blipFill>
        <a:blip xmlns:r="http://schemas.openxmlformats.org/officeDocument/2006/relationships" r:embed="rId113" cstate="print"/>
        <a:srcRect/>
        <a:stretch>
          <a:fillRect/>
        </a:stretch>
      </xdr:blipFill>
      <xdr:spPr bwMode="auto">
        <a:xfrm>
          <a:off x="3865469" y="213830087"/>
          <a:ext cx="628089" cy="628089"/>
        </a:xfrm>
        <a:prstGeom prst="rect">
          <a:avLst/>
        </a:prstGeom>
        <a:noFill/>
        <a:ln w="9525">
          <a:noFill/>
          <a:miter lim="800000"/>
          <a:headEnd/>
          <a:tailEnd/>
        </a:ln>
      </xdr:spPr>
    </xdr:pic>
    <xdr:clientData/>
  </xdr:twoCellAnchor>
  <xdr:twoCellAnchor>
    <xdr:from>
      <xdr:col>3</xdr:col>
      <xdr:colOff>63874</xdr:colOff>
      <xdr:row>386</xdr:row>
      <xdr:rowOff>41461</xdr:rowOff>
    </xdr:from>
    <xdr:to>
      <xdr:col>3</xdr:col>
      <xdr:colOff>717177</xdr:colOff>
      <xdr:row>386</xdr:row>
      <xdr:rowOff>686168</xdr:rowOff>
    </xdr:to>
    <xdr:pic>
      <xdr:nvPicPr>
        <xdr:cNvPr id="25831" name="Рисунок 219" descr="DSC_4513_600_enl.jpg"/>
        <xdr:cNvPicPr>
          <a:picLocks noChangeAspect="1"/>
        </xdr:cNvPicPr>
      </xdr:nvPicPr>
      <xdr:blipFill>
        <a:blip xmlns:r="http://schemas.openxmlformats.org/officeDocument/2006/relationships" r:embed="rId114" cstate="print"/>
        <a:srcRect/>
        <a:stretch>
          <a:fillRect/>
        </a:stretch>
      </xdr:blipFill>
      <xdr:spPr bwMode="auto">
        <a:xfrm>
          <a:off x="3851462" y="214555667"/>
          <a:ext cx="653303" cy="644707"/>
        </a:xfrm>
        <a:prstGeom prst="rect">
          <a:avLst/>
        </a:prstGeom>
        <a:noFill/>
        <a:ln w="9525">
          <a:noFill/>
          <a:miter lim="800000"/>
          <a:headEnd/>
          <a:tailEnd/>
        </a:ln>
      </xdr:spPr>
    </xdr:pic>
    <xdr:clientData/>
  </xdr:twoCellAnchor>
  <xdr:twoCellAnchor>
    <xdr:from>
      <xdr:col>2</xdr:col>
      <xdr:colOff>207869</xdr:colOff>
      <xdr:row>381</xdr:row>
      <xdr:rowOff>235884</xdr:rowOff>
    </xdr:from>
    <xdr:to>
      <xdr:col>2</xdr:col>
      <xdr:colOff>2179544</xdr:colOff>
      <xdr:row>381</xdr:row>
      <xdr:rowOff>807384</xdr:rowOff>
    </xdr:to>
    <xdr:pic>
      <xdr:nvPicPr>
        <xdr:cNvPr id="25832" name="Рисунок 12"/>
        <xdr:cNvPicPr>
          <a:picLocks noChangeAspect="1"/>
        </xdr:cNvPicPr>
      </xdr:nvPicPr>
      <xdr:blipFill>
        <a:blip xmlns:r="http://schemas.openxmlformats.org/officeDocument/2006/relationships" r:embed="rId115" cstate="print"/>
        <a:srcRect/>
        <a:stretch>
          <a:fillRect/>
        </a:stretch>
      </xdr:blipFill>
      <xdr:spPr bwMode="auto">
        <a:xfrm>
          <a:off x="1574987" y="210693560"/>
          <a:ext cx="1971675" cy="571500"/>
        </a:xfrm>
        <a:prstGeom prst="rect">
          <a:avLst/>
        </a:prstGeom>
        <a:noFill/>
        <a:ln w="9525">
          <a:noFill/>
          <a:miter lim="800000"/>
          <a:headEnd/>
          <a:tailEnd/>
        </a:ln>
      </xdr:spPr>
    </xdr:pic>
    <xdr:clientData/>
  </xdr:twoCellAnchor>
  <xdr:twoCellAnchor>
    <xdr:from>
      <xdr:col>2</xdr:col>
      <xdr:colOff>38100</xdr:colOff>
      <xdr:row>312</xdr:row>
      <xdr:rowOff>9525</xdr:rowOff>
    </xdr:from>
    <xdr:to>
      <xdr:col>4</xdr:col>
      <xdr:colOff>457200</xdr:colOff>
      <xdr:row>312</xdr:row>
      <xdr:rowOff>1333500</xdr:rowOff>
    </xdr:to>
    <xdr:pic>
      <xdr:nvPicPr>
        <xdr:cNvPr id="25833" name="Рисунок 13"/>
        <xdr:cNvPicPr>
          <a:picLocks noChangeAspect="1"/>
        </xdr:cNvPicPr>
      </xdr:nvPicPr>
      <xdr:blipFill>
        <a:blip xmlns:r="http://schemas.openxmlformats.org/officeDocument/2006/relationships" r:embed="rId116" cstate="print"/>
        <a:srcRect/>
        <a:stretch>
          <a:fillRect/>
        </a:stretch>
      </xdr:blipFill>
      <xdr:spPr bwMode="auto">
        <a:xfrm>
          <a:off x="295275" y="151390350"/>
          <a:ext cx="3609975" cy="1323975"/>
        </a:xfrm>
        <a:prstGeom prst="rect">
          <a:avLst/>
        </a:prstGeom>
        <a:noFill/>
        <a:ln w="9525">
          <a:noFill/>
          <a:miter lim="800000"/>
          <a:headEnd/>
          <a:tailEnd/>
        </a:ln>
      </xdr:spPr>
    </xdr:pic>
    <xdr:clientData/>
  </xdr:twoCellAnchor>
  <xdr:twoCellAnchor>
    <xdr:from>
      <xdr:col>3</xdr:col>
      <xdr:colOff>104775</xdr:colOff>
      <xdr:row>313</xdr:row>
      <xdr:rowOff>47625</xdr:rowOff>
    </xdr:from>
    <xdr:to>
      <xdr:col>3</xdr:col>
      <xdr:colOff>685800</xdr:colOff>
      <xdr:row>313</xdr:row>
      <xdr:rowOff>628650</xdr:rowOff>
    </xdr:to>
    <xdr:pic>
      <xdr:nvPicPr>
        <xdr:cNvPr id="25834" name="Рисунок 14"/>
        <xdr:cNvPicPr>
          <a:picLocks noChangeAspect="1"/>
        </xdr:cNvPicPr>
      </xdr:nvPicPr>
      <xdr:blipFill>
        <a:blip xmlns:r="http://schemas.openxmlformats.org/officeDocument/2006/relationships" r:embed="rId117" cstate="print"/>
        <a:srcRect/>
        <a:stretch>
          <a:fillRect/>
        </a:stretch>
      </xdr:blipFill>
      <xdr:spPr bwMode="auto">
        <a:xfrm>
          <a:off x="2781300" y="152781000"/>
          <a:ext cx="581025" cy="581025"/>
        </a:xfrm>
        <a:prstGeom prst="rect">
          <a:avLst/>
        </a:prstGeom>
        <a:noFill/>
        <a:ln w="9525">
          <a:noFill/>
          <a:miter lim="800000"/>
          <a:headEnd/>
          <a:tailEnd/>
        </a:ln>
      </xdr:spPr>
    </xdr:pic>
    <xdr:clientData/>
  </xdr:twoCellAnchor>
  <xdr:twoCellAnchor>
    <xdr:from>
      <xdr:col>3</xdr:col>
      <xdr:colOff>219075</xdr:colOff>
      <xdr:row>314</xdr:row>
      <xdr:rowOff>171450</xdr:rowOff>
    </xdr:from>
    <xdr:to>
      <xdr:col>3</xdr:col>
      <xdr:colOff>561975</xdr:colOff>
      <xdr:row>314</xdr:row>
      <xdr:rowOff>514350</xdr:rowOff>
    </xdr:to>
    <xdr:pic>
      <xdr:nvPicPr>
        <xdr:cNvPr id="25835" name="Рисунок 15"/>
        <xdr:cNvPicPr>
          <a:picLocks noChangeAspect="1"/>
        </xdr:cNvPicPr>
      </xdr:nvPicPr>
      <xdr:blipFill>
        <a:blip xmlns:r="http://schemas.openxmlformats.org/officeDocument/2006/relationships" r:embed="rId118" cstate="print"/>
        <a:srcRect/>
        <a:stretch>
          <a:fillRect/>
        </a:stretch>
      </xdr:blipFill>
      <xdr:spPr bwMode="auto">
        <a:xfrm>
          <a:off x="2895600" y="153571575"/>
          <a:ext cx="342900" cy="342900"/>
        </a:xfrm>
        <a:prstGeom prst="rect">
          <a:avLst/>
        </a:prstGeom>
        <a:noFill/>
        <a:ln w="9525">
          <a:noFill/>
          <a:miter lim="800000"/>
          <a:headEnd/>
          <a:tailEnd/>
        </a:ln>
      </xdr:spPr>
    </xdr:pic>
    <xdr:clientData/>
  </xdr:twoCellAnchor>
  <xdr:twoCellAnchor>
    <xdr:from>
      <xdr:col>3</xdr:col>
      <xdr:colOff>104775</xdr:colOff>
      <xdr:row>315</xdr:row>
      <xdr:rowOff>47625</xdr:rowOff>
    </xdr:from>
    <xdr:to>
      <xdr:col>3</xdr:col>
      <xdr:colOff>685800</xdr:colOff>
      <xdr:row>315</xdr:row>
      <xdr:rowOff>628650</xdr:rowOff>
    </xdr:to>
    <xdr:pic>
      <xdr:nvPicPr>
        <xdr:cNvPr id="25836" name="Рисунок 16"/>
        <xdr:cNvPicPr>
          <a:picLocks noChangeAspect="1"/>
        </xdr:cNvPicPr>
      </xdr:nvPicPr>
      <xdr:blipFill>
        <a:blip xmlns:r="http://schemas.openxmlformats.org/officeDocument/2006/relationships" r:embed="rId119" cstate="print"/>
        <a:srcRect/>
        <a:stretch>
          <a:fillRect/>
        </a:stretch>
      </xdr:blipFill>
      <xdr:spPr bwMode="auto">
        <a:xfrm>
          <a:off x="2781300" y="154114500"/>
          <a:ext cx="581025" cy="581025"/>
        </a:xfrm>
        <a:prstGeom prst="rect">
          <a:avLst/>
        </a:prstGeom>
        <a:noFill/>
        <a:ln w="9525">
          <a:noFill/>
          <a:miter lim="800000"/>
          <a:headEnd/>
          <a:tailEnd/>
        </a:ln>
      </xdr:spPr>
    </xdr:pic>
    <xdr:clientData/>
  </xdr:twoCellAnchor>
  <xdr:twoCellAnchor>
    <xdr:from>
      <xdr:col>3</xdr:col>
      <xdr:colOff>219075</xdr:colOff>
      <xdr:row>316</xdr:row>
      <xdr:rowOff>161925</xdr:rowOff>
    </xdr:from>
    <xdr:to>
      <xdr:col>3</xdr:col>
      <xdr:colOff>571500</xdr:colOff>
      <xdr:row>316</xdr:row>
      <xdr:rowOff>514350</xdr:rowOff>
    </xdr:to>
    <xdr:pic>
      <xdr:nvPicPr>
        <xdr:cNvPr id="25837" name="Рисунок 17"/>
        <xdr:cNvPicPr>
          <a:picLocks noChangeAspect="1"/>
        </xdr:cNvPicPr>
      </xdr:nvPicPr>
      <xdr:blipFill>
        <a:blip xmlns:r="http://schemas.openxmlformats.org/officeDocument/2006/relationships" r:embed="rId120" cstate="print"/>
        <a:srcRect/>
        <a:stretch>
          <a:fillRect/>
        </a:stretch>
      </xdr:blipFill>
      <xdr:spPr bwMode="auto">
        <a:xfrm>
          <a:off x="2895600" y="154895550"/>
          <a:ext cx="352425" cy="352425"/>
        </a:xfrm>
        <a:prstGeom prst="rect">
          <a:avLst/>
        </a:prstGeom>
        <a:noFill/>
        <a:ln w="9525">
          <a:noFill/>
          <a:miter lim="800000"/>
          <a:headEnd/>
          <a:tailEnd/>
        </a:ln>
      </xdr:spPr>
    </xdr:pic>
    <xdr:clientData/>
  </xdr:twoCellAnchor>
  <xdr:twoCellAnchor>
    <xdr:from>
      <xdr:col>3</xdr:col>
      <xdr:colOff>104775</xdr:colOff>
      <xdr:row>317</xdr:row>
      <xdr:rowOff>47625</xdr:rowOff>
    </xdr:from>
    <xdr:to>
      <xdr:col>3</xdr:col>
      <xdr:colOff>685800</xdr:colOff>
      <xdr:row>317</xdr:row>
      <xdr:rowOff>628650</xdr:rowOff>
    </xdr:to>
    <xdr:pic>
      <xdr:nvPicPr>
        <xdr:cNvPr id="25838" name="Рисунок 18"/>
        <xdr:cNvPicPr>
          <a:picLocks noChangeAspect="1"/>
        </xdr:cNvPicPr>
      </xdr:nvPicPr>
      <xdr:blipFill>
        <a:blip xmlns:r="http://schemas.openxmlformats.org/officeDocument/2006/relationships" r:embed="rId121" cstate="print"/>
        <a:srcRect/>
        <a:stretch>
          <a:fillRect/>
        </a:stretch>
      </xdr:blipFill>
      <xdr:spPr bwMode="auto">
        <a:xfrm>
          <a:off x="2781300" y="155448000"/>
          <a:ext cx="581025" cy="581025"/>
        </a:xfrm>
        <a:prstGeom prst="rect">
          <a:avLst/>
        </a:prstGeom>
        <a:noFill/>
        <a:ln w="9525">
          <a:noFill/>
          <a:miter lim="800000"/>
          <a:headEnd/>
          <a:tailEnd/>
        </a:ln>
      </xdr:spPr>
    </xdr:pic>
    <xdr:clientData/>
  </xdr:twoCellAnchor>
  <xdr:twoCellAnchor>
    <xdr:from>
      <xdr:col>3</xdr:col>
      <xdr:colOff>219075</xdr:colOff>
      <xdr:row>318</xdr:row>
      <xdr:rowOff>161925</xdr:rowOff>
    </xdr:from>
    <xdr:to>
      <xdr:col>3</xdr:col>
      <xdr:colOff>571500</xdr:colOff>
      <xdr:row>318</xdr:row>
      <xdr:rowOff>514350</xdr:rowOff>
    </xdr:to>
    <xdr:pic>
      <xdr:nvPicPr>
        <xdr:cNvPr id="25839" name="Рисунок 19"/>
        <xdr:cNvPicPr>
          <a:picLocks noChangeAspect="1"/>
        </xdr:cNvPicPr>
      </xdr:nvPicPr>
      <xdr:blipFill>
        <a:blip xmlns:r="http://schemas.openxmlformats.org/officeDocument/2006/relationships" r:embed="rId122" cstate="print"/>
        <a:srcRect/>
        <a:stretch>
          <a:fillRect/>
        </a:stretch>
      </xdr:blipFill>
      <xdr:spPr bwMode="auto">
        <a:xfrm>
          <a:off x="2895600" y="156229050"/>
          <a:ext cx="352425" cy="352425"/>
        </a:xfrm>
        <a:prstGeom prst="rect">
          <a:avLst/>
        </a:prstGeom>
        <a:noFill/>
        <a:ln w="9525">
          <a:noFill/>
          <a:miter lim="800000"/>
          <a:headEnd/>
          <a:tailEnd/>
        </a:ln>
      </xdr:spPr>
    </xdr:pic>
    <xdr:clientData/>
  </xdr:twoCellAnchor>
  <xdr:twoCellAnchor>
    <xdr:from>
      <xdr:col>3</xdr:col>
      <xdr:colOff>104775</xdr:colOff>
      <xdr:row>319</xdr:row>
      <xdr:rowOff>57150</xdr:rowOff>
    </xdr:from>
    <xdr:to>
      <xdr:col>3</xdr:col>
      <xdr:colOff>685800</xdr:colOff>
      <xdr:row>319</xdr:row>
      <xdr:rowOff>638175</xdr:rowOff>
    </xdr:to>
    <xdr:pic>
      <xdr:nvPicPr>
        <xdr:cNvPr id="25840" name="Рисунок 20"/>
        <xdr:cNvPicPr>
          <a:picLocks noChangeAspect="1"/>
        </xdr:cNvPicPr>
      </xdr:nvPicPr>
      <xdr:blipFill>
        <a:blip xmlns:r="http://schemas.openxmlformats.org/officeDocument/2006/relationships" r:embed="rId123" cstate="print"/>
        <a:srcRect/>
        <a:stretch>
          <a:fillRect/>
        </a:stretch>
      </xdr:blipFill>
      <xdr:spPr bwMode="auto">
        <a:xfrm>
          <a:off x="2781300" y="156791025"/>
          <a:ext cx="581025" cy="581025"/>
        </a:xfrm>
        <a:prstGeom prst="rect">
          <a:avLst/>
        </a:prstGeom>
        <a:noFill/>
        <a:ln w="9525">
          <a:noFill/>
          <a:miter lim="800000"/>
          <a:headEnd/>
          <a:tailEnd/>
        </a:ln>
      </xdr:spPr>
    </xdr:pic>
    <xdr:clientData/>
  </xdr:twoCellAnchor>
  <xdr:twoCellAnchor>
    <xdr:from>
      <xdr:col>3</xdr:col>
      <xdr:colOff>209550</xdr:colOff>
      <xdr:row>320</xdr:row>
      <xdr:rowOff>152400</xdr:rowOff>
    </xdr:from>
    <xdr:to>
      <xdr:col>3</xdr:col>
      <xdr:colOff>571500</xdr:colOff>
      <xdr:row>320</xdr:row>
      <xdr:rowOff>514350</xdr:rowOff>
    </xdr:to>
    <xdr:pic>
      <xdr:nvPicPr>
        <xdr:cNvPr id="25841" name="Рисунок 21"/>
        <xdr:cNvPicPr>
          <a:picLocks noChangeAspect="1"/>
        </xdr:cNvPicPr>
      </xdr:nvPicPr>
      <xdr:blipFill>
        <a:blip xmlns:r="http://schemas.openxmlformats.org/officeDocument/2006/relationships" r:embed="rId124" cstate="print"/>
        <a:srcRect/>
        <a:stretch>
          <a:fillRect/>
        </a:stretch>
      </xdr:blipFill>
      <xdr:spPr bwMode="auto">
        <a:xfrm>
          <a:off x="2886075" y="157553025"/>
          <a:ext cx="361950" cy="361950"/>
        </a:xfrm>
        <a:prstGeom prst="rect">
          <a:avLst/>
        </a:prstGeom>
        <a:noFill/>
        <a:ln w="9525">
          <a:noFill/>
          <a:miter lim="800000"/>
          <a:headEnd/>
          <a:tailEnd/>
        </a:ln>
      </xdr:spPr>
    </xdr:pic>
    <xdr:clientData/>
  </xdr:twoCellAnchor>
  <xdr:twoCellAnchor>
    <xdr:from>
      <xdr:col>3</xdr:col>
      <xdr:colOff>104775</xdr:colOff>
      <xdr:row>321</xdr:row>
      <xdr:rowOff>47625</xdr:rowOff>
    </xdr:from>
    <xdr:to>
      <xdr:col>3</xdr:col>
      <xdr:colOff>685800</xdr:colOff>
      <xdr:row>321</xdr:row>
      <xdr:rowOff>628650</xdr:rowOff>
    </xdr:to>
    <xdr:pic>
      <xdr:nvPicPr>
        <xdr:cNvPr id="25842" name="Рисунок 22"/>
        <xdr:cNvPicPr>
          <a:picLocks noChangeAspect="1"/>
        </xdr:cNvPicPr>
      </xdr:nvPicPr>
      <xdr:blipFill>
        <a:blip xmlns:r="http://schemas.openxmlformats.org/officeDocument/2006/relationships" r:embed="rId125" cstate="print"/>
        <a:srcRect/>
        <a:stretch>
          <a:fillRect/>
        </a:stretch>
      </xdr:blipFill>
      <xdr:spPr bwMode="auto">
        <a:xfrm>
          <a:off x="2781300" y="158115000"/>
          <a:ext cx="581025" cy="581025"/>
        </a:xfrm>
        <a:prstGeom prst="rect">
          <a:avLst/>
        </a:prstGeom>
        <a:noFill/>
        <a:ln w="9525">
          <a:noFill/>
          <a:miter lim="800000"/>
          <a:headEnd/>
          <a:tailEnd/>
        </a:ln>
      </xdr:spPr>
    </xdr:pic>
    <xdr:clientData/>
  </xdr:twoCellAnchor>
  <xdr:twoCellAnchor>
    <xdr:from>
      <xdr:col>3</xdr:col>
      <xdr:colOff>219075</xdr:colOff>
      <xdr:row>322</xdr:row>
      <xdr:rowOff>161925</xdr:rowOff>
    </xdr:from>
    <xdr:to>
      <xdr:col>3</xdr:col>
      <xdr:colOff>571500</xdr:colOff>
      <xdr:row>322</xdr:row>
      <xdr:rowOff>514350</xdr:rowOff>
    </xdr:to>
    <xdr:pic>
      <xdr:nvPicPr>
        <xdr:cNvPr id="25843" name="Рисунок 23"/>
        <xdr:cNvPicPr>
          <a:picLocks noChangeAspect="1"/>
        </xdr:cNvPicPr>
      </xdr:nvPicPr>
      <xdr:blipFill>
        <a:blip xmlns:r="http://schemas.openxmlformats.org/officeDocument/2006/relationships" r:embed="rId126" cstate="print"/>
        <a:srcRect/>
        <a:stretch>
          <a:fillRect/>
        </a:stretch>
      </xdr:blipFill>
      <xdr:spPr bwMode="auto">
        <a:xfrm>
          <a:off x="2895600" y="158896050"/>
          <a:ext cx="352425" cy="352425"/>
        </a:xfrm>
        <a:prstGeom prst="rect">
          <a:avLst/>
        </a:prstGeom>
        <a:noFill/>
        <a:ln w="9525">
          <a:noFill/>
          <a:miter lim="800000"/>
          <a:headEnd/>
          <a:tailEnd/>
        </a:ln>
      </xdr:spPr>
    </xdr:pic>
    <xdr:clientData/>
  </xdr:twoCellAnchor>
  <xdr:twoCellAnchor>
    <xdr:from>
      <xdr:col>3</xdr:col>
      <xdr:colOff>104775</xdr:colOff>
      <xdr:row>323</xdr:row>
      <xdr:rowOff>47625</xdr:rowOff>
    </xdr:from>
    <xdr:to>
      <xdr:col>3</xdr:col>
      <xdr:colOff>685800</xdr:colOff>
      <xdr:row>323</xdr:row>
      <xdr:rowOff>628650</xdr:rowOff>
    </xdr:to>
    <xdr:pic>
      <xdr:nvPicPr>
        <xdr:cNvPr id="25844" name="Рисунок 24"/>
        <xdr:cNvPicPr>
          <a:picLocks noChangeAspect="1"/>
        </xdr:cNvPicPr>
      </xdr:nvPicPr>
      <xdr:blipFill>
        <a:blip xmlns:r="http://schemas.openxmlformats.org/officeDocument/2006/relationships" r:embed="rId127" cstate="print"/>
        <a:srcRect/>
        <a:stretch>
          <a:fillRect/>
        </a:stretch>
      </xdr:blipFill>
      <xdr:spPr bwMode="auto">
        <a:xfrm>
          <a:off x="2781300" y="159448500"/>
          <a:ext cx="581025" cy="581025"/>
        </a:xfrm>
        <a:prstGeom prst="rect">
          <a:avLst/>
        </a:prstGeom>
        <a:noFill/>
        <a:ln w="9525">
          <a:noFill/>
          <a:miter lim="800000"/>
          <a:headEnd/>
          <a:tailEnd/>
        </a:ln>
      </xdr:spPr>
    </xdr:pic>
    <xdr:clientData/>
  </xdr:twoCellAnchor>
  <xdr:twoCellAnchor>
    <xdr:from>
      <xdr:col>3</xdr:col>
      <xdr:colOff>104775</xdr:colOff>
      <xdr:row>325</xdr:row>
      <xdr:rowOff>47625</xdr:rowOff>
    </xdr:from>
    <xdr:to>
      <xdr:col>3</xdr:col>
      <xdr:colOff>685800</xdr:colOff>
      <xdr:row>325</xdr:row>
      <xdr:rowOff>628650</xdr:rowOff>
    </xdr:to>
    <xdr:pic>
      <xdr:nvPicPr>
        <xdr:cNvPr id="25845" name="Рисунок 25"/>
        <xdr:cNvPicPr>
          <a:picLocks noChangeAspect="1"/>
        </xdr:cNvPicPr>
      </xdr:nvPicPr>
      <xdr:blipFill>
        <a:blip xmlns:r="http://schemas.openxmlformats.org/officeDocument/2006/relationships" r:embed="rId128" cstate="print"/>
        <a:srcRect/>
        <a:stretch>
          <a:fillRect/>
        </a:stretch>
      </xdr:blipFill>
      <xdr:spPr bwMode="auto">
        <a:xfrm>
          <a:off x="2781300" y="160782000"/>
          <a:ext cx="581025" cy="581025"/>
        </a:xfrm>
        <a:prstGeom prst="rect">
          <a:avLst/>
        </a:prstGeom>
        <a:noFill/>
        <a:ln w="9525">
          <a:noFill/>
          <a:miter lim="800000"/>
          <a:headEnd/>
          <a:tailEnd/>
        </a:ln>
      </xdr:spPr>
    </xdr:pic>
    <xdr:clientData/>
  </xdr:twoCellAnchor>
  <xdr:twoCellAnchor>
    <xdr:from>
      <xdr:col>3</xdr:col>
      <xdr:colOff>95250</xdr:colOff>
      <xdr:row>327</xdr:row>
      <xdr:rowOff>47625</xdr:rowOff>
    </xdr:from>
    <xdr:to>
      <xdr:col>3</xdr:col>
      <xdr:colOff>676275</xdr:colOff>
      <xdr:row>327</xdr:row>
      <xdr:rowOff>628650</xdr:rowOff>
    </xdr:to>
    <xdr:pic>
      <xdr:nvPicPr>
        <xdr:cNvPr id="25846" name="Рисунок 26"/>
        <xdr:cNvPicPr>
          <a:picLocks noChangeAspect="1"/>
        </xdr:cNvPicPr>
      </xdr:nvPicPr>
      <xdr:blipFill>
        <a:blip xmlns:r="http://schemas.openxmlformats.org/officeDocument/2006/relationships" r:embed="rId129" cstate="print"/>
        <a:srcRect/>
        <a:stretch>
          <a:fillRect/>
        </a:stretch>
      </xdr:blipFill>
      <xdr:spPr bwMode="auto">
        <a:xfrm>
          <a:off x="2771775" y="162115500"/>
          <a:ext cx="581025" cy="581025"/>
        </a:xfrm>
        <a:prstGeom prst="rect">
          <a:avLst/>
        </a:prstGeom>
        <a:noFill/>
        <a:ln w="9525">
          <a:noFill/>
          <a:miter lim="800000"/>
          <a:headEnd/>
          <a:tailEnd/>
        </a:ln>
      </xdr:spPr>
    </xdr:pic>
    <xdr:clientData/>
  </xdr:twoCellAnchor>
  <xdr:twoCellAnchor>
    <xdr:from>
      <xdr:col>3</xdr:col>
      <xdr:colOff>219075</xdr:colOff>
      <xdr:row>324</xdr:row>
      <xdr:rowOff>161925</xdr:rowOff>
    </xdr:from>
    <xdr:to>
      <xdr:col>3</xdr:col>
      <xdr:colOff>571500</xdr:colOff>
      <xdr:row>324</xdr:row>
      <xdr:rowOff>514350</xdr:rowOff>
    </xdr:to>
    <xdr:pic>
      <xdr:nvPicPr>
        <xdr:cNvPr id="25847" name="Рисунок 30"/>
        <xdr:cNvPicPr>
          <a:picLocks noChangeAspect="1"/>
        </xdr:cNvPicPr>
      </xdr:nvPicPr>
      <xdr:blipFill>
        <a:blip xmlns:r="http://schemas.openxmlformats.org/officeDocument/2006/relationships" r:embed="rId130" cstate="print"/>
        <a:srcRect/>
        <a:stretch>
          <a:fillRect/>
        </a:stretch>
      </xdr:blipFill>
      <xdr:spPr bwMode="auto">
        <a:xfrm>
          <a:off x="2895600" y="160229550"/>
          <a:ext cx="352425" cy="352425"/>
        </a:xfrm>
        <a:prstGeom prst="rect">
          <a:avLst/>
        </a:prstGeom>
        <a:noFill/>
        <a:ln w="9525">
          <a:noFill/>
          <a:miter lim="800000"/>
          <a:headEnd/>
          <a:tailEnd/>
        </a:ln>
      </xdr:spPr>
    </xdr:pic>
    <xdr:clientData/>
  </xdr:twoCellAnchor>
  <xdr:twoCellAnchor>
    <xdr:from>
      <xdr:col>3</xdr:col>
      <xdr:colOff>219075</xdr:colOff>
      <xdr:row>326</xdr:row>
      <xdr:rowOff>161925</xdr:rowOff>
    </xdr:from>
    <xdr:to>
      <xdr:col>3</xdr:col>
      <xdr:colOff>571500</xdr:colOff>
      <xdr:row>326</xdr:row>
      <xdr:rowOff>514350</xdr:rowOff>
    </xdr:to>
    <xdr:pic>
      <xdr:nvPicPr>
        <xdr:cNvPr id="25848" name="Рисунок 1023"/>
        <xdr:cNvPicPr>
          <a:picLocks noChangeAspect="1"/>
        </xdr:cNvPicPr>
      </xdr:nvPicPr>
      <xdr:blipFill>
        <a:blip xmlns:r="http://schemas.openxmlformats.org/officeDocument/2006/relationships" r:embed="rId131" cstate="print"/>
        <a:srcRect/>
        <a:stretch>
          <a:fillRect/>
        </a:stretch>
      </xdr:blipFill>
      <xdr:spPr bwMode="auto">
        <a:xfrm>
          <a:off x="2895600" y="161563050"/>
          <a:ext cx="352425" cy="352425"/>
        </a:xfrm>
        <a:prstGeom prst="rect">
          <a:avLst/>
        </a:prstGeom>
        <a:noFill/>
        <a:ln w="9525">
          <a:noFill/>
          <a:miter lim="800000"/>
          <a:headEnd/>
          <a:tailEnd/>
        </a:ln>
      </xdr:spPr>
    </xdr:pic>
    <xdr:clientData/>
  </xdr:twoCellAnchor>
  <xdr:twoCellAnchor>
    <xdr:from>
      <xdr:col>3</xdr:col>
      <xdr:colOff>209550</xdr:colOff>
      <xdr:row>328</xdr:row>
      <xdr:rowOff>161925</xdr:rowOff>
    </xdr:from>
    <xdr:to>
      <xdr:col>3</xdr:col>
      <xdr:colOff>571500</xdr:colOff>
      <xdr:row>328</xdr:row>
      <xdr:rowOff>523875</xdr:rowOff>
    </xdr:to>
    <xdr:pic>
      <xdr:nvPicPr>
        <xdr:cNvPr id="25849" name="Рисунок 1024"/>
        <xdr:cNvPicPr>
          <a:picLocks noChangeAspect="1"/>
        </xdr:cNvPicPr>
      </xdr:nvPicPr>
      <xdr:blipFill>
        <a:blip xmlns:r="http://schemas.openxmlformats.org/officeDocument/2006/relationships" r:embed="rId132" cstate="print"/>
        <a:srcRect/>
        <a:stretch>
          <a:fillRect/>
        </a:stretch>
      </xdr:blipFill>
      <xdr:spPr bwMode="auto">
        <a:xfrm>
          <a:off x="2886075" y="162896550"/>
          <a:ext cx="361950" cy="361950"/>
        </a:xfrm>
        <a:prstGeom prst="rect">
          <a:avLst/>
        </a:prstGeom>
        <a:noFill/>
        <a:ln w="9525">
          <a:noFill/>
          <a:miter lim="800000"/>
          <a:headEnd/>
          <a:tailEnd/>
        </a:ln>
      </xdr:spPr>
    </xdr:pic>
    <xdr:clientData/>
  </xdr:twoCellAnchor>
  <xdr:oneCellAnchor>
    <xdr:from>
      <xdr:col>7</xdr:col>
      <xdr:colOff>257175</xdr:colOff>
      <xdr:row>232</xdr:row>
      <xdr:rowOff>0</xdr:rowOff>
    </xdr:from>
    <xdr:ext cx="184731" cy="264560"/>
    <xdr:sp macro="" textlink="">
      <xdr:nvSpPr>
        <xdr:cNvPr id="28" name="TextBox 27"/>
        <xdr:cNvSpPr txBox="1"/>
      </xdr:nvSpPr>
      <xdr:spPr>
        <a:xfrm>
          <a:off x="4067175" y="4692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xdr:from>
      <xdr:col>2</xdr:col>
      <xdr:colOff>248772</xdr:colOff>
      <xdr:row>153</xdr:row>
      <xdr:rowOff>113180</xdr:rowOff>
    </xdr:from>
    <xdr:to>
      <xdr:col>2</xdr:col>
      <xdr:colOff>2162735</xdr:colOff>
      <xdr:row>153</xdr:row>
      <xdr:rowOff>1013354</xdr:rowOff>
    </xdr:to>
    <xdr:pic>
      <xdr:nvPicPr>
        <xdr:cNvPr id="25851" name="Picture 31"/>
        <xdr:cNvPicPr>
          <a:picLocks noChangeAspect="1" noChangeArrowheads="1"/>
        </xdr:cNvPicPr>
      </xdr:nvPicPr>
      <xdr:blipFill>
        <a:blip xmlns:r="http://schemas.openxmlformats.org/officeDocument/2006/relationships" r:embed="rId133" cstate="print"/>
        <a:srcRect/>
        <a:stretch>
          <a:fillRect/>
        </a:stretch>
      </xdr:blipFill>
      <xdr:spPr bwMode="auto">
        <a:xfrm>
          <a:off x="506507" y="88247445"/>
          <a:ext cx="1913963" cy="900174"/>
        </a:xfrm>
        <a:prstGeom prst="rect">
          <a:avLst/>
        </a:prstGeom>
        <a:noFill/>
        <a:ln w="9525">
          <a:noFill/>
          <a:miter lim="800000"/>
          <a:headEnd/>
          <a:tailEnd/>
        </a:ln>
      </xdr:spPr>
    </xdr:pic>
    <xdr:clientData/>
  </xdr:twoCellAnchor>
  <xdr:twoCellAnchor>
    <xdr:from>
      <xdr:col>2</xdr:col>
      <xdr:colOff>593912</xdr:colOff>
      <xdr:row>69</xdr:row>
      <xdr:rowOff>30256</xdr:rowOff>
    </xdr:from>
    <xdr:to>
      <xdr:col>2</xdr:col>
      <xdr:colOff>1921809</xdr:colOff>
      <xdr:row>69</xdr:row>
      <xdr:rowOff>931675</xdr:rowOff>
    </xdr:to>
    <xdr:pic>
      <xdr:nvPicPr>
        <xdr:cNvPr id="25852" name="Picture 8690"/>
        <xdr:cNvPicPr>
          <a:picLocks noChangeAspect="1" noChangeArrowheads="1"/>
        </xdr:cNvPicPr>
      </xdr:nvPicPr>
      <xdr:blipFill>
        <a:blip xmlns:r="http://schemas.openxmlformats.org/officeDocument/2006/relationships" r:embed="rId134" cstate="print"/>
        <a:srcRect/>
        <a:stretch>
          <a:fillRect/>
        </a:stretch>
      </xdr:blipFill>
      <xdr:spPr bwMode="auto">
        <a:xfrm>
          <a:off x="851647" y="38141462"/>
          <a:ext cx="1327897" cy="901419"/>
        </a:xfrm>
        <a:prstGeom prst="rect">
          <a:avLst/>
        </a:prstGeom>
        <a:noFill/>
        <a:ln w="9525">
          <a:noFill/>
          <a:miter lim="800000"/>
          <a:headEnd/>
          <a:tailEnd/>
        </a:ln>
      </xdr:spPr>
    </xdr:pic>
    <xdr:clientData/>
  </xdr:twoCellAnchor>
  <xdr:twoCellAnchor>
    <xdr:from>
      <xdr:col>2</xdr:col>
      <xdr:colOff>310402</xdr:colOff>
      <xdr:row>336</xdr:row>
      <xdr:rowOff>68355</xdr:rowOff>
    </xdr:from>
    <xdr:to>
      <xdr:col>2</xdr:col>
      <xdr:colOff>2167777</xdr:colOff>
      <xdr:row>336</xdr:row>
      <xdr:rowOff>1030380</xdr:rowOff>
    </xdr:to>
    <xdr:pic>
      <xdr:nvPicPr>
        <xdr:cNvPr id="25873" name="Рисунок 285" descr="Шоколадная Мануфактура_лого.jpg"/>
        <xdr:cNvPicPr>
          <a:picLocks noChangeAspect="1"/>
        </xdr:cNvPicPr>
      </xdr:nvPicPr>
      <xdr:blipFill>
        <a:blip xmlns:r="http://schemas.openxmlformats.org/officeDocument/2006/relationships" r:embed="rId135" cstate="print"/>
        <a:srcRect/>
        <a:stretch>
          <a:fillRect/>
        </a:stretch>
      </xdr:blipFill>
      <xdr:spPr bwMode="auto">
        <a:xfrm>
          <a:off x="568137" y="190467502"/>
          <a:ext cx="1857375" cy="962025"/>
        </a:xfrm>
        <a:prstGeom prst="rect">
          <a:avLst/>
        </a:prstGeom>
        <a:noFill/>
        <a:ln w="9525">
          <a:noFill/>
          <a:miter lim="800000"/>
          <a:headEnd/>
          <a:tailEnd/>
        </a:ln>
      </xdr:spPr>
    </xdr:pic>
    <xdr:clientData/>
  </xdr:twoCellAnchor>
  <xdr:twoCellAnchor>
    <xdr:from>
      <xdr:col>3</xdr:col>
      <xdr:colOff>257175</xdr:colOff>
      <xdr:row>337</xdr:row>
      <xdr:rowOff>38100</xdr:rowOff>
    </xdr:from>
    <xdr:to>
      <xdr:col>3</xdr:col>
      <xdr:colOff>542925</xdr:colOff>
      <xdr:row>337</xdr:row>
      <xdr:rowOff>666750</xdr:rowOff>
    </xdr:to>
    <xdr:pic>
      <xdr:nvPicPr>
        <xdr:cNvPr id="25874" name="Picture 27"/>
        <xdr:cNvPicPr>
          <a:picLocks noChangeAspect="1" noChangeArrowheads="1"/>
        </xdr:cNvPicPr>
      </xdr:nvPicPr>
      <xdr:blipFill>
        <a:blip xmlns:r="http://schemas.openxmlformats.org/officeDocument/2006/relationships" r:embed="rId136" cstate="print"/>
        <a:srcRect/>
        <a:stretch>
          <a:fillRect/>
        </a:stretch>
      </xdr:blipFill>
      <xdr:spPr bwMode="auto">
        <a:xfrm>
          <a:off x="2933700" y="165506400"/>
          <a:ext cx="285750" cy="628650"/>
        </a:xfrm>
        <a:prstGeom prst="rect">
          <a:avLst/>
        </a:prstGeom>
        <a:noFill/>
        <a:ln w="9525">
          <a:noFill/>
          <a:miter lim="800000"/>
          <a:headEnd/>
          <a:tailEnd/>
        </a:ln>
      </xdr:spPr>
    </xdr:pic>
    <xdr:clientData/>
  </xdr:twoCellAnchor>
  <xdr:twoCellAnchor>
    <xdr:from>
      <xdr:col>3</xdr:col>
      <xdr:colOff>257175</xdr:colOff>
      <xdr:row>338</xdr:row>
      <xdr:rowOff>38100</xdr:rowOff>
    </xdr:from>
    <xdr:to>
      <xdr:col>3</xdr:col>
      <xdr:colOff>542925</xdr:colOff>
      <xdr:row>338</xdr:row>
      <xdr:rowOff>647700</xdr:rowOff>
    </xdr:to>
    <xdr:pic>
      <xdr:nvPicPr>
        <xdr:cNvPr id="25875" name="Picture 29"/>
        <xdr:cNvPicPr>
          <a:picLocks noChangeAspect="1" noChangeArrowheads="1"/>
        </xdr:cNvPicPr>
      </xdr:nvPicPr>
      <xdr:blipFill>
        <a:blip xmlns:r="http://schemas.openxmlformats.org/officeDocument/2006/relationships" r:embed="rId137" cstate="print"/>
        <a:srcRect/>
        <a:stretch>
          <a:fillRect/>
        </a:stretch>
      </xdr:blipFill>
      <xdr:spPr bwMode="auto">
        <a:xfrm>
          <a:off x="2933700" y="166220775"/>
          <a:ext cx="285750" cy="609600"/>
        </a:xfrm>
        <a:prstGeom prst="rect">
          <a:avLst/>
        </a:prstGeom>
        <a:noFill/>
        <a:ln w="9525">
          <a:noFill/>
          <a:miter lim="800000"/>
          <a:headEnd/>
          <a:tailEnd/>
        </a:ln>
      </xdr:spPr>
    </xdr:pic>
    <xdr:clientData/>
  </xdr:twoCellAnchor>
  <xdr:twoCellAnchor>
    <xdr:from>
      <xdr:col>3</xdr:col>
      <xdr:colOff>247650</xdr:colOff>
      <xdr:row>339</xdr:row>
      <xdr:rowOff>38100</xdr:rowOff>
    </xdr:from>
    <xdr:to>
      <xdr:col>3</xdr:col>
      <xdr:colOff>542925</xdr:colOff>
      <xdr:row>339</xdr:row>
      <xdr:rowOff>685800</xdr:rowOff>
    </xdr:to>
    <xdr:pic>
      <xdr:nvPicPr>
        <xdr:cNvPr id="25876" name="Picture 33"/>
        <xdr:cNvPicPr>
          <a:picLocks noChangeAspect="1" noChangeArrowheads="1"/>
        </xdr:cNvPicPr>
      </xdr:nvPicPr>
      <xdr:blipFill>
        <a:blip xmlns:r="http://schemas.openxmlformats.org/officeDocument/2006/relationships" r:embed="rId138" cstate="print"/>
        <a:srcRect/>
        <a:stretch>
          <a:fillRect/>
        </a:stretch>
      </xdr:blipFill>
      <xdr:spPr bwMode="auto">
        <a:xfrm>
          <a:off x="2924175" y="166935150"/>
          <a:ext cx="295275" cy="647700"/>
        </a:xfrm>
        <a:prstGeom prst="rect">
          <a:avLst/>
        </a:prstGeom>
        <a:noFill/>
        <a:ln w="9525">
          <a:noFill/>
          <a:miter lim="800000"/>
          <a:headEnd/>
          <a:tailEnd/>
        </a:ln>
      </xdr:spPr>
    </xdr:pic>
    <xdr:clientData/>
  </xdr:twoCellAnchor>
  <xdr:twoCellAnchor>
    <xdr:from>
      <xdr:col>3</xdr:col>
      <xdr:colOff>238125</xdr:colOff>
      <xdr:row>340</xdr:row>
      <xdr:rowOff>38100</xdr:rowOff>
    </xdr:from>
    <xdr:to>
      <xdr:col>3</xdr:col>
      <xdr:colOff>542925</xdr:colOff>
      <xdr:row>340</xdr:row>
      <xdr:rowOff>657225</xdr:rowOff>
    </xdr:to>
    <xdr:pic>
      <xdr:nvPicPr>
        <xdr:cNvPr id="25877" name="Picture 35"/>
        <xdr:cNvPicPr>
          <a:picLocks noChangeAspect="1" noChangeArrowheads="1"/>
        </xdr:cNvPicPr>
      </xdr:nvPicPr>
      <xdr:blipFill>
        <a:blip xmlns:r="http://schemas.openxmlformats.org/officeDocument/2006/relationships" r:embed="rId139" cstate="print"/>
        <a:srcRect/>
        <a:stretch>
          <a:fillRect/>
        </a:stretch>
      </xdr:blipFill>
      <xdr:spPr bwMode="auto">
        <a:xfrm>
          <a:off x="2914650" y="167649525"/>
          <a:ext cx="304800" cy="619125"/>
        </a:xfrm>
        <a:prstGeom prst="rect">
          <a:avLst/>
        </a:prstGeom>
        <a:noFill/>
        <a:ln w="9525">
          <a:noFill/>
          <a:miter lim="800000"/>
          <a:headEnd/>
          <a:tailEnd/>
        </a:ln>
      </xdr:spPr>
    </xdr:pic>
    <xdr:clientData/>
  </xdr:twoCellAnchor>
  <xdr:twoCellAnchor>
    <xdr:from>
      <xdr:col>3</xdr:col>
      <xdr:colOff>238125</xdr:colOff>
      <xdr:row>341</xdr:row>
      <xdr:rowOff>47625</xdr:rowOff>
    </xdr:from>
    <xdr:to>
      <xdr:col>3</xdr:col>
      <xdr:colOff>542925</xdr:colOff>
      <xdr:row>341</xdr:row>
      <xdr:rowOff>676275</xdr:rowOff>
    </xdr:to>
    <xdr:pic>
      <xdr:nvPicPr>
        <xdr:cNvPr id="25879" name="Picture 39"/>
        <xdr:cNvPicPr>
          <a:picLocks noChangeAspect="1" noChangeArrowheads="1"/>
        </xdr:cNvPicPr>
      </xdr:nvPicPr>
      <xdr:blipFill>
        <a:blip xmlns:r="http://schemas.openxmlformats.org/officeDocument/2006/relationships" r:embed="rId140" cstate="print"/>
        <a:srcRect/>
        <a:stretch>
          <a:fillRect/>
        </a:stretch>
      </xdr:blipFill>
      <xdr:spPr bwMode="auto">
        <a:xfrm>
          <a:off x="2914650" y="169087800"/>
          <a:ext cx="304800" cy="628650"/>
        </a:xfrm>
        <a:prstGeom prst="rect">
          <a:avLst/>
        </a:prstGeom>
        <a:noFill/>
        <a:ln w="9525">
          <a:noFill/>
          <a:miter lim="800000"/>
          <a:headEnd/>
          <a:tailEnd/>
        </a:ln>
      </xdr:spPr>
    </xdr:pic>
    <xdr:clientData/>
  </xdr:twoCellAnchor>
  <xdr:twoCellAnchor>
    <xdr:from>
      <xdr:col>3</xdr:col>
      <xdr:colOff>247650</xdr:colOff>
      <xdr:row>342</xdr:row>
      <xdr:rowOff>57150</xdr:rowOff>
    </xdr:from>
    <xdr:to>
      <xdr:col>3</xdr:col>
      <xdr:colOff>533400</xdr:colOff>
      <xdr:row>342</xdr:row>
      <xdr:rowOff>676275</xdr:rowOff>
    </xdr:to>
    <xdr:pic>
      <xdr:nvPicPr>
        <xdr:cNvPr id="25880" name="Picture 41"/>
        <xdr:cNvPicPr>
          <a:picLocks noChangeAspect="1" noChangeArrowheads="1"/>
        </xdr:cNvPicPr>
      </xdr:nvPicPr>
      <xdr:blipFill>
        <a:blip xmlns:r="http://schemas.openxmlformats.org/officeDocument/2006/relationships" r:embed="rId141" cstate="print"/>
        <a:srcRect/>
        <a:stretch>
          <a:fillRect/>
        </a:stretch>
      </xdr:blipFill>
      <xdr:spPr bwMode="auto">
        <a:xfrm>
          <a:off x="2924175" y="169811700"/>
          <a:ext cx="285750" cy="619125"/>
        </a:xfrm>
        <a:prstGeom prst="rect">
          <a:avLst/>
        </a:prstGeom>
        <a:noFill/>
        <a:ln w="9525">
          <a:noFill/>
          <a:miter lim="800000"/>
          <a:headEnd/>
          <a:tailEnd/>
        </a:ln>
      </xdr:spPr>
    </xdr:pic>
    <xdr:clientData/>
  </xdr:twoCellAnchor>
  <xdr:twoCellAnchor>
    <xdr:from>
      <xdr:col>3</xdr:col>
      <xdr:colOff>247650</xdr:colOff>
      <xdr:row>343</xdr:row>
      <xdr:rowOff>38100</xdr:rowOff>
    </xdr:from>
    <xdr:to>
      <xdr:col>3</xdr:col>
      <xdr:colOff>542925</xdr:colOff>
      <xdr:row>343</xdr:row>
      <xdr:rowOff>676275</xdr:rowOff>
    </xdr:to>
    <xdr:pic>
      <xdr:nvPicPr>
        <xdr:cNvPr id="25881" name="Picture 43"/>
        <xdr:cNvPicPr>
          <a:picLocks noChangeAspect="1" noChangeArrowheads="1"/>
        </xdr:cNvPicPr>
      </xdr:nvPicPr>
      <xdr:blipFill>
        <a:blip xmlns:r="http://schemas.openxmlformats.org/officeDocument/2006/relationships" r:embed="rId142" cstate="print"/>
        <a:srcRect/>
        <a:stretch>
          <a:fillRect/>
        </a:stretch>
      </xdr:blipFill>
      <xdr:spPr bwMode="auto">
        <a:xfrm>
          <a:off x="2924175" y="170507025"/>
          <a:ext cx="295275" cy="638175"/>
        </a:xfrm>
        <a:prstGeom prst="rect">
          <a:avLst/>
        </a:prstGeom>
        <a:noFill/>
        <a:ln w="9525">
          <a:noFill/>
          <a:miter lim="800000"/>
          <a:headEnd/>
          <a:tailEnd/>
        </a:ln>
      </xdr:spPr>
    </xdr:pic>
    <xdr:clientData/>
  </xdr:twoCellAnchor>
  <xdr:twoCellAnchor>
    <xdr:from>
      <xdr:col>3</xdr:col>
      <xdr:colOff>247650</xdr:colOff>
      <xdr:row>345</xdr:row>
      <xdr:rowOff>57150</xdr:rowOff>
    </xdr:from>
    <xdr:to>
      <xdr:col>3</xdr:col>
      <xdr:colOff>552450</xdr:colOff>
      <xdr:row>345</xdr:row>
      <xdr:rowOff>676275</xdr:rowOff>
    </xdr:to>
    <xdr:pic>
      <xdr:nvPicPr>
        <xdr:cNvPr id="25882" name="Picture 47"/>
        <xdr:cNvPicPr>
          <a:picLocks noChangeAspect="1" noChangeArrowheads="1"/>
        </xdr:cNvPicPr>
      </xdr:nvPicPr>
      <xdr:blipFill>
        <a:blip xmlns:r="http://schemas.openxmlformats.org/officeDocument/2006/relationships" r:embed="rId143" cstate="print"/>
        <a:srcRect/>
        <a:stretch>
          <a:fillRect/>
        </a:stretch>
      </xdr:blipFill>
      <xdr:spPr bwMode="auto">
        <a:xfrm>
          <a:off x="2924175" y="171954825"/>
          <a:ext cx="304800" cy="619125"/>
        </a:xfrm>
        <a:prstGeom prst="rect">
          <a:avLst/>
        </a:prstGeom>
        <a:noFill/>
        <a:ln w="9525">
          <a:noFill/>
          <a:miter lim="800000"/>
          <a:headEnd/>
          <a:tailEnd/>
        </a:ln>
      </xdr:spPr>
    </xdr:pic>
    <xdr:clientData/>
  </xdr:twoCellAnchor>
  <xdr:twoCellAnchor>
    <xdr:from>
      <xdr:col>3</xdr:col>
      <xdr:colOff>257175</xdr:colOff>
      <xdr:row>346</xdr:row>
      <xdr:rowOff>57150</xdr:rowOff>
    </xdr:from>
    <xdr:to>
      <xdr:col>3</xdr:col>
      <xdr:colOff>533400</xdr:colOff>
      <xdr:row>346</xdr:row>
      <xdr:rowOff>619125</xdr:rowOff>
    </xdr:to>
    <xdr:pic>
      <xdr:nvPicPr>
        <xdr:cNvPr id="25883" name="Picture 49"/>
        <xdr:cNvPicPr>
          <a:picLocks noChangeAspect="1" noChangeArrowheads="1"/>
        </xdr:cNvPicPr>
      </xdr:nvPicPr>
      <xdr:blipFill>
        <a:blip xmlns:r="http://schemas.openxmlformats.org/officeDocument/2006/relationships" r:embed="rId144" cstate="print"/>
        <a:srcRect/>
        <a:stretch>
          <a:fillRect/>
        </a:stretch>
      </xdr:blipFill>
      <xdr:spPr bwMode="auto">
        <a:xfrm>
          <a:off x="2933700" y="172669200"/>
          <a:ext cx="276225" cy="561975"/>
        </a:xfrm>
        <a:prstGeom prst="rect">
          <a:avLst/>
        </a:prstGeom>
        <a:noFill/>
        <a:ln w="9525">
          <a:noFill/>
          <a:miter lim="800000"/>
          <a:headEnd/>
          <a:tailEnd/>
        </a:ln>
      </xdr:spPr>
    </xdr:pic>
    <xdr:clientData/>
  </xdr:twoCellAnchor>
  <xdr:twoCellAnchor>
    <xdr:from>
      <xdr:col>3</xdr:col>
      <xdr:colOff>257175</xdr:colOff>
      <xdr:row>348</xdr:row>
      <xdr:rowOff>66675</xdr:rowOff>
    </xdr:from>
    <xdr:to>
      <xdr:col>3</xdr:col>
      <xdr:colOff>542925</xdr:colOff>
      <xdr:row>348</xdr:row>
      <xdr:rowOff>657225</xdr:rowOff>
    </xdr:to>
    <xdr:pic>
      <xdr:nvPicPr>
        <xdr:cNvPr id="25884" name="Picture 53"/>
        <xdr:cNvPicPr>
          <a:picLocks noChangeAspect="1" noChangeArrowheads="1"/>
        </xdr:cNvPicPr>
      </xdr:nvPicPr>
      <xdr:blipFill>
        <a:blip xmlns:r="http://schemas.openxmlformats.org/officeDocument/2006/relationships" r:embed="rId145" cstate="print"/>
        <a:srcRect/>
        <a:stretch>
          <a:fillRect/>
        </a:stretch>
      </xdr:blipFill>
      <xdr:spPr bwMode="auto">
        <a:xfrm>
          <a:off x="2933700" y="173393100"/>
          <a:ext cx="285750" cy="590550"/>
        </a:xfrm>
        <a:prstGeom prst="rect">
          <a:avLst/>
        </a:prstGeom>
        <a:noFill/>
        <a:ln w="9525">
          <a:noFill/>
          <a:miter lim="800000"/>
          <a:headEnd/>
          <a:tailEnd/>
        </a:ln>
      </xdr:spPr>
    </xdr:pic>
    <xdr:clientData/>
  </xdr:twoCellAnchor>
  <xdr:twoCellAnchor>
    <xdr:from>
      <xdr:col>3</xdr:col>
      <xdr:colOff>276225</xdr:colOff>
      <xdr:row>349</xdr:row>
      <xdr:rowOff>66675</xdr:rowOff>
    </xdr:from>
    <xdr:to>
      <xdr:col>3</xdr:col>
      <xdr:colOff>561975</xdr:colOff>
      <xdr:row>349</xdr:row>
      <xdr:rowOff>695325</xdr:rowOff>
    </xdr:to>
    <xdr:pic>
      <xdr:nvPicPr>
        <xdr:cNvPr id="25885" name="Picture 55"/>
        <xdr:cNvPicPr>
          <a:picLocks noChangeAspect="1" noChangeArrowheads="1"/>
        </xdr:cNvPicPr>
      </xdr:nvPicPr>
      <xdr:blipFill>
        <a:blip xmlns:r="http://schemas.openxmlformats.org/officeDocument/2006/relationships" r:embed="rId146" cstate="print"/>
        <a:srcRect/>
        <a:stretch>
          <a:fillRect/>
        </a:stretch>
      </xdr:blipFill>
      <xdr:spPr bwMode="auto">
        <a:xfrm>
          <a:off x="2952750" y="174107475"/>
          <a:ext cx="285750" cy="628650"/>
        </a:xfrm>
        <a:prstGeom prst="rect">
          <a:avLst/>
        </a:prstGeom>
        <a:noFill/>
        <a:ln w="9525">
          <a:noFill/>
          <a:miter lim="800000"/>
          <a:headEnd/>
          <a:tailEnd/>
        </a:ln>
      </xdr:spPr>
    </xdr:pic>
    <xdr:clientData/>
  </xdr:twoCellAnchor>
  <xdr:twoCellAnchor>
    <xdr:from>
      <xdr:col>2</xdr:col>
      <xdr:colOff>424703</xdr:colOff>
      <xdr:row>163</xdr:row>
      <xdr:rowOff>63876</xdr:rowOff>
    </xdr:from>
    <xdr:to>
      <xdr:col>2</xdr:col>
      <xdr:colOff>2082053</xdr:colOff>
      <xdr:row>163</xdr:row>
      <xdr:rowOff>892551</xdr:rowOff>
    </xdr:to>
    <xdr:pic>
      <xdr:nvPicPr>
        <xdr:cNvPr id="25894" name="Picture 32"/>
        <xdr:cNvPicPr>
          <a:picLocks noChangeAspect="1" noChangeArrowheads="1"/>
        </xdr:cNvPicPr>
      </xdr:nvPicPr>
      <xdr:blipFill>
        <a:blip xmlns:r="http://schemas.openxmlformats.org/officeDocument/2006/relationships" r:embed="rId147" cstate="print"/>
        <a:srcRect/>
        <a:stretch>
          <a:fillRect/>
        </a:stretch>
      </xdr:blipFill>
      <xdr:spPr bwMode="auto">
        <a:xfrm>
          <a:off x="682438" y="93207170"/>
          <a:ext cx="1657350" cy="828675"/>
        </a:xfrm>
        <a:prstGeom prst="rect">
          <a:avLst/>
        </a:prstGeom>
        <a:noFill/>
        <a:ln w="9525">
          <a:noFill/>
          <a:miter lim="800000"/>
          <a:headEnd/>
          <a:tailEnd/>
        </a:ln>
      </xdr:spPr>
    </xdr:pic>
    <xdr:clientData/>
  </xdr:twoCellAnchor>
  <xdr:twoCellAnchor>
    <xdr:from>
      <xdr:col>3</xdr:col>
      <xdr:colOff>66675</xdr:colOff>
      <xdr:row>437</xdr:row>
      <xdr:rowOff>104775</xdr:rowOff>
    </xdr:from>
    <xdr:to>
      <xdr:col>3</xdr:col>
      <xdr:colOff>714375</xdr:colOff>
      <xdr:row>437</xdr:row>
      <xdr:rowOff>628650</xdr:rowOff>
    </xdr:to>
    <xdr:pic>
      <xdr:nvPicPr>
        <xdr:cNvPr id="25895" name="Picture 9314"/>
        <xdr:cNvPicPr>
          <a:picLocks noChangeAspect="1" noChangeArrowheads="1"/>
        </xdr:cNvPicPr>
      </xdr:nvPicPr>
      <xdr:blipFill>
        <a:blip xmlns:r="http://schemas.openxmlformats.org/officeDocument/2006/relationships" r:embed="rId148" cstate="print"/>
        <a:srcRect/>
        <a:stretch>
          <a:fillRect/>
        </a:stretch>
      </xdr:blipFill>
      <xdr:spPr bwMode="auto">
        <a:xfrm>
          <a:off x="2743200" y="221846775"/>
          <a:ext cx="647700" cy="523875"/>
        </a:xfrm>
        <a:prstGeom prst="rect">
          <a:avLst/>
        </a:prstGeom>
        <a:noFill/>
        <a:ln w="9525">
          <a:noFill/>
          <a:miter lim="800000"/>
          <a:headEnd/>
          <a:tailEnd/>
        </a:ln>
      </xdr:spPr>
    </xdr:pic>
    <xdr:clientData/>
  </xdr:twoCellAnchor>
  <xdr:twoCellAnchor>
    <xdr:from>
      <xdr:col>2</xdr:col>
      <xdr:colOff>378199</xdr:colOff>
      <xdr:row>436</xdr:row>
      <xdr:rowOff>205628</xdr:rowOff>
    </xdr:from>
    <xdr:to>
      <xdr:col>2</xdr:col>
      <xdr:colOff>2111749</xdr:colOff>
      <xdr:row>436</xdr:row>
      <xdr:rowOff>748553</xdr:rowOff>
    </xdr:to>
    <xdr:pic>
      <xdr:nvPicPr>
        <xdr:cNvPr id="25896" name="Picture 9308"/>
        <xdr:cNvPicPr>
          <a:picLocks noChangeAspect="1" noChangeArrowheads="1"/>
        </xdr:cNvPicPr>
      </xdr:nvPicPr>
      <xdr:blipFill>
        <a:blip xmlns:r="http://schemas.openxmlformats.org/officeDocument/2006/relationships" r:embed="rId149" cstate="print"/>
        <a:srcRect/>
        <a:stretch>
          <a:fillRect/>
        </a:stretch>
      </xdr:blipFill>
      <xdr:spPr bwMode="auto">
        <a:xfrm>
          <a:off x="635934" y="241983746"/>
          <a:ext cx="1733550" cy="542925"/>
        </a:xfrm>
        <a:prstGeom prst="rect">
          <a:avLst/>
        </a:prstGeom>
        <a:noFill/>
        <a:ln w="9525">
          <a:noFill/>
          <a:miter lim="800000"/>
          <a:headEnd/>
          <a:tailEnd/>
        </a:ln>
      </xdr:spPr>
    </xdr:pic>
    <xdr:clientData/>
  </xdr:twoCellAnchor>
  <xdr:twoCellAnchor>
    <xdr:from>
      <xdr:col>3</xdr:col>
      <xdr:colOff>190500</xdr:colOff>
      <xdr:row>368</xdr:row>
      <xdr:rowOff>47625</xdr:rowOff>
    </xdr:from>
    <xdr:to>
      <xdr:col>3</xdr:col>
      <xdr:colOff>628650</xdr:colOff>
      <xdr:row>368</xdr:row>
      <xdr:rowOff>676275</xdr:rowOff>
    </xdr:to>
    <xdr:pic>
      <xdr:nvPicPr>
        <xdr:cNvPr id="25900" name="Picture 8838"/>
        <xdr:cNvPicPr>
          <a:picLocks noChangeAspect="1" noChangeArrowheads="1"/>
        </xdr:cNvPicPr>
      </xdr:nvPicPr>
      <xdr:blipFill>
        <a:blip xmlns:r="http://schemas.openxmlformats.org/officeDocument/2006/relationships" r:embed="rId150" cstate="print"/>
        <a:srcRect/>
        <a:stretch>
          <a:fillRect/>
        </a:stretch>
      </xdr:blipFill>
      <xdr:spPr bwMode="auto">
        <a:xfrm>
          <a:off x="2867025" y="183337200"/>
          <a:ext cx="438150" cy="628650"/>
        </a:xfrm>
        <a:prstGeom prst="rect">
          <a:avLst/>
        </a:prstGeom>
        <a:noFill/>
        <a:ln w="9525">
          <a:noFill/>
          <a:miter lim="800000"/>
          <a:headEnd/>
          <a:tailEnd/>
        </a:ln>
      </xdr:spPr>
    </xdr:pic>
    <xdr:clientData/>
  </xdr:twoCellAnchor>
  <xdr:twoCellAnchor>
    <xdr:from>
      <xdr:col>2</xdr:col>
      <xdr:colOff>259977</xdr:colOff>
      <xdr:row>367</xdr:row>
      <xdr:rowOff>114300</xdr:rowOff>
    </xdr:from>
    <xdr:to>
      <xdr:col>2</xdr:col>
      <xdr:colOff>2210611</xdr:colOff>
      <xdr:row>367</xdr:row>
      <xdr:rowOff>885265</xdr:rowOff>
    </xdr:to>
    <xdr:pic>
      <xdr:nvPicPr>
        <xdr:cNvPr id="25901" name="Picture 8836"/>
        <xdr:cNvPicPr>
          <a:picLocks noChangeAspect="1" noChangeArrowheads="1"/>
        </xdr:cNvPicPr>
      </xdr:nvPicPr>
      <xdr:blipFill>
        <a:blip xmlns:r="http://schemas.openxmlformats.org/officeDocument/2006/relationships" r:embed="rId151" cstate="print"/>
        <a:srcRect/>
        <a:stretch>
          <a:fillRect/>
        </a:stretch>
      </xdr:blipFill>
      <xdr:spPr bwMode="auto">
        <a:xfrm>
          <a:off x="517712" y="205170741"/>
          <a:ext cx="1950634" cy="770965"/>
        </a:xfrm>
        <a:prstGeom prst="rect">
          <a:avLst/>
        </a:prstGeom>
        <a:noFill/>
        <a:ln w="9525">
          <a:noFill/>
          <a:miter lim="800000"/>
          <a:headEnd/>
          <a:tailEnd/>
        </a:ln>
      </xdr:spPr>
    </xdr:pic>
    <xdr:clientData/>
  </xdr:twoCellAnchor>
  <xdr:twoCellAnchor>
    <xdr:from>
      <xdr:col>3</xdr:col>
      <xdr:colOff>104775</xdr:colOff>
      <xdr:row>425</xdr:row>
      <xdr:rowOff>38100</xdr:rowOff>
    </xdr:from>
    <xdr:to>
      <xdr:col>3</xdr:col>
      <xdr:colOff>666750</xdr:colOff>
      <xdr:row>425</xdr:row>
      <xdr:rowOff>447675</xdr:rowOff>
    </xdr:to>
    <xdr:pic>
      <xdr:nvPicPr>
        <xdr:cNvPr id="25902" name="Picture 9474"/>
        <xdr:cNvPicPr>
          <a:picLocks noChangeAspect="1" noChangeArrowheads="1"/>
        </xdr:cNvPicPr>
      </xdr:nvPicPr>
      <xdr:blipFill>
        <a:blip xmlns:r="http://schemas.openxmlformats.org/officeDocument/2006/relationships" r:embed="rId152" cstate="print"/>
        <a:srcRect/>
        <a:stretch>
          <a:fillRect/>
        </a:stretch>
      </xdr:blipFill>
      <xdr:spPr bwMode="auto">
        <a:xfrm>
          <a:off x="2781300" y="216379425"/>
          <a:ext cx="561975" cy="409575"/>
        </a:xfrm>
        <a:prstGeom prst="rect">
          <a:avLst/>
        </a:prstGeom>
        <a:noFill/>
        <a:ln w="9525">
          <a:noFill/>
          <a:miter lim="800000"/>
          <a:headEnd/>
          <a:tailEnd/>
        </a:ln>
      </xdr:spPr>
    </xdr:pic>
    <xdr:clientData/>
  </xdr:twoCellAnchor>
  <xdr:twoCellAnchor>
    <xdr:from>
      <xdr:col>3</xdr:col>
      <xdr:colOff>95250</xdr:colOff>
      <xdr:row>426</xdr:row>
      <xdr:rowOff>9525</xdr:rowOff>
    </xdr:from>
    <xdr:to>
      <xdr:col>3</xdr:col>
      <xdr:colOff>676275</xdr:colOff>
      <xdr:row>426</xdr:row>
      <xdr:rowOff>457200</xdr:rowOff>
    </xdr:to>
    <xdr:pic>
      <xdr:nvPicPr>
        <xdr:cNvPr id="25903" name="Рисунок 2"/>
        <xdr:cNvPicPr>
          <a:picLocks noChangeAspect="1"/>
        </xdr:cNvPicPr>
      </xdr:nvPicPr>
      <xdr:blipFill>
        <a:blip xmlns:r="http://schemas.openxmlformats.org/officeDocument/2006/relationships" r:embed="rId153" cstate="print"/>
        <a:srcRect/>
        <a:stretch>
          <a:fillRect/>
        </a:stretch>
      </xdr:blipFill>
      <xdr:spPr bwMode="auto">
        <a:xfrm>
          <a:off x="2771775" y="216827100"/>
          <a:ext cx="581025" cy="447675"/>
        </a:xfrm>
        <a:prstGeom prst="rect">
          <a:avLst/>
        </a:prstGeom>
        <a:noFill/>
        <a:ln w="9525">
          <a:noFill/>
          <a:miter lim="800000"/>
          <a:headEnd/>
          <a:tailEnd/>
        </a:ln>
      </xdr:spPr>
    </xdr:pic>
    <xdr:clientData/>
  </xdr:twoCellAnchor>
  <xdr:twoCellAnchor>
    <xdr:from>
      <xdr:col>3</xdr:col>
      <xdr:colOff>114300</xdr:colOff>
      <xdr:row>427</xdr:row>
      <xdr:rowOff>19050</xdr:rowOff>
    </xdr:from>
    <xdr:to>
      <xdr:col>3</xdr:col>
      <xdr:colOff>685800</xdr:colOff>
      <xdr:row>427</xdr:row>
      <xdr:rowOff>457200</xdr:rowOff>
    </xdr:to>
    <xdr:pic>
      <xdr:nvPicPr>
        <xdr:cNvPr id="25904" name="Рисунок 6"/>
        <xdr:cNvPicPr>
          <a:picLocks noChangeAspect="1"/>
        </xdr:cNvPicPr>
      </xdr:nvPicPr>
      <xdr:blipFill>
        <a:blip xmlns:r="http://schemas.openxmlformats.org/officeDocument/2006/relationships" r:embed="rId154" cstate="print"/>
        <a:srcRect/>
        <a:stretch>
          <a:fillRect/>
        </a:stretch>
      </xdr:blipFill>
      <xdr:spPr bwMode="auto">
        <a:xfrm>
          <a:off x="2790825" y="217360500"/>
          <a:ext cx="571500" cy="438150"/>
        </a:xfrm>
        <a:prstGeom prst="rect">
          <a:avLst/>
        </a:prstGeom>
        <a:noFill/>
        <a:ln w="9525">
          <a:noFill/>
          <a:miter lim="800000"/>
          <a:headEnd/>
          <a:tailEnd/>
        </a:ln>
      </xdr:spPr>
    </xdr:pic>
    <xdr:clientData/>
  </xdr:twoCellAnchor>
  <xdr:twoCellAnchor>
    <xdr:from>
      <xdr:col>3</xdr:col>
      <xdr:colOff>53789</xdr:colOff>
      <xdr:row>429</xdr:row>
      <xdr:rowOff>29696</xdr:rowOff>
    </xdr:from>
    <xdr:to>
      <xdr:col>3</xdr:col>
      <xdr:colOff>720539</xdr:colOff>
      <xdr:row>429</xdr:row>
      <xdr:rowOff>458321</xdr:rowOff>
    </xdr:to>
    <xdr:pic>
      <xdr:nvPicPr>
        <xdr:cNvPr id="25905" name="Рисунок 7"/>
        <xdr:cNvPicPr>
          <a:picLocks noChangeAspect="1"/>
        </xdr:cNvPicPr>
      </xdr:nvPicPr>
      <xdr:blipFill>
        <a:blip xmlns:r="http://schemas.openxmlformats.org/officeDocument/2006/relationships" r:embed="rId155" cstate="print"/>
        <a:srcRect/>
        <a:stretch>
          <a:fillRect/>
        </a:stretch>
      </xdr:blipFill>
      <xdr:spPr bwMode="auto">
        <a:xfrm>
          <a:off x="2731995" y="239689902"/>
          <a:ext cx="666750" cy="428625"/>
        </a:xfrm>
        <a:prstGeom prst="rect">
          <a:avLst/>
        </a:prstGeom>
        <a:noFill/>
        <a:ln w="9525">
          <a:noFill/>
          <a:miter lim="800000"/>
          <a:headEnd/>
          <a:tailEnd/>
        </a:ln>
      </xdr:spPr>
    </xdr:pic>
    <xdr:clientData/>
  </xdr:twoCellAnchor>
  <xdr:twoCellAnchor>
    <xdr:from>
      <xdr:col>3</xdr:col>
      <xdr:colOff>95250</xdr:colOff>
      <xdr:row>428</xdr:row>
      <xdr:rowOff>19050</xdr:rowOff>
    </xdr:from>
    <xdr:to>
      <xdr:col>3</xdr:col>
      <xdr:colOff>695325</xdr:colOff>
      <xdr:row>428</xdr:row>
      <xdr:rowOff>476250</xdr:rowOff>
    </xdr:to>
    <xdr:pic>
      <xdr:nvPicPr>
        <xdr:cNvPr id="25906" name="Рисунок 8"/>
        <xdr:cNvPicPr>
          <a:picLocks noChangeAspect="1"/>
        </xdr:cNvPicPr>
      </xdr:nvPicPr>
      <xdr:blipFill>
        <a:blip xmlns:r="http://schemas.openxmlformats.org/officeDocument/2006/relationships" r:embed="rId156" cstate="print"/>
        <a:srcRect/>
        <a:stretch>
          <a:fillRect/>
        </a:stretch>
      </xdr:blipFill>
      <xdr:spPr bwMode="auto">
        <a:xfrm>
          <a:off x="2771775" y="217884375"/>
          <a:ext cx="600075" cy="457200"/>
        </a:xfrm>
        <a:prstGeom prst="rect">
          <a:avLst/>
        </a:prstGeom>
        <a:noFill/>
        <a:ln w="9525">
          <a:noFill/>
          <a:miter lim="800000"/>
          <a:headEnd/>
          <a:tailEnd/>
        </a:ln>
      </xdr:spPr>
    </xdr:pic>
    <xdr:clientData/>
  </xdr:twoCellAnchor>
  <xdr:twoCellAnchor>
    <xdr:from>
      <xdr:col>3</xdr:col>
      <xdr:colOff>66675</xdr:colOff>
      <xdr:row>430</xdr:row>
      <xdr:rowOff>28575</xdr:rowOff>
    </xdr:from>
    <xdr:to>
      <xdr:col>3</xdr:col>
      <xdr:colOff>752475</xdr:colOff>
      <xdr:row>430</xdr:row>
      <xdr:rowOff>485775</xdr:rowOff>
    </xdr:to>
    <xdr:pic>
      <xdr:nvPicPr>
        <xdr:cNvPr id="25907" name="Рисунок 9"/>
        <xdr:cNvPicPr>
          <a:picLocks noChangeAspect="1"/>
        </xdr:cNvPicPr>
      </xdr:nvPicPr>
      <xdr:blipFill>
        <a:blip xmlns:r="http://schemas.openxmlformats.org/officeDocument/2006/relationships" r:embed="rId157" cstate="print"/>
        <a:srcRect/>
        <a:stretch>
          <a:fillRect/>
        </a:stretch>
      </xdr:blipFill>
      <xdr:spPr bwMode="auto">
        <a:xfrm>
          <a:off x="2743200" y="219055950"/>
          <a:ext cx="685800" cy="457200"/>
        </a:xfrm>
        <a:prstGeom prst="rect">
          <a:avLst/>
        </a:prstGeom>
        <a:noFill/>
        <a:ln w="9525">
          <a:noFill/>
          <a:miter lim="800000"/>
          <a:headEnd/>
          <a:tailEnd/>
        </a:ln>
      </xdr:spPr>
    </xdr:pic>
    <xdr:clientData/>
  </xdr:twoCellAnchor>
  <xdr:twoCellAnchor>
    <xdr:from>
      <xdr:col>3</xdr:col>
      <xdr:colOff>276225</xdr:colOff>
      <xdr:row>350</xdr:row>
      <xdr:rowOff>47625</xdr:rowOff>
    </xdr:from>
    <xdr:to>
      <xdr:col>3</xdr:col>
      <xdr:colOff>552450</xdr:colOff>
      <xdr:row>350</xdr:row>
      <xdr:rowOff>647700</xdr:rowOff>
    </xdr:to>
    <xdr:pic>
      <xdr:nvPicPr>
        <xdr:cNvPr id="25908" name="Picture 57"/>
        <xdr:cNvPicPr>
          <a:picLocks noChangeAspect="1" noChangeArrowheads="1"/>
        </xdr:cNvPicPr>
      </xdr:nvPicPr>
      <xdr:blipFill>
        <a:blip xmlns:r="http://schemas.openxmlformats.org/officeDocument/2006/relationships" r:embed="rId158" cstate="print"/>
        <a:srcRect/>
        <a:stretch>
          <a:fillRect/>
        </a:stretch>
      </xdr:blipFill>
      <xdr:spPr bwMode="auto">
        <a:xfrm>
          <a:off x="2952750" y="174802800"/>
          <a:ext cx="276225" cy="600075"/>
        </a:xfrm>
        <a:prstGeom prst="rect">
          <a:avLst/>
        </a:prstGeom>
        <a:noFill/>
        <a:ln w="9525">
          <a:noFill/>
          <a:miter lim="800000"/>
          <a:headEnd/>
          <a:tailEnd/>
        </a:ln>
      </xdr:spPr>
    </xdr:pic>
    <xdr:clientData/>
  </xdr:twoCellAnchor>
  <xdr:twoCellAnchor>
    <xdr:from>
      <xdr:col>3</xdr:col>
      <xdr:colOff>257175</xdr:colOff>
      <xdr:row>352</xdr:row>
      <xdr:rowOff>38100</xdr:rowOff>
    </xdr:from>
    <xdr:to>
      <xdr:col>3</xdr:col>
      <xdr:colOff>590550</xdr:colOff>
      <xdr:row>352</xdr:row>
      <xdr:rowOff>695325</xdr:rowOff>
    </xdr:to>
    <xdr:pic>
      <xdr:nvPicPr>
        <xdr:cNvPr id="25909" name="Рисунок 12"/>
        <xdr:cNvPicPr>
          <a:picLocks noChangeAspect="1"/>
        </xdr:cNvPicPr>
      </xdr:nvPicPr>
      <xdr:blipFill>
        <a:blip xmlns:r="http://schemas.openxmlformats.org/officeDocument/2006/relationships" r:embed="rId159" cstate="print"/>
        <a:srcRect/>
        <a:stretch>
          <a:fillRect/>
        </a:stretch>
      </xdr:blipFill>
      <xdr:spPr bwMode="auto">
        <a:xfrm>
          <a:off x="2933700" y="176222025"/>
          <a:ext cx="333375" cy="657225"/>
        </a:xfrm>
        <a:prstGeom prst="rect">
          <a:avLst/>
        </a:prstGeom>
        <a:noFill/>
        <a:ln w="9525">
          <a:noFill/>
          <a:miter lim="800000"/>
          <a:headEnd/>
          <a:tailEnd/>
        </a:ln>
      </xdr:spPr>
    </xdr:pic>
    <xdr:clientData/>
  </xdr:twoCellAnchor>
  <xdr:twoCellAnchor>
    <xdr:from>
      <xdr:col>3</xdr:col>
      <xdr:colOff>276225</xdr:colOff>
      <xdr:row>353</xdr:row>
      <xdr:rowOff>38100</xdr:rowOff>
    </xdr:from>
    <xdr:to>
      <xdr:col>3</xdr:col>
      <xdr:colOff>561975</xdr:colOff>
      <xdr:row>353</xdr:row>
      <xdr:rowOff>628650</xdr:rowOff>
    </xdr:to>
    <xdr:pic>
      <xdr:nvPicPr>
        <xdr:cNvPr id="25910" name="Рисунок 13"/>
        <xdr:cNvPicPr>
          <a:picLocks noChangeAspect="1"/>
        </xdr:cNvPicPr>
      </xdr:nvPicPr>
      <xdr:blipFill>
        <a:blip xmlns:r="http://schemas.openxmlformats.org/officeDocument/2006/relationships" r:embed="rId160" cstate="print"/>
        <a:srcRect/>
        <a:stretch>
          <a:fillRect/>
        </a:stretch>
      </xdr:blipFill>
      <xdr:spPr bwMode="auto">
        <a:xfrm>
          <a:off x="2952750" y="176936400"/>
          <a:ext cx="285750" cy="590550"/>
        </a:xfrm>
        <a:prstGeom prst="rect">
          <a:avLst/>
        </a:prstGeom>
        <a:noFill/>
        <a:ln w="9525">
          <a:noFill/>
          <a:miter lim="800000"/>
          <a:headEnd/>
          <a:tailEnd/>
        </a:ln>
      </xdr:spPr>
    </xdr:pic>
    <xdr:clientData/>
  </xdr:twoCellAnchor>
  <xdr:twoCellAnchor>
    <xdr:from>
      <xdr:col>3</xdr:col>
      <xdr:colOff>219075</xdr:colOff>
      <xdr:row>354</xdr:row>
      <xdr:rowOff>38100</xdr:rowOff>
    </xdr:from>
    <xdr:to>
      <xdr:col>3</xdr:col>
      <xdr:colOff>609600</xdr:colOff>
      <xdr:row>354</xdr:row>
      <xdr:rowOff>657225</xdr:rowOff>
    </xdr:to>
    <xdr:pic>
      <xdr:nvPicPr>
        <xdr:cNvPr id="25911" name="Рисунок 14"/>
        <xdr:cNvPicPr>
          <a:picLocks noChangeAspect="1"/>
        </xdr:cNvPicPr>
      </xdr:nvPicPr>
      <xdr:blipFill>
        <a:blip xmlns:r="http://schemas.openxmlformats.org/officeDocument/2006/relationships" r:embed="rId161" cstate="print"/>
        <a:srcRect/>
        <a:stretch>
          <a:fillRect/>
        </a:stretch>
      </xdr:blipFill>
      <xdr:spPr bwMode="auto">
        <a:xfrm>
          <a:off x="2895600" y="177650775"/>
          <a:ext cx="390525" cy="619125"/>
        </a:xfrm>
        <a:prstGeom prst="rect">
          <a:avLst/>
        </a:prstGeom>
        <a:noFill/>
        <a:ln w="9525">
          <a:noFill/>
          <a:miter lim="800000"/>
          <a:headEnd/>
          <a:tailEnd/>
        </a:ln>
      </xdr:spPr>
    </xdr:pic>
    <xdr:clientData/>
  </xdr:twoCellAnchor>
  <xdr:twoCellAnchor>
    <xdr:from>
      <xdr:col>2</xdr:col>
      <xdr:colOff>488016</xdr:colOff>
      <xdr:row>197</xdr:row>
      <xdr:rowOff>94690</xdr:rowOff>
    </xdr:from>
    <xdr:to>
      <xdr:col>2</xdr:col>
      <xdr:colOff>1888191</xdr:colOff>
      <xdr:row>197</xdr:row>
      <xdr:rowOff>1028140</xdr:rowOff>
    </xdr:to>
    <xdr:pic>
      <xdr:nvPicPr>
        <xdr:cNvPr id="25912" name="Рисунок 239"/>
        <xdr:cNvPicPr>
          <a:picLocks noChangeAspect="1"/>
        </xdr:cNvPicPr>
      </xdr:nvPicPr>
      <xdr:blipFill>
        <a:blip xmlns:r="http://schemas.openxmlformats.org/officeDocument/2006/relationships" r:embed="rId162" cstate="print"/>
        <a:srcRect/>
        <a:stretch>
          <a:fillRect/>
        </a:stretch>
      </xdr:blipFill>
      <xdr:spPr bwMode="auto">
        <a:xfrm>
          <a:off x="745751" y="110763984"/>
          <a:ext cx="1400175" cy="933450"/>
        </a:xfrm>
        <a:prstGeom prst="rect">
          <a:avLst/>
        </a:prstGeom>
        <a:noFill/>
        <a:ln w="9525">
          <a:noFill/>
          <a:miter lim="800000"/>
          <a:headEnd/>
          <a:tailEnd/>
        </a:ln>
      </xdr:spPr>
    </xdr:pic>
    <xdr:clientData/>
  </xdr:twoCellAnchor>
  <xdr:twoCellAnchor>
    <xdr:from>
      <xdr:col>3</xdr:col>
      <xdr:colOff>247650</xdr:colOff>
      <xdr:row>278</xdr:row>
      <xdr:rowOff>47625</xdr:rowOff>
    </xdr:from>
    <xdr:to>
      <xdr:col>3</xdr:col>
      <xdr:colOff>552450</xdr:colOff>
      <xdr:row>278</xdr:row>
      <xdr:rowOff>619125</xdr:rowOff>
    </xdr:to>
    <xdr:pic>
      <xdr:nvPicPr>
        <xdr:cNvPr id="25913" name="Picture 7596"/>
        <xdr:cNvPicPr>
          <a:picLocks noChangeAspect="1" noChangeArrowheads="1"/>
        </xdr:cNvPicPr>
      </xdr:nvPicPr>
      <xdr:blipFill>
        <a:blip xmlns:r="http://schemas.openxmlformats.org/officeDocument/2006/relationships" r:embed="rId163" cstate="print"/>
        <a:srcRect/>
        <a:stretch>
          <a:fillRect/>
        </a:stretch>
      </xdr:blipFill>
      <xdr:spPr bwMode="auto">
        <a:xfrm>
          <a:off x="2924175" y="132797550"/>
          <a:ext cx="304800" cy="571500"/>
        </a:xfrm>
        <a:prstGeom prst="rect">
          <a:avLst/>
        </a:prstGeom>
        <a:noFill/>
        <a:ln w="9525">
          <a:noFill/>
          <a:miter lim="800000"/>
          <a:headEnd/>
          <a:tailEnd/>
        </a:ln>
      </xdr:spPr>
    </xdr:pic>
    <xdr:clientData/>
  </xdr:twoCellAnchor>
  <xdr:twoCellAnchor>
    <xdr:from>
      <xdr:col>3</xdr:col>
      <xdr:colOff>122705</xdr:colOff>
      <xdr:row>62</xdr:row>
      <xdr:rowOff>86845</xdr:rowOff>
    </xdr:from>
    <xdr:to>
      <xdr:col>3</xdr:col>
      <xdr:colOff>675155</xdr:colOff>
      <xdr:row>62</xdr:row>
      <xdr:rowOff>610720</xdr:rowOff>
    </xdr:to>
    <xdr:pic>
      <xdr:nvPicPr>
        <xdr:cNvPr id="25915" name="Рисунок 234"/>
        <xdr:cNvPicPr>
          <a:picLocks noChangeAspect="1"/>
        </xdr:cNvPicPr>
      </xdr:nvPicPr>
      <xdr:blipFill>
        <a:blip xmlns:r="http://schemas.openxmlformats.org/officeDocument/2006/relationships" r:embed="rId164" cstate="print"/>
        <a:srcRect/>
        <a:stretch>
          <a:fillRect/>
        </a:stretch>
      </xdr:blipFill>
      <xdr:spPr bwMode="auto">
        <a:xfrm>
          <a:off x="2883834" y="34681645"/>
          <a:ext cx="552450" cy="523875"/>
        </a:xfrm>
        <a:prstGeom prst="rect">
          <a:avLst/>
        </a:prstGeom>
        <a:noFill/>
        <a:ln w="9525">
          <a:noFill/>
          <a:miter lim="800000"/>
          <a:headEnd/>
          <a:tailEnd/>
        </a:ln>
      </xdr:spPr>
    </xdr:pic>
    <xdr:clientData/>
  </xdr:twoCellAnchor>
  <xdr:twoCellAnchor>
    <xdr:from>
      <xdr:col>3</xdr:col>
      <xdr:colOff>113740</xdr:colOff>
      <xdr:row>61</xdr:row>
      <xdr:rowOff>95810</xdr:rowOff>
    </xdr:from>
    <xdr:to>
      <xdr:col>3</xdr:col>
      <xdr:colOff>666190</xdr:colOff>
      <xdr:row>61</xdr:row>
      <xdr:rowOff>619685</xdr:rowOff>
    </xdr:to>
    <xdr:pic>
      <xdr:nvPicPr>
        <xdr:cNvPr id="25916" name="Рисунок 235"/>
        <xdr:cNvPicPr>
          <a:picLocks noChangeAspect="1"/>
        </xdr:cNvPicPr>
      </xdr:nvPicPr>
      <xdr:blipFill>
        <a:blip xmlns:r="http://schemas.openxmlformats.org/officeDocument/2006/relationships" r:embed="rId165" cstate="print"/>
        <a:srcRect/>
        <a:stretch>
          <a:fillRect/>
        </a:stretch>
      </xdr:blipFill>
      <xdr:spPr bwMode="auto">
        <a:xfrm>
          <a:off x="2874869" y="34000328"/>
          <a:ext cx="552450" cy="523875"/>
        </a:xfrm>
        <a:prstGeom prst="rect">
          <a:avLst/>
        </a:prstGeom>
        <a:noFill/>
        <a:ln w="9525">
          <a:noFill/>
          <a:miter lim="800000"/>
          <a:headEnd/>
          <a:tailEnd/>
        </a:ln>
      </xdr:spPr>
    </xdr:pic>
    <xdr:clientData/>
  </xdr:twoCellAnchor>
  <xdr:twoCellAnchor>
    <xdr:from>
      <xdr:col>3</xdr:col>
      <xdr:colOff>122705</xdr:colOff>
      <xdr:row>63</xdr:row>
      <xdr:rowOff>77320</xdr:rowOff>
    </xdr:from>
    <xdr:to>
      <xdr:col>3</xdr:col>
      <xdr:colOff>675155</xdr:colOff>
      <xdr:row>63</xdr:row>
      <xdr:rowOff>601195</xdr:rowOff>
    </xdr:to>
    <xdr:pic>
      <xdr:nvPicPr>
        <xdr:cNvPr id="25917" name="Рисунок 236"/>
        <xdr:cNvPicPr>
          <a:picLocks noChangeAspect="1"/>
        </xdr:cNvPicPr>
      </xdr:nvPicPr>
      <xdr:blipFill>
        <a:blip xmlns:r="http://schemas.openxmlformats.org/officeDocument/2006/relationships" r:embed="rId166" cstate="print"/>
        <a:srcRect/>
        <a:stretch>
          <a:fillRect/>
        </a:stretch>
      </xdr:blipFill>
      <xdr:spPr bwMode="auto">
        <a:xfrm>
          <a:off x="2883834" y="35362402"/>
          <a:ext cx="552450" cy="523875"/>
        </a:xfrm>
        <a:prstGeom prst="rect">
          <a:avLst/>
        </a:prstGeom>
        <a:noFill/>
        <a:ln w="9525">
          <a:noFill/>
          <a:miter lim="800000"/>
          <a:headEnd/>
          <a:tailEnd/>
        </a:ln>
      </xdr:spPr>
    </xdr:pic>
    <xdr:clientData/>
  </xdr:twoCellAnchor>
  <xdr:twoCellAnchor>
    <xdr:from>
      <xdr:col>3</xdr:col>
      <xdr:colOff>113740</xdr:colOff>
      <xdr:row>60</xdr:row>
      <xdr:rowOff>75640</xdr:rowOff>
    </xdr:from>
    <xdr:to>
      <xdr:col>3</xdr:col>
      <xdr:colOff>675715</xdr:colOff>
      <xdr:row>60</xdr:row>
      <xdr:rowOff>609040</xdr:rowOff>
    </xdr:to>
    <xdr:pic>
      <xdr:nvPicPr>
        <xdr:cNvPr id="25918" name="Рисунок 237"/>
        <xdr:cNvPicPr>
          <a:picLocks noChangeAspect="1"/>
        </xdr:cNvPicPr>
      </xdr:nvPicPr>
      <xdr:blipFill>
        <a:blip xmlns:r="http://schemas.openxmlformats.org/officeDocument/2006/relationships" r:embed="rId167" cstate="print"/>
        <a:srcRect/>
        <a:stretch>
          <a:fillRect/>
        </a:stretch>
      </xdr:blipFill>
      <xdr:spPr bwMode="auto">
        <a:xfrm>
          <a:off x="2874869" y="33289875"/>
          <a:ext cx="561975" cy="533400"/>
        </a:xfrm>
        <a:prstGeom prst="rect">
          <a:avLst/>
        </a:prstGeom>
        <a:noFill/>
        <a:ln w="9525">
          <a:noFill/>
          <a:miter lim="800000"/>
          <a:headEnd/>
          <a:tailEnd/>
        </a:ln>
      </xdr:spPr>
    </xdr:pic>
    <xdr:clientData/>
  </xdr:twoCellAnchor>
  <xdr:twoCellAnchor editAs="oneCell">
    <xdr:from>
      <xdr:col>2</xdr:col>
      <xdr:colOff>17368</xdr:colOff>
      <xdr:row>59</xdr:row>
      <xdr:rowOff>280146</xdr:rowOff>
    </xdr:from>
    <xdr:to>
      <xdr:col>2</xdr:col>
      <xdr:colOff>1812464</xdr:colOff>
      <xdr:row>59</xdr:row>
      <xdr:rowOff>1378322</xdr:rowOff>
    </xdr:to>
    <xdr:pic>
      <xdr:nvPicPr>
        <xdr:cNvPr id="25919" name="Рисунок 238"/>
        <xdr:cNvPicPr>
          <a:picLocks noChangeAspect="1"/>
        </xdr:cNvPicPr>
      </xdr:nvPicPr>
      <xdr:blipFill>
        <a:blip xmlns:r="http://schemas.openxmlformats.org/officeDocument/2006/relationships" r:embed="rId168" cstate="print"/>
        <a:srcRect/>
        <a:stretch>
          <a:fillRect/>
        </a:stretch>
      </xdr:blipFill>
      <xdr:spPr bwMode="auto">
        <a:xfrm>
          <a:off x="275103" y="33270264"/>
          <a:ext cx="1795096" cy="1098176"/>
        </a:xfrm>
        <a:prstGeom prst="rect">
          <a:avLst/>
        </a:prstGeom>
        <a:noFill/>
        <a:ln w="9525">
          <a:noFill/>
          <a:miter lim="800000"/>
          <a:headEnd/>
          <a:tailEnd/>
        </a:ln>
      </xdr:spPr>
    </xdr:pic>
    <xdr:clientData/>
  </xdr:twoCellAnchor>
  <xdr:twoCellAnchor>
    <xdr:from>
      <xdr:col>2</xdr:col>
      <xdr:colOff>577664</xdr:colOff>
      <xdr:row>190</xdr:row>
      <xdr:rowOff>221876</xdr:rowOff>
    </xdr:from>
    <xdr:to>
      <xdr:col>2</xdr:col>
      <xdr:colOff>1826560</xdr:colOff>
      <xdr:row>190</xdr:row>
      <xdr:rowOff>1119231</xdr:rowOff>
    </xdr:to>
    <xdr:pic>
      <xdr:nvPicPr>
        <xdr:cNvPr id="25920" name="Рисунок 255"/>
        <xdr:cNvPicPr>
          <a:picLocks noChangeAspect="1"/>
        </xdr:cNvPicPr>
      </xdr:nvPicPr>
      <xdr:blipFill>
        <a:blip xmlns:r="http://schemas.openxmlformats.org/officeDocument/2006/relationships" r:embed="rId169" cstate="print"/>
        <a:srcRect/>
        <a:stretch>
          <a:fillRect/>
        </a:stretch>
      </xdr:blipFill>
      <xdr:spPr bwMode="auto">
        <a:xfrm>
          <a:off x="835399" y="107865582"/>
          <a:ext cx="1248896" cy="897355"/>
        </a:xfrm>
        <a:prstGeom prst="rect">
          <a:avLst/>
        </a:prstGeom>
        <a:noFill/>
        <a:ln w="9525">
          <a:noFill/>
          <a:miter lim="800000"/>
          <a:headEnd/>
          <a:tailEnd/>
        </a:ln>
      </xdr:spPr>
    </xdr:pic>
    <xdr:clientData/>
  </xdr:twoCellAnchor>
  <xdr:twoCellAnchor>
    <xdr:from>
      <xdr:col>3</xdr:col>
      <xdr:colOff>47625</xdr:colOff>
      <xdr:row>191</xdr:row>
      <xdr:rowOff>142875</xdr:rowOff>
    </xdr:from>
    <xdr:to>
      <xdr:col>3</xdr:col>
      <xdr:colOff>733425</xdr:colOff>
      <xdr:row>191</xdr:row>
      <xdr:rowOff>581025</xdr:rowOff>
    </xdr:to>
    <xdr:pic>
      <xdr:nvPicPr>
        <xdr:cNvPr id="25921" name="Рисунок 256"/>
        <xdr:cNvPicPr>
          <a:picLocks noChangeAspect="1"/>
        </xdr:cNvPicPr>
      </xdr:nvPicPr>
      <xdr:blipFill>
        <a:blip xmlns:r="http://schemas.openxmlformats.org/officeDocument/2006/relationships" r:embed="rId170" cstate="print"/>
        <a:srcRect/>
        <a:stretch>
          <a:fillRect/>
        </a:stretch>
      </xdr:blipFill>
      <xdr:spPr bwMode="auto">
        <a:xfrm>
          <a:off x="2724150" y="92135325"/>
          <a:ext cx="685800" cy="438150"/>
        </a:xfrm>
        <a:prstGeom prst="rect">
          <a:avLst/>
        </a:prstGeom>
        <a:noFill/>
        <a:ln w="9525">
          <a:noFill/>
          <a:miter lim="800000"/>
          <a:headEnd/>
          <a:tailEnd/>
        </a:ln>
      </xdr:spPr>
    </xdr:pic>
    <xdr:clientData/>
  </xdr:twoCellAnchor>
  <xdr:twoCellAnchor>
    <xdr:from>
      <xdr:col>3</xdr:col>
      <xdr:colOff>266700</xdr:colOff>
      <xdr:row>351</xdr:row>
      <xdr:rowOff>57150</xdr:rowOff>
    </xdr:from>
    <xdr:to>
      <xdr:col>3</xdr:col>
      <xdr:colOff>561975</xdr:colOff>
      <xdr:row>351</xdr:row>
      <xdr:rowOff>666750</xdr:rowOff>
    </xdr:to>
    <xdr:pic>
      <xdr:nvPicPr>
        <xdr:cNvPr id="25922" name="Picture 64"/>
        <xdr:cNvPicPr>
          <a:picLocks noChangeAspect="1" noChangeArrowheads="1"/>
        </xdr:cNvPicPr>
      </xdr:nvPicPr>
      <xdr:blipFill>
        <a:blip xmlns:r="http://schemas.openxmlformats.org/officeDocument/2006/relationships" r:embed="rId171" cstate="print"/>
        <a:srcRect/>
        <a:stretch>
          <a:fillRect/>
        </a:stretch>
      </xdr:blipFill>
      <xdr:spPr bwMode="auto">
        <a:xfrm>
          <a:off x="2943225" y="175526700"/>
          <a:ext cx="295275" cy="609600"/>
        </a:xfrm>
        <a:prstGeom prst="rect">
          <a:avLst/>
        </a:prstGeom>
        <a:noFill/>
        <a:ln w="9525">
          <a:noFill/>
          <a:miter lim="800000"/>
          <a:headEnd/>
          <a:tailEnd/>
        </a:ln>
      </xdr:spPr>
    </xdr:pic>
    <xdr:clientData/>
  </xdr:twoCellAnchor>
  <xdr:twoCellAnchor>
    <xdr:from>
      <xdr:col>3</xdr:col>
      <xdr:colOff>123825</xdr:colOff>
      <xdr:row>198</xdr:row>
      <xdr:rowOff>38100</xdr:rowOff>
    </xdr:from>
    <xdr:to>
      <xdr:col>3</xdr:col>
      <xdr:colOff>733425</xdr:colOff>
      <xdr:row>198</xdr:row>
      <xdr:rowOff>638175</xdr:rowOff>
    </xdr:to>
    <xdr:pic>
      <xdr:nvPicPr>
        <xdr:cNvPr id="25923" name="Рисунок 3"/>
        <xdr:cNvPicPr>
          <a:picLocks noChangeAspect="1"/>
        </xdr:cNvPicPr>
      </xdr:nvPicPr>
      <xdr:blipFill>
        <a:blip xmlns:r="http://schemas.openxmlformats.org/officeDocument/2006/relationships" r:embed="rId172" cstate="print"/>
        <a:srcRect/>
        <a:stretch>
          <a:fillRect/>
        </a:stretch>
      </xdr:blipFill>
      <xdr:spPr bwMode="auto">
        <a:xfrm>
          <a:off x="2800350" y="94907100"/>
          <a:ext cx="609600" cy="600075"/>
        </a:xfrm>
        <a:prstGeom prst="rect">
          <a:avLst/>
        </a:prstGeom>
        <a:noFill/>
        <a:ln w="9525">
          <a:noFill/>
          <a:miter lim="800000"/>
          <a:headEnd/>
          <a:tailEnd/>
        </a:ln>
      </xdr:spPr>
    </xdr:pic>
    <xdr:clientData/>
  </xdr:twoCellAnchor>
  <xdr:twoCellAnchor>
    <xdr:from>
      <xdr:col>3</xdr:col>
      <xdr:colOff>123825</xdr:colOff>
      <xdr:row>199</xdr:row>
      <xdr:rowOff>66675</xdr:rowOff>
    </xdr:from>
    <xdr:to>
      <xdr:col>3</xdr:col>
      <xdr:colOff>723900</xdr:colOff>
      <xdr:row>199</xdr:row>
      <xdr:rowOff>657225</xdr:rowOff>
    </xdr:to>
    <xdr:pic>
      <xdr:nvPicPr>
        <xdr:cNvPr id="25924" name="Рисунок 4"/>
        <xdr:cNvPicPr>
          <a:picLocks noChangeAspect="1"/>
        </xdr:cNvPicPr>
      </xdr:nvPicPr>
      <xdr:blipFill>
        <a:blip xmlns:r="http://schemas.openxmlformats.org/officeDocument/2006/relationships" r:embed="rId173" cstate="print"/>
        <a:srcRect/>
        <a:stretch>
          <a:fillRect/>
        </a:stretch>
      </xdr:blipFill>
      <xdr:spPr bwMode="auto">
        <a:xfrm>
          <a:off x="2800350" y="95621475"/>
          <a:ext cx="600075" cy="590550"/>
        </a:xfrm>
        <a:prstGeom prst="rect">
          <a:avLst/>
        </a:prstGeom>
        <a:noFill/>
        <a:ln w="9525">
          <a:noFill/>
          <a:miter lim="800000"/>
          <a:headEnd/>
          <a:tailEnd/>
        </a:ln>
      </xdr:spPr>
    </xdr:pic>
    <xdr:clientData/>
  </xdr:twoCellAnchor>
  <xdr:twoCellAnchor>
    <xdr:from>
      <xdr:col>3</xdr:col>
      <xdr:colOff>76200</xdr:colOff>
      <xdr:row>200</xdr:row>
      <xdr:rowOff>47625</xdr:rowOff>
    </xdr:from>
    <xdr:to>
      <xdr:col>3</xdr:col>
      <xdr:colOff>714375</xdr:colOff>
      <xdr:row>201</xdr:row>
      <xdr:rowOff>0</xdr:rowOff>
    </xdr:to>
    <xdr:pic>
      <xdr:nvPicPr>
        <xdr:cNvPr id="25925" name="Рисунок 5"/>
        <xdr:cNvPicPr>
          <a:picLocks noChangeAspect="1"/>
        </xdr:cNvPicPr>
      </xdr:nvPicPr>
      <xdr:blipFill>
        <a:blip xmlns:r="http://schemas.openxmlformats.org/officeDocument/2006/relationships" r:embed="rId174" cstate="print"/>
        <a:srcRect/>
        <a:stretch>
          <a:fillRect/>
        </a:stretch>
      </xdr:blipFill>
      <xdr:spPr bwMode="auto">
        <a:xfrm>
          <a:off x="2752725" y="96288225"/>
          <a:ext cx="638175" cy="638175"/>
        </a:xfrm>
        <a:prstGeom prst="rect">
          <a:avLst/>
        </a:prstGeom>
        <a:noFill/>
        <a:ln w="9525">
          <a:noFill/>
          <a:miter lim="800000"/>
          <a:headEnd/>
          <a:tailEnd/>
        </a:ln>
      </xdr:spPr>
    </xdr:pic>
    <xdr:clientData/>
  </xdr:twoCellAnchor>
  <xdr:twoCellAnchor>
    <xdr:from>
      <xdr:col>3</xdr:col>
      <xdr:colOff>180975</xdr:colOff>
      <xdr:row>201</xdr:row>
      <xdr:rowOff>66675</xdr:rowOff>
    </xdr:from>
    <xdr:to>
      <xdr:col>3</xdr:col>
      <xdr:colOff>628650</xdr:colOff>
      <xdr:row>201</xdr:row>
      <xdr:rowOff>666750</xdr:rowOff>
    </xdr:to>
    <xdr:pic>
      <xdr:nvPicPr>
        <xdr:cNvPr id="25926" name="Рисунок 10"/>
        <xdr:cNvPicPr>
          <a:picLocks noChangeAspect="1"/>
        </xdr:cNvPicPr>
      </xdr:nvPicPr>
      <xdr:blipFill>
        <a:blip xmlns:r="http://schemas.openxmlformats.org/officeDocument/2006/relationships" r:embed="rId175" cstate="print"/>
        <a:srcRect l="15720" t="2480" r="15138" b="6612"/>
        <a:stretch>
          <a:fillRect/>
        </a:stretch>
      </xdr:blipFill>
      <xdr:spPr bwMode="auto">
        <a:xfrm>
          <a:off x="2857500" y="96993075"/>
          <a:ext cx="447675" cy="600075"/>
        </a:xfrm>
        <a:prstGeom prst="rect">
          <a:avLst/>
        </a:prstGeom>
        <a:noFill/>
        <a:ln w="9525">
          <a:noFill/>
          <a:miter lim="800000"/>
          <a:headEnd/>
          <a:tailEnd/>
        </a:ln>
      </xdr:spPr>
    </xdr:pic>
    <xdr:clientData/>
  </xdr:twoCellAnchor>
  <xdr:twoCellAnchor>
    <xdr:from>
      <xdr:col>3</xdr:col>
      <xdr:colOff>95250</xdr:colOff>
      <xdr:row>202</xdr:row>
      <xdr:rowOff>76200</xdr:rowOff>
    </xdr:from>
    <xdr:to>
      <xdr:col>3</xdr:col>
      <xdr:colOff>695325</xdr:colOff>
      <xdr:row>202</xdr:row>
      <xdr:rowOff>666750</xdr:rowOff>
    </xdr:to>
    <xdr:pic>
      <xdr:nvPicPr>
        <xdr:cNvPr id="25927" name="Рисунок 11"/>
        <xdr:cNvPicPr>
          <a:picLocks noChangeAspect="1"/>
        </xdr:cNvPicPr>
      </xdr:nvPicPr>
      <xdr:blipFill>
        <a:blip xmlns:r="http://schemas.openxmlformats.org/officeDocument/2006/relationships" r:embed="rId176" cstate="print"/>
        <a:srcRect/>
        <a:stretch>
          <a:fillRect/>
        </a:stretch>
      </xdr:blipFill>
      <xdr:spPr bwMode="auto">
        <a:xfrm>
          <a:off x="2771775" y="97688400"/>
          <a:ext cx="600075" cy="590550"/>
        </a:xfrm>
        <a:prstGeom prst="rect">
          <a:avLst/>
        </a:prstGeom>
        <a:noFill/>
        <a:ln w="9525">
          <a:noFill/>
          <a:miter lim="800000"/>
          <a:headEnd/>
          <a:tailEnd/>
        </a:ln>
      </xdr:spPr>
    </xdr:pic>
    <xdr:clientData/>
  </xdr:twoCellAnchor>
  <xdr:twoCellAnchor>
    <xdr:from>
      <xdr:col>3</xdr:col>
      <xdr:colOff>104775</xdr:colOff>
      <xdr:row>203</xdr:row>
      <xdr:rowOff>66675</xdr:rowOff>
    </xdr:from>
    <xdr:to>
      <xdr:col>3</xdr:col>
      <xdr:colOff>714375</xdr:colOff>
      <xdr:row>203</xdr:row>
      <xdr:rowOff>666750</xdr:rowOff>
    </xdr:to>
    <xdr:pic>
      <xdr:nvPicPr>
        <xdr:cNvPr id="25928" name="Рисунок 15"/>
        <xdr:cNvPicPr>
          <a:picLocks noChangeAspect="1"/>
        </xdr:cNvPicPr>
      </xdr:nvPicPr>
      <xdr:blipFill>
        <a:blip xmlns:r="http://schemas.openxmlformats.org/officeDocument/2006/relationships" r:embed="rId177" cstate="print"/>
        <a:srcRect/>
        <a:stretch>
          <a:fillRect/>
        </a:stretch>
      </xdr:blipFill>
      <xdr:spPr bwMode="auto">
        <a:xfrm>
          <a:off x="2781300" y="98364675"/>
          <a:ext cx="609600" cy="600075"/>
        </a:xfrm>
        <a:prstGeom prst="rect">
          <a:avLst/>
        </a:prstGeom>
        <a:noFill/>
        <a:ln w="9525">
          <a:noFill/>
          <a:miter lim="800000"/>
          <a:headEnd/>
          <a:tailEnd/>
        </a:ln>
      </xdr:spPr>
    </xdr:pic>
    <xdr:clientData/>
  </xdr:twoCellAnchor>
  <xdr:twoCellAnchor>
    <xdr:from>
      <xdr:col>3</xdr:col>
      <xdr:colOff>219075</xdr:colOff>
      <xdr:row>204</xdr:row>
      <xdr:rowOff>57150</xdr:rowOff>
    </xdr:from>
    <xdr:to>
      <xdr:col>3</xdr:col>
      <xdr:colOff>609600</xdr:colOff>
      <xdr:row>204</xdr:row>
      <xdr:rowOff>676275</xdr:rowOff>
    </xdr:to>
    <xdr:pic>
      <xdr:nvPicPr>
        <xdr:cNvPr id="25929" name="Рисунок 17"/>
        <xdr:cNvPicPr>
          <a:picLocks noChangeAspect="1"/>
        </xdr:cNvPicPr>
      </xdr:nvPicPr>
      <xdr:blipFill>
        <a:blip xmlns:r="http://schemas.openxmlformats.org/officeDocument/2006/relationships" r:embed="rId178" cstate="print"/>
        <a:srcRect l="24001" t="6667" r="24001" b="6000"/>
        <a:stretch>
          <a:fillRect/>
        </a:stretch>
      </xdr:blipFill>
      <xdr:spPr bwMode="auto">
        <a:xfrm>
          <a:off x="2895600" y="99040950"/>
          <a:ext cx="390525" cy="619125"/>
        </a:xfrm>
        <a:prstGeom prst="rect">
          <a:avLst/>
        </a:prstGeom>
        <a:noFill/>
        <a:ln w="9525">
          <a:noFill/>
          <a:miter lim="800000"/>
          <a:headEnd/>
          <a:tailEnd/>
        </a:ln>
      </xdr:spPr>
    </xdr:pic>
    <xdr:clientData/>
  </xdr:twoCellAnchor>
  <xdr:twoCellAnchor>
    <xdr:from>
      <xdr:col>3</xdr:col>
      <xdr:colOff>228600</xdr:colOff>
      <xdr:row>205</xdr:row>
      <xdr:rowOff>66675</xdr:rowOff>
    </xdr:from>
    <xdr:to>
      <xdr:col>3</xdr:col>
      <xdr:colOff>571500</xdr:colOff>
      <xdr:row>206</xdr:row>
      <xdr:rowOff>0</xdr:rowOff>
    </xdr:to>
    <xdr:pic>
      <xdr:nvPicPr>
        <xdr:cNvPr id="25930" name="Рисунок 18"/>
        <xdr:cNvPicPr>
          <a:picLocks noChangeAspect="1"/>
        </xdr:cNvPicPr>
      </xdr:nvPicPr>
      <xdr:blipFill>
        <a:blip xmlns:r="http://schemas.openxmlformats.org/officeDocument/2006/relationships" r:embed="rId179" cstate="print"/>
        <a:srcRect l="25000" t="7353" r="27940" b="8087"/>
        <a:stretch>
          <a:fillRect/>
        </a:stretch>
      </xdr:blipFill>
      <xdr:spPr bwMode="auto">
        <a:xfrm>
          <a:off x="2905125" y="99736275"/>
          <a:ext cx="342900" cy="619125"/>
        </a:xfrm>
        <a:prstGeom prst="rect">
          <a:avLst/>
        </a:prstGeom>
        <a:noFill/>
        <a:ln w="9525">
          <a:noFill/>
          <a:miter lim="800000"/>
          <a:headEnd/>
          <a:tailEnd/>
        </a:ln>
      </xdr:spPr>
    </xdr:pic>
    <xdr:clientData/>
  </xdr:twoCellAnchor>
  <xdr:twoCellAnchor>
    <xdr:from>
      <xdr:col>3</xdr:col>
      <xdr:colOff>209550</xdr:colOff>
      <xdr:row>206</xdr:row>
      <xdr:rowOff>57150</xdr:rowOff>
    </xdr:from>
    <xdr:to>
      <xdr:col>3</xdr:col>
      <xdr:colOff>619125</xdr:colOff>
      <xdr:row>206</xdr:row>
      <xdr:rowOff>666750</xdr:rowOff>
    </xdr:to>
    <xdr:pic>
      <xdr:nvPicPr>
        <xdr:cNvPr id="25931" name="Рисунок 19"/>
        <xdr:cNvPicPr>
          <a:picLocks noChangeAspect="1"/>
        </xdr:cNvPicPr>
      </xdr:nvPicPr>
      <xdr:blipFill>
        <a:blip xmlns:r="http://schemas.openxmlformats.org/officeDocument/2006/relationships" r:embed="rId180" cstate="print"/>
        <a:srcRect l="22153" t="5063" r="21518" b="10760"/>
        <a:stretch>
          <a:fillRect/>
        </a:stretch>
      </xdr:blipFill>
      <xdr:spPr bwMode="auto">
        <a:xfrm>
          <a:off x="2886075" y="100412550"/>
          <a:ext cx="409575" cy="609600"/>
        </a:xfrm>
        <a:prstGeom prst="rect">
          <a:avLst/>
        </a:prstGeom>
        <a:noFill/>
        <a:ln w="9525">
          <a:noFill/>
          <a:miter lim="800000"/>
          <a:headEnd/>
          <a:tailEnd/>
        </a:ln>
      </xdr:spPr>
    </xdr:pic>
    <xdr:clientData/>
  </xdr:twoCellAnchor>
  <xdr:twoCellAnchor>
    <xdr:from>
      <xdr:col>3</xdr:col>
      <xdr:colOff>114300</xdr:colOff>
      <xdr:row>207</xdr:row>
      <xdr:rowOff>57150</xdr:rowOff>
    </xdr:from>
    <xdr:to>
      <xdr:col>3</xdr:col>
      <xdr:colOff>695325</xdr:colOff>
      <xdr:row>207</xdr:row>
      <xdr:rowOff>676275</xdr:rowOff>
    </xdr:to>
    <xdr:pic>
      <xdr:nvPicPr>
        <xdr:cNvPr id="25932" name="Рисунок 20"/>
        <xdr:cNvPicPr>
          <a:picLocks noChangeAspect="1"/>
        </xdr:cNvPicPr>
      </xdr:nvPicPr>
      <xdr:blipFill>
        <a:blip xmlns:r="http://schemas.openxmlformats.org/officeDocument/2006/relationships" r:embed="rId181" cstate="print"/>
        <a:srcRect/>
        <a:stretch>
          <a:fillRect/>
        </a:stretch>
      </xdr:blipFill>
      <xdr:spPr bwMode="auto">
        <a:xfrm>
          <a:off x="2790825" y="101098350"/>
          <a:ext cx="581025" cy="619125"/>
        </a:xfrm>
        <a:prstGeom prst="rect">
          <a:avLst/>
        </a:prstGeom>
        <a:noFill/>
        <a:ln w="9525">
          <a:noFill/>
          <a:miter lim="800000"/>
          <a:headEnd/>
          <a:tailEnd/>
        </a:ln>
      </xdr:spPr>
    </xdr:pic>
    <xdr:clientData/>
  </xdr:twoCellAnchor>
  <xdr:twoCellAnchor>
    <xdr:from>
      <xdr:col>3</xdr:col>
      <xdr:colOff>95250</xdr:colOff>
      <xdr:row>210</xdr:row>
      <xdr:rowOff>57150</xdr:rowOff>
    </xdr:from>
    <xdr:to>
      <xdr:col>3</xdr:col>
      <xdr:colOff>704850</xdr:colOff>
      <xdr:row>210</xdr:row>
      <xdr:rowOff>666750</xdr:rowOff>
    </xdr:to>
    <xdr:pic>
      <xdr:nvPicPr>
        <xdr:cNvPr id="25933" name="Рисунок 21"/>
        <xdr:cNvPicPr>
          <a:picLocks noChangeAspect="1"/>
        </xdr:cNvPicPr>
      </xdr:nvPicPr>
      <xdr:blipFill>
        <a:blip xmlns:r="http://schemas.openxmlformats.org/officeDocument/2006/relationships" r:embed="rId182" cstate="print"/>
        <a:srcRect/>
        <a:stretch>
          <a:fillRect/>
        </a:stretch>
      </xdr:blipFill>
      <xdr:spPr bwMode="auto">
        <a:xfrm>
          <a:off x="2771775" y="103155750"/>
          <a:ext cx="609600" cy="609600"/>
        </a:xfrm>
        <a:prstGeom prst="rect">
          <a:avLst/>
        </a:prstGeom>
        <a:noFill/>
        <a:ln w="9525">
          <a:noFill/>
          <a:miter lim="800000"/>
          <a:headEnd/>
          <a:tailEnd/>
        </a:ln>
      </xdr:spPr>
    </xdr:pic>
    <xdr:clientData/>
  </xdr:twoCellAnchor>
  <xdr:twoCellAnchor>
    <xdr:from>
      <xdr:col>3</xdr:col>
      <xdr:colOff>95250</xdr:colOff>
      <xdr:row>209</xdr:row>
      <xdr:rowOff>76200</xdr:rowOff>
    </xdr:from>
    <xdr:to>
      <xdr:col>3</xdr:col>
      <xdr:colOff>695325</xdr:colOff>
      <xdr:row>209</xdr:row>
      <xdr:rowOff>676275</xdr:rowOff>
    </xdr:to>
    <xdr:pic>
      <xdr:nvPicPr>
        <xdr:cNvPr id="25934" name="Рисунок 22"/>
        <xdr:cNvPicPr>
          <a:picLocks noChangeAspect="1"/>
        </xdr:cNvPicPr>
      </xdr:nvPicPr>
      <xdr:blipFill>
        <a:blip xmlns:r="http://schemas.openxmlformats.org/officeDocument/2006/relationships" r:embed="rId183" cstate="print"/>
        <a:srcRect/>
        <a:stretch>
          <a:fillRect/>
        </a:stretch>
      </xdr:blipFill>
      <xdr:spPr bwMode="auto">
        <a:xfrm>
          <a:off x="2771775" y="102489000"/>
          <a:ext cx="600075" cy="600075"/>
        </a:xfrm>
        <a:prstGeom prst="rect">
          <a:avLst/>
        </a:prstGeom>
        <a:noFill/>
        <a:ln w="9525">
          <a:noFill/>
          <a:miter lim="800000"/>
          <a:headEnd/>
          <a:tailEnd/>
        </a:ln>
      </xdr:spPr>
    </xdr:pic>
    <xdr:clientData/>
  </xdr:twoCellAnchor>
  <xdr:twoCellAnchor>
    <xdr:from>
      <xdr:col>3</xdr:col>
      <xdr:colOff>85725</xdr:colOff>
      <xdr:row>208</xdr:row>
      <xdr:rowOff>57150</xdr:rowOff>
    </xdr:from>
    <xdr:to>
      <xdr:col>3</xdr:col>
      <xdr:colOff>704850</xdr:colOff>
      <xdr:row>208</xdr:row>
      <xdr:rowOff>666750</xdr:rowOff>
    </xdr:to>
    <xdr:pic>
      <xdr:nvPicPr>
        <xdr:cNvPr id="25935" name="Рисунок 23"/>
        <xdr:cNvPicPr>
          <a:picLocks noChangeAspect="1"/>
        </xdr:cNvPicPr>
      </xdr:nvPicPr>
      <xdr:blipFill>
        <a:blip xmlns:r="http://schemas.openxmlformats.org/officeDocument/2006/relationships" r:embed="rId184" cstate="print"/>
        <a:srcRect/>
        <a:stretch>
          <a:fillRect/>
        </a:stretch>
      </xdr:blipFill>
      <xdr:spPr bwMode="auto">
        <a:xfrm>
          <a:off x="2762250" y="101784150"/>
          <a:ext cx="619125" cy="609600"/>
        </a:xfrm>
        <a:prstGeom prst="rect">
          <a:avLst/>
        </a:prstGeom>
        <a:noFill/>
        <a:ln w="9525">
          <a:noFill/>
          <a:miter lim="800000"/>
          <a:headEnd/>
          <a:tailEnd/>
        </a:ln>
      </xdr:spPr>
    </xdr:pic>
    <xdr:clientData/>
  </xdr:twoCellAnchor>
  <xdr:twoCellAnchor>
    <xdr:from>
      <xdr:col>3</xdr:col>
      <xdr:colOff>47625</xdr:colOff>
      <xdr:row>50</xdr:row>
      <xdr:rowOff>47625</xdr:rowOff>
    </xdr:from>
    <xdr:to>
      <xdr:col>3</xdr:col>
      <xdr:colOff>742950</xdr:colOff>
      <xdr:row>50</xdr:row>
      <xdr:rowOff>733425</xdr:rowOff>
    </xdr:to>
    <xdr:pic>
      <xdr:nvPicPr>
        <xdr:cNvPr id="25936" name="Рисунок 24"/>
        <xdr:cNvPicPr>
          <a:picLocks noChangeAspect="1"/>
        </xdr:cNvPicPr>
      </xdr:nvPicPr>
      <xdr:blipFill>
        <a:blip xmlns:r="http://schemas.openxmlformats.org/officeDocument/2006/relationships" r:embed="rId185" cstate="print"/>
        <a:srcRect l="3345" t="4643" r="3452" b="3780"/>
        <a:stretch>
          <a:fillRect/>
        </a:stretch>
      </xdr:blipFill>
      <xdr:spPr bwMode="auto">
        <a:xfrm>
          <a:off x="2724150" y="24060150"/>
          <a:ext cx="695325" cy="685800"/>
        </a:xfrm>
        <a:prstGeom prst="rect">
          <a:avLst/>
        </a:prstGeom>
        <a:noFill/>
        <a:ln w="9525">
          <a:noFill/>
          <a:miter lim="800000"/>
          <a:headEnd/>
          <a:tailEnd/>
        </a:ln>
      </xdr:spPr>
    </xdr:pic>
    <xdr:clientData/>
  </xdr:twoCellAnchor>
  <xdr:twoCellAnchor>
    <xdr:from>
      <xdr:col>3</xdr:col>
      <xdr:colOff>28575</xdr:colOff>
      <xdr:row>51</xdr:row>
      <xdr:rowOff>19050</xdr:rowOff>
    </xdr:from>
    <xdr:to>
      <xdr:col>3</xdr:col>
      <xdr:colOff>762000</xdr:colOff>
      <xdr:row>51</xdr:row>
      <xdr:rowOff>742950</xdr:rowOff>
    </xdr:to>
    <xdr:pic>
      <xdr:nvPicPr>
        <xdr:cNvPr id="25937" name="Рисунок 25"/>
        <xdr:cNvPicPr>
          <a:picLocks noChangeAspect="1"/>
        </xdr:cNvPicPr>
      </xdr:nvPicPr>
      <xdr:blipFill>
        <a:blip xmlns:r="http://schemas.openxmlformats.org/officeDocument/2006/relationships" r:embed="rId186" cstate="print"/>
        <a:srcRect/>
        <a:stretch>
          <a:fillRect/>
        </a:stretch>
      </xdr:blipFill>
      <xdr:spPr bwMode="auto">
        <a:xfrm>
          <a:off x="2705100" y="24803100"/>
          <a:ext cx="733425" cy="723900"/>
        </a:xfrm>
        <a:prstGeom prst="rect">
          <a:avLst/>
        </a:prstGeom>
        <a:noFill/>
        <a:ln w="9525">
          <a:noFill/>
          <a:miter lim="800000"/>
          <a:headEnd/>
          <a:tailEnd/>
        </a:ln>
      </xdr:spPr>
    </xdr:pic>
    <xdr:clientData/>
  </xdr:twoCellAnchor>
  <xdr:twoCellAnchor>
    <xdr:from>
      <xdr:col>3</xdr:col>
      <xdr:colOff>38100</xdr:colOff>
      <xdr:row>52</xdr:row>
      <xdr:rowOff>38100</xdr:rowOff>
    </xdr:from>
    <xdr:to>
      <xdr:col>3</xdr:col>
      <xdr:colOff>733425</xdr:colOff>
      <xdr:row>52</xdr:row>
      <xdr:rowOff>704850</xdr:rowOff>
    </xdr:to>
    <xdr:pic>
      <xdr:nvPicPr>
        <xdr:cNvPr id="25938" name="Рисунок 26"/>
        <xdr:cNvPicPr>
          <a:picLocks noChangeAspect="1"/>
        </xdr:cNvPicPr>
      </xdr:nvPicPr>
      <xdr:blipFill>
        <a:blip xmlns:r="http://schemas.openxmlformats.org/officeDocument/2006/relationships" r:embed="rId187" cstate="print"/>
        <a:srcRect l="2399" t="4613" r="3137" b="3690"/>
        <a:stretch>
          <a:fillRect/>
        </a:stretch>
      </xdr:blipFill>
      <xdr:spPr bwMode="auto">
        <a:xfrm>
          <a:off x="2714625" y="25593675"/>
          <a:ext cx="695325" cy="666750"/>
        </a:xfrm>
        <a:prstGeom prst="rect">
          <a:avLst/>
        </a:prstGeom>
        <a:noFill/>
        <a:ln w="9525">
          <a:noFill/>
          <a:miter lim="800000"/>
          <a:headEnd/>
          <a:tailEnd/>
        </a:ln>
      </xdr:spPr>
    </xdr:pic>
    <xdr:clientData/>
  </xdr:twoCellAnchor>
  <xdr:twoCellAnchor>
    <xdr:from>
      <xdr:col>3</xdr:col>
      <xdr:colOff>28575</xdr:colOff>
      <xdr:row>53</xdr:row>
      <xdr:rowOff>38100</xdr:rowOff>
    </xdr:from>
    <xdr:to>
      <xdr:col>3</xdr:col>
      <xdr:colOff>742950</xdr:colOff>
      <xdr:row>53</xdr:row>
      <xdr:rowOff>733425</xdr:rowOff>
    </xdr:to>
    <xdr:pic>
      <xdr:nvPicPr>
        <xdr:cNvPr id="25939" name="Рисунок 28"/>
        <xdr:cNvPicPr>
          <a:picLocks noChangeAspect="1"/>
        </xdr:cNvPicPr>
      </xdr:nvPicPr>
      <xdr:blipFill>
        <a:blip xmlns:r="http://schemas.openxmlformats.org/officeDocument/2006/relationships" r:embed="rId188" cstate="print"/>
        <a:srcRect l="2843" t="5685" r="3358" b="4909"/>
        <a:stretch>
          <a:fillRect/>
        </a:stretch>
      </xdr:blipFill>
      <xdr:spPr bwMode="auto">
        <a:xfrm>
          <a:off x="2705100" y="26365200"/>
          <a:ext cx="714375" cy="695325"/>
        </a:xfrm>
        <a:prstGeom prst="rect">
          <a:avLst/>
        </a:prstGeom>
        <a:noFill/>
        <a:ln w="9525">
          <a:noFill/>
          <a:miter lim="800000"/>
          <a:headEnd/>
          <a:tailEnd/>
        </a:ln>
      </xdr:spPr>
    </xdr:pic>
    <xdr:clientData/>
  </xdr:twoCellAnchor>
  <xdr:twoCellAnchor editAs="oneCell">
    <xdr:from>
      <xdr:col>3</xdr:col>
      <xdr:colOff>97492</xdr:colOff>
      <xdr:row>124</xdr:row>
      <xdr:rowOff>52668</xdr:rowOff>
    </xdr:from>
    <xdr:to>
      <xdr:col>3</xdr:col>
      <xdr:colOff>691402</xdr:colOff>
      <xdr:row>124</xdr:row>
      <xdr:rowOff>638735</xdr:rowOff>
    </xdr:to>
    <xdr:pic>
      <xdr:nvPicPr>
        <xdr:cNvPr id="25940" name="Рисунок 29"/>
        <xdr:cNvPicPr>
          <a:picLocks noChangeAspect="1"/>
        </xdr:cNvPicPr>
      </xdr:nvPicPr>
      <xdr:blipFill>
        <a:blip xmlns:r="http://schemas.openxmlformats.org/officeDocument/2006/relationships" r:embed="rId189" cstate="print"/>
        <a:srcRect l="2386" t="4573" r="3378" b="5566"/>
        <a:stretch>
          <a:fillRect/>
        </a:stretch>
      </xdr:blipFill>
      <xdr:spPr bwMode="auto">
        <a:xfrm>
          <a:off x="2775698" y="73238286"/>
          <a:ext cx="593910" cy="586067"/>
        </a:xfrm>
        <a:prstGeom prst="rect">
          <a:avLst/>
        </a:prstGeom>
        <a:noFill/>
        <a:ln w="9525">
          <a:noFill/>
          <a:miter lim="800000"/>
          <a:headEnd/>
          <a:tailEnd/>
        </a:ln>
      </xdr:spPr>
    </xdr:pic>
    <xdr:clientData/>
  </xdr:twoCellAnchor>
  <xdr:twoCellAnchor>
    <xdr:from>
      <xdr:col>2</xdr:col>
      <xdr:colOff>337297</xdr:colOff>
      <xdr:row>251</xdr:row>
      <xdr:rowOff>167528</xdr:rowOff>
    </xdr:from>
    <xdr:to>
      <xdr:col>2</xdr:col>
      <xdr:colOff>1938618</xdr:colOff>
      <xdr:row>251</xdr:row>
      <xdr:rowOff>1326273</xdr:rowOff>
    </xdr:to>
    <xdr:pic>
      <xdr:nvPicPr>
        <xdr:cNvPr id="25941" name="Рисунок 1"/>
        <xdr:cNvPicPr>
          <a:picLocks noChangeAspect="1"/>
        </xdr:cNvPicPr>
      </xdr:nvPicPr>
      <xdr:blipFill>
        <a:blip xmlns:r="http://schemas.openxmlformats.org/officeDocument/2006/relationships" r:embed="rId190" cstate="print"/>
        <a:srcRect l="-2" t="15152" r="3030" b="15150"/>
        <a:stretch>
          <a:fillRect/>
        </a:stretch>
      </xdr:blipFill>
      <xdr:spPr bwMode="auto">
        <a:xfrm>
          <a:off x="595032" y="141675410"/>
          <a:ext cx="1601321" cy="1158745"/>
        </a:xfrm>
        <a:prstGeom prst="rect">
          <a:avLst/>
        </a:prstGeom>
        <a:noFill/>
        <a:ln w="9525">
          <a:noFill/>
          <a:miter lim="800000"/>
          <a:headEnd/>
          <a:tailEnd/>
        </a:ln>
      </xdr:spPr>
    </xdr:pic>
    <xdr:clientData/>
  </xdr:twoCellAnchor>
  <xdr:twoCellAnchor>
    <xdr:from>
      <xdr:col>3</xdr:col>
      <xdr:colOff>9525</xdr:colOff>
      <xdr:row>252</xdr:row>
      <xdr:rowOff>228600</xdr:rowOff>
    </xdr:from>
    <xdr:to>
      <xdr:col>3</xdr:col>
      <xdr:colOff>742950</xdr:colOff>
      <xdr:row>252</xdr:row>
      <xdr:rowOff>552450</xdr:rowOff>
    </xdr:to>
    <xdr:pic>
      <xdr:nvPicPr>
        <xdr:cNvPr id="25942" name="Рисунок 2"/>
        <xdr:cNvPicPr>
          <a:picLocks noChangeAspect="1"/>
        </xdr:cNvPicPr>
      </xdr:nvPicPr>
      <xdr:blipFill>
        <a:blip xmlns:r="http://schemas.openxmlformats.org/officeDocument/2006/relationships" r:embed="rId191" cstate="print"/>
        <a:srcRect t="25735" r="735" b="30147"/>
        <a:stretch>
          <a:fillRect/>
        </a:stretch>
      </xdr:blipFill>
      <xdr:spPr bwMode="auto">
        <a:xfrm>
          <a:off x="2686050" y="118100475"/>
          <a:ext cx="733425" cy="323850"/>
        </a:xfrm>
        <a:prstGeom prst="rect">
          <a:avLst/>
        </a:prstGeom>
        <a:noFill/>
        <a:ln w="9525">
          <a:noFill/>
          <a:miter lim="800000"/>
          <a:headEnd/>
          <a:tailEnd/>
        </a:ln>
      </xdr:spPr>
    </xdr:pic>
    <xdr:clientData/>
  </xdr:twoCellAnchor>
  <xdr:twoCellAnchor>
    <xdr:from>
      <xdr:col>3</xdr:col>
      <xdr:colOff>9525</xdr:colOff>
      <xdr:row>253</xdr:row>
      <xdr:rowOff>209550</xdr:rowOff>
    </xdr:from>
    <xdr:to>
      <xdr:col>3</xdr:col>
      <xdr:colOff>742950</xdr:colOff>
      <xdr:row>253</xdr:row>
      <xdr:rowOff>542925</xdr:rowOff>
    </xdr:to>
    <xdr:pic>
      <xdr:nvPicPr>
        <xdr:cNvPr id="25943" name="Рисунок 3"/>
        <xdr:cNvPicPr>
          <a:picLocks noChangeAspect="1"/>
        </xdr:cNvPicPr>
      </xdr:nvPicPr>
      <xdr:blipFill>
        <a:blip xmlns:r="http://schemas.openxmlformats.org/officeDocument/2006/relationships" r:embed="rId192" cstate="print"/>
        <a:srcRect l="3677" t="29413" r="1347" b="27083"/>
        <a:stretch>
          <a:fillRect/>
        </a:stretch>
      </xdr:blipFill>
      <xdr:spPr bwMode="auto">
        <a:xfrm>
          <a:off x="2686050" y="118748175"/>
          <a:ext cx="733425" cy="333375"/>
        </a:xfrm>
        <a:prstGeom prst="rect">
          <a:avLst/>
        </a:prstGeom>
        <a:noFill/>
        <a:ln w="9525">
          <a:noFill/>
          <a:miter lim="800000"/>
          <a:headEnd/>
          <a:tailEnd/>
        </a:ln>
      </xdr:spPr>
    </xdr:pic>
    <xdr:clientData/>
  </xdr:twoCellAnchor>
  <xdr:twoCellAnchor>
    <xdr:from>
      <xdr:col>3</xdr:col>
      <xdr:colOff>9525</xdr:colOff>
      <xdr:row>255</xdr:row>
      <xdr:rowOff>190500</xdr:rowOff>
    </xdr:from>
    <xdr:to>
      <xdr:col>4</xdr:col>
      <xdr:colOff>0</xdr:colOff>
      <xdr:row>255</xdr:row>
      <xdr:rowOff>514350</xdr:rowOff>
    </xdr:to>
    <xdr:pic>
      <xdr:nvPicPr>
        <xdr:cNvPr id="25944" name="Рисунок 5"/>
        <xdr:cNvPicPr>
          <a:picLocks noChangeAspect="1"/>
        </xdr:cNvPicPr>
      </xdr:nvPicPr>
      <xdr:blipFill>
        <a:blip xmlns:r="http://schemas.openxmlformats.org/officeDocument/2006/relationships" r:embed="rId193" cstate="print"/>
        <a:srcRect t="29018" r="3273" b="29317"/>
        <a:stretch>
          <a:fillRect/>
        </a:stretch>
      </xdr:blipFill>
      <xdr:spPr bwMode="auto">
        <a:xfrm>
          <a:off x="2686050" y="120062625"/>
          <a:ext cx="762000" cy="323850"/>
        </a:xfrm>
        <a:prstGeom prst="rect">
          <a:avLst/>
        </a:prstGeom>
        <a:noFill/>
        <a:ln w="9525">
          <a:noFill/>
          <a:miter lim="800000"/>
          <a:headEnd/>
          <a:tailEnd/>
        </a:ln>
      </xdr:spPr>
    </xdr:pic>
    <xdr:clientData/>
  </xdr:twoCellAnchor>
  <xdr:twoCellAnchor>
    <xdr:from>
      <xdr:col>3</xdr:col>
      <xdr:colOff>245969</xdr:colOff>
      <xdr:row>256</xdr:row>
      <xdr:rowOff>20731</xdr:rowOff>
    </xdr:from>
    <xdr:to>
      <xdr:col>3</xdr:col>
      <xdr:colOff>569819</xdr:colOff>
      <xdr:row>256</xdr:row>
      <xdr:rowOff>649381</xdr:rowOff>
    </xdr:to>
    <xdr:pic>
      <xdr:nvPicPr>
        <xdr:cNvPr id="25945" name="Рисунок 6"/>
        <xdr:cNvPicPr>
          <a:picLocks noChangeAspect="1"/>
        </xdr:cNvPicPr>
      </xdr:nvPicPr>
      <xdr:blipFill>
        <a:blip xmlns:r="http://schemas.openxmlformats.org/officeDocument/2006/relationships" r:embed="rId194" cstate="print"/>
        <a:srcRect l="23065" r="25595"/>
        <a:stretch>
          <a:fillRect/>
        </a:stretch>
      </xdr:blipFill>
      <xdr:spPr bwMode="auto">
        <a:xfrm>
          <a:off x="2924175" y="145607555"/>
          <a:ext cx="323850" cy="628650"/>
        </a:xfrm>
        <a:prstGeom prst="rect">
          <a:avLst/>
        </a:prstGeom>
        <a:noFill/>
        <a:ln w="9525">
          <a:noFill/>
          <a:miter lim="800000"/>
          <a:headEnd/>
          <a:tailEnd/>
        </a:ln>
      </xdr:spPr>
    </xdr:pic>
    <xdr:clientData/>
  </xdr:twoCellAnchor>
  <xdr:twoCellAnchor>
    <xdr:from>
      <xdr:col>3</xdr:col>
      <xdr:colOff>104775</xdr:colOff>
      <xdr:row>257</xdr:row>
      <xdr:rowOff>38100</xdr:rowOff>
    </xdr:from>
    <xdr:to>
      <xdr:col>3</xdr:col>
      <xdr:colOff>723900</xdr:colOff>
      <xdr:row>258</xdr:row>
      <xdr:rowOff>0</xdr:rowOff>
    </xdr:to>
    <xdr:pic>
      <xdr:nvPicPr>
        <xdr:cNvPr id="25946" name="Рисунок 7"/>
        <xdr:cNvPicPr>
          <a:picLocks noChangeAspect="1"/>
        </xdr:cNvPicPr>
      </xdr:nvPicPr>
      <xdr:blipFill>
        <a:blip xmlns:r="http://schemas.openxmlformats.org/officeDocument/2006/relationships" r:embed="rId195" cstate="print"/>
        <a:srcRect/>
        <a:stretch>
          <a:fillRect/>
        </a:stretch>
      </xdr:blipFill>
      <xdr:spPr bwMode="auto">
        <a:xfrm>
          <a:off x="2781300" y="121243725"/>
          <a:ext cx="619125" cy="628650"/>
        </a:xfrm>
        <a:prstGeom prst="rect">
          <a:avLst/>
        </a:prstGeom>
        <a:noFill/>
        <a:ln w="9525">
          <a:noFill/>
          <a:miter lim="800000"/>
          <a:headEnd/>
          <a:tailEnd/>
        </a:ln>
      </xdr:spPr>
    </xdr:pic>
    <xdr:clientData/>
  </xdr:twoCellAnchor>
  <xdr:twoCellAnchor>
    <xdr:from>
      <xdr:col>3</xdr:col>
      <xdr:colOff>104775</xdr:colOff>
      <xdr:row>258</xdr:row>
      <xdr:rowOff>28575</xdr:rowOff>
    </xdr:from>
    <xdr:to>
      <xdr:col>3</xdr:col>
      <xdr:colOff>752475</xdr:colOff>
      <xdr:row>259</xdr:row>
      <xdr:rowOff>0</xdr:rowOff>
    </xdr:to>
    <xdr:pic>
      <xdr:nvPicPr>
        <xdr:cNvPr id="25947" name="Рисунок 8"/>
        <xdr:cNvPicPr>
          <a:picLocks noChangeAspect="1"/>
        </xdr:cNvPicPr>
      </xdr:nvPicPr>
      <xdr:blipFill>
        <a:blip xmlns:r="http://schemas.openxmlformats.org/officeDocument/2006/relationships" r:embed="rId196" cstate="print"/>
        <a:srcRect/>
        <a:stretch>
          <a:fillRect/>
        </a:stretch>
      </xdr:blipFill>
      <xdr:spPr bwMode="auto">
        <a:xfrm>
          <a:off x="2781300" y="121900950"/>
          <a:ext cx="647700" cy="638175"/>
        </a:xfrm>
        <a:prstGeom prst="rect">
          <a:avLst/>
        </a:prstGeom>
        <a:noFill/>
        <a:ln w="9525">
          <a:noFill/>
          <a:miter lim="800000"/>
          <a:headEnd/>
          <a:tailEnd/>
        </a:ln>
      </xdr:spPr>
    </xdr:pic>
    <xdr:clientData/>
  </xdr:twoCellAnchor>
  <xdr:twoCellAnchor>
    <xdr:from>
      <xdr:col>3</xdr:col>
      <xdr:colOff>76200</xdr:colOff>
      <xdr:row>259</xdr:row>
      <xdr:rowOff>28575</xdr:rowOff>
    </xdr:from>
    <xdr:to>
      <xdr:col>4</xdr:col>
      <xdr:colOff>0</xdr:colOff>
      <xdr:row>260</xdr:row>
      <xdr:rowOff>0</xdr:rowOff>
    </xdr:to>
    <xdr:pic>
      <xdr:nvPicPr>
        <xdr:cNvPr id="25948" name="Рисунок 9"/>
        <xdr:cNvPicPr>
          <a:picLocks noChangeAspect="1"/>
        </xdr:cNvPicPr>
      </xdr:nvPicPr>
      <xdr:blipFill>
        <a:blip xmlns:r="http://schemas.openxmlformats.org/officeDocument/2006/relationships" r:embed="rId197" cstate="print"/>
        <a:srcRect t="4396" r="1099" b="4396"/>
        <a:stretch>
          <a:fillRect/>
        </a:stretch>
      </xdr:blipFill>
      <xdr:spPr bwMode="auto">
        <a:xfrm>
          <a:off x="2752725" y="122567700"/>
          <a:ext cx="695325" cy="638175"/>
        </a:xfrm>
        <a:prstGeom prst="rect">
          <a:avLst/>
        </a:prstGeom>
        <a:noFill/>
        <a:ln w="9525">
          <a:noFill/>
          <a:miter lim="800000"/>
          <a:headEnd/>
          <a:tailEnd/>
        </a:ln>
      </xdr:spPr>
    </xdr:pic>
    <xdr:clientData/>
  </xdr:twoCellAnchor>
  <xdr:twoCellAnchor>
    <xdr:from>
      <xdr:col>3</xdr:col>
      <xdr:colOff>123825</xdr:colOff>
      <xdr:row>260</xdr:row>
      <xdr:rowOff>9525</xdr:rowOff>
    </xdr:from>
    <xdr:to>
      <xdr:col>3</xdr:col>
      <xdr:colOff>752475</xdr:colOff>
      <xdr:row>260</xdr:row>
      <xdr:rowOff>638175</xdr:rowOff>
    </xdr:to>
    <xdr:pic>
      <xdr:nvPicPr>
        <xdr:cNvPr id="25949" name="Рисунок 10"/>
        <xdr:cNvPicPr>
          <a:picLocks noChangeAspect="1"/>
        </xdr:cNvPicPr>
      </xdr:nvPicPr>
      <xdr:blipFill>
        <a:blip xmlns:r="http://schemas.openxmlformats.org/officeDocument/2006/relationships" r:embed="rId198" cstate="print"/>
        <a:srcRect/>
        <a:stretch>
          <a:fillRect/>
        </a:stretch>
      </xdr:blipFill>
      <xdr:spPr bwMode="auto">
        <a:xfrm>
          <a:off x="2800350" y="123215400"/>
          <a:ext cx="628650" cy="628650"/>
        </a:xfrm>
        <a:prstGeom prst="rect">
          <a:avLst/>
        </a:prstGeom>
        <a:noFill/>
        <a:ln w="9525">
          <a:noFill/>
          <a:miter lim="800000"/>
          <a:headEnd/>
          <a:tailEnd/>
        </a:ln>
      </xdr:spPr>
    </xdr:pic>
    <xdr:clientData/>
  </xdr:twoCellAnchor>
  <xdr:twoCellAnchor>
    <xdr:from>
      <xdr:col>3</xdr:col>
      <xdr:colOff>295275</xdr:colOff>
      <xdr:row>261</xdr:row>
      <xdr:rowOff>9525</xdr:rowOff>
    </xdr:from>
    <xdr:to>
      <xdr:col>3</xdr:col>
      <xdr:colOff>571500</xdr:colOff>
      <xdr:row>261</xdr:row>
      <xdr:rowOff>638175</xdr:rowOff>
    </xdr:to>
    <xdr:pic>
      <xdr:nvPicPr>
        <xdr:cNvPr id="25950" name="Рисунок 1"/>
        <xdr:cNvPicPr>
          <a:picLocks noChangeAspect="1"/>
        </xdr:cNvPicPr>
      </xdr:nvPicPr>
      <xdr:blipFill>
        <a:blip xmlns:r="http://schemas.openxmlformats.org/officeDocument/2006/relationships" r:embed="rId199" cstate="print"/>
        <a:srcRect l="28799" t="4289" r="30147" b="4411"/>
        <a:stretch>
          <a:fillRect/>
        </a:stretch>
      </xdr:blipFill>
      <xdr:spPr bwMode="auto">
        <a:xfrm>
          <a:off x="2971800" y="123882150"/>
          <a:ext cx="276225" cy="628650"/>
        </a:xfrm>
        <a:prstGeom prst="rect">
          <a:avLst/>
        </a:prstGeom>
        <a:noFill/>
        <a:ln w="9525">
          <a:noFill/>
          <a:miter lim="800000"/>
          <a:headEnd/>
          <a:tailEnd/>
        </a:ln>
      </xdr:spPr>
    </xdr:pic>
    <xdr:clientData/>
  </xdr:twoCellAnchor>
  <xdr:twoCellAnchor>
    <xdr:from>
      <xdr:col>3</xdr:col>
      <xdr:colOff>247650</xdr:colOff>
      <xdr:row>262</xdr:row>
      <xdr:rowOff>9525</xdr:rowOff>
    </xdr:from>
    <xdr:to>
      <xdr:col>3</xdr:col>
      <xdr:colOff>609600</xdr:colOff>
      <xdr:row>262</xdr:row>
      <xdr:rowOff>638175</xdr:rowOff>
    </xdr:to>
    <xdr:pic>
      <xdr:nvPicPr>
        <xdr:cNvPr id="25951" name="Рисунок 2"/>
        <xdr:cNvPicPr>
          <a:picLocks noChangeAspect="1"/>
        </xdr:cNvPicPr>
      </xdr:nvPicPr>
      <xdr:blipFill>
        <a:blip xmlns:r="http://schemas.openxmlformats.org/officeDocument/2006/relationships" r:embed="rId200" cstate="print"/>
        <a:srcRect l="23283" t="4903" r="24632" b="4411"/>
        <a:stretch>
          <a:fillRect/>
        </a:stretch>
      </xdr:blipFill>
      <xdr:spPr bwMode="auto">
        <a:xfrm>
          <a:off x="2924175" y="124548900"/>
          <a:ext cx="361950" cy="628650"/>
        </a:xfrm>
        <a:prstGeom prst="rect">
          <a:avLst/>
        </a:prstGeom>
        <a:noFill/>
        <a:ln w="9525">
          <a:noFill/>
          <a:miter lim="800000"/>
          <a:headEnd/>
          <a:tailEnd/>
        </a:ln>
      </xdr:spPr>
    </xdr:pic>
    <xdr:clientData/>
  </xdr:twoCellAnchor>
  <xdr:twoCellAnchor>
    <xdr:from>
      <xdr:col>3</xdr:col>
      <xdr:colOff>123825</xdr:colOff>
      <xdr:row>263</xdr:row>
      <xdr:rowOff>9525</xdr:rowOff>
    </xdr:from>
    <xdr:to>
      <xdr:col>3</xdr:col>
      <xdr:colOff>638175</xdr:colOff>
      <xdr:row>263</xdr:row>
      <xdr:rowOff>657225</xdr:rowOff>
    </xdr:to>
    <xdr:pic>
      <xdr:nvPicPr>
        <xdr:cNvPr id="25952" name="Рисунок 3"/>
        <xdr:cNvPicPr>
          <a:picLocks noChangeAspect="1"/>
        </xdr:cNvPicPr>
      </xdr:nvPicPr>
      <xdr:blipFill>
        <a:blip xmlns:r="http://schemas.openxmlformats.org/officeDocument/2006/relationships" r:embed="rId201" cstate="print"/>
        <a:srcRect r="20589"/>
        <a:stretch>
          <a:fillRect/>
        </a:stretch>
      </xdr:blipFill>
      <xdr:spPr bwMode="auto">
        <a:xfrm>
          <a:off x="2800350" y="125215650"/>
          <a:ext cx="514350" cy="647700"/>
        </a:xfrm>
        <a:prstGeom prst="rect">
          <a:avLst/>
        </a:prstGeom>
        <a:noFill/>
        <a:ln w="9525">
          <a:noFill/>
          <a:miter lim="800000"/>
          <a:headEnd/>
          <a:tailEnd/>
        </a:ln>
      </xdr:spPr>
    </xdr:pic>
    <xdr:clientData/>
  </xdr:twoCellAnchor>
  <xdr:twoCellAnchor>
    <xdr:from>
      <xdr:col>3</xdr:col>
      <xdr:colOff>134470</xdr:colOff>
      <xdr:row>266</xdr:row>
      <xdr:rowOff>30256</xdr:rowOff>
    </xdr:from>
    <xdr:to>
      <xdr:col>3</xdr:col>
      <xdr:colOff>610720</xdr:colOff>
      <xdr:row>266</xdr:row>
      <xdr:rowOff>649381</xdr:rowOff>
    </xdr:to>
    <xdr:pic>
      <xdr:nvPicPr>
        <xdr:cNvPr id="25953" name="Рисунок 5"/>
        <xdr:cNvPicPr>
          <a:picLocks noChangeAspect="1"/>
        </xdr:cNvPicPr>
      </xdr:nvPicPr>
      <xdr:blipFill>
        <a:blip xmlns:r="http://schemas.openxmlformats.org/officeDocument/2006/relationships" r:embed="rId202" cstate="print"/>
        <a:srcRect l="16667" t="6250" r="18748" b="9375"/>
        <a:stretch>
          <a:fillRect/>
        </a:stretch>
      </xdr:blipFill>
      <xdr:spPr bwMode="auto">
        <a:xfrm>
          <a:off x="2812676" y="152340609"/>
          <a:ext cx="476250" cy="619125"/>
        </a:xfrm>
        <a:prstGeom prst="rect">
          <a:avLst/>
        </a:prstGeom>
        <a:noFill/>
        <a:ln w="9525">
          <a:noFill/>
          <a:miter lim="800000"/>
          <a:headEnd/>
          <a:tailEnd/>
        </a:ln>
      </xdr:spPr>
    </xdr:pic>
    <xdr:clientData/>
  </xdr:twoCellAnchor>
  <xdr:twoCellAnchor>
    <xdr:from>
      <xdr:col>3</xdr:col>
      <xdr:colOff>134470</xdr:colOff>
      <xdr:row>267</xdr:row>
      <xdr:rowOff>19050</xdr:rowOff>
    </xdr:from>
    <xdr:to>
      <xdr:col>3</xdr:col>
      <xdr:colOff>620245</xdr:colOff>
      <xdr:row>267</xdr:row>
      <xdr:rowOff>657225</xdr:rowOff>
    </xdr:to>
    <xdr:pic>
      <xdr:nvPicPr>
        <xdr:cNvPr id="25954" name="Рисунок 6"/>
        <xdr:cNvPicPr>
          <a:picLocks noChangeAspect="1"/>
        </xdr:cNvPicPr>
      </xdr:nvPicPr>
      <xdr:blipFill>
        <a:blip xmlns:r="http://schemas.openxmlformats.org/officeDocument/2006/relationships" r:embed="rId203" cstate="print"/>
        <a:srcRect l="16145" t="6248" r="17708" b="6770"/>
        <a:stretch>
          <a:fillRect/>
        </a:stretch>
      </xdr:blipFill>
      <xdr:spPr bwMode="auto">
        <a:xfrm>
          <a:off x="2812676" y="153001756"/>
          <a:ext cx="485775" cy="638175"/>
        </a:xfrm>
        <a:prstGeom prst="rect">
          <a:avLst/>
        </a:prstGeom>
        <a:noFill/>
        <a:ln w="9525">
          <a:noFill/>
          <a:miter lim="800000"/>
          <a:headEnd/>
          <a:tailEnd/>
        </a:ln>
      </xdr:spPr>
    </xdr:pic>
    <xdr:clientData/>
  </xdr:twoCellAnchor>
  <xdr:twoCellAnchor>
    <xdr:from>
      <xdr:col>3</xdr:col>
      <xdr:colOff>132789</xdr:colOff>
      <xdr:row>268</xdr:row>
      <xdr:rowOff>19050</xdr:rowOff>
    </xdr:from>
    <xdr:to>
      <xdr:col>3</xdr:col>
      <xdr:colOff>618564</xdr:colOff>
      <xdr:row>268</xdr:row>
      <xdr:rowOff>657225</xdr:rowOff>
    </xdr:to>
    <xdr:pic>
      <xdr:nvPicPr>
        <xdr:cNvPr id="25955" name="Рисунок 7"/>
        <xdr:cNvPicPr>
          <a:picLocks noChangeAspect="1"/>
        </xdr:cNvPicPr>
      </xdr:nvPicPr>
      <xdr:blipFill>
        <a:blip xmlns:r="http://schemas.openxmlformats.org/officeDocument/2006/relationships" r:embed="rId204" cstate="print"/>
        <a:srcRect l="16667" t="6770" r="18748" b="7813"/>
        <a:stretch>
          <a:fillRect/>
        </a:stretch>
      </xdr:blipFill>
      <xdr:spPr bwMode="auto">
        <a:xfrm>
          <a:off x="2810995" y="153674109"/>
          <a:ext cx="485775" cy="638175"/>
        </a:xfrm>
        <a:prstGeom prst="rect">
          <a:avLst/>
        </a:prstGeom>
        <a:noFill/>
        <a:ln w="9525">
          <a:noFill/>
          <a:miter lim="800000"/>
          <a:headEnd/>
          <a:tailEnd/>
        </a:ln>
      </xdr:spPr>
    </xdr:pic>
    <xdr:clientData/>
  </xdr:twoCellAnchor>
  <xdr:twoCellAnchor>
    <xdr:from>
      <xdr:col>3</xdr:col>
      <xdr:colOff>131108</xdr:colOff>
      <xdr:row>269</xdr:row>
      <xdr:rowOff>7844</xdr:rowOff>
    </xdr:from>
    <xdr:to>
      <xdr:col>3</xdr:col>
      <xdr:colOff>635933</xdr:colOff>
      <xdr:row>269</xdr:row>
      <xdr:rowOff>661147</xdr:rowOff>
    </xdr:to>
    <xdr:pic>
      <xdr:nvPicPr>
        <xdr:cNvPr id="25956" name="Рисунок 8"/>
        <xdr:cNvPicPr>
          <a:picLocks noChangeAspect="1"/>
        </xdr:cNvPicPr>
      </xdr:nvPicPr>
      <xdr:blipFill>
        <a:blip xmlns:r="http://schemas.openxmlformats.org/officeDocument/2006/relationships" r:embed="rId205" cstate="print"/>
        <a:srcRect l="17157" t="6126" r="17279" b="8701"/>
        <a:stretch>
          <a:fillRect/>
        </a:stretch>
      </xdr:blipFill>
      <xdr:spPr bwMode="auto">
        <a:xfrm>
          <a:off x="2809314" y="154335256"/>
          <a:ext cx="504825" cy="653303"/>
        </a:xfrm>
        <a:prstGeom prst="rect">
          <a:avLst/>
        </a:prstGeom>
        <a:noFill/>
        <a:ln w="9525">
          <a:noFill/>
          <a:miter lim="800000"/>
          <a:headEnd/>
          <a:tailEnd/>
        </a:ln>
      </xdr:spPr>
    </xdr:pic>
    <xdr:clientData/>
  </xdr:twoCellAnchor>
  <xdr:twoCellAnchor>
    <xdr:from>
      <xdr:col>3</xdr:col>
      <xdr:colOff>180975</xdr:colOff>
      <xdr:row>452</xdr:row>
      <xdr:rowOff>19050</xdr:rowOff>
    </xdr:from>
    <xdr:to>
      <xdr:col>3</xdr:col>
      <xdr:colOff>657225</xdr:colOff>
      <xdr:row>452</xdr:row>
      <xdr:rowOff>666750</xdr:rowOff>
    </xdr:to>
    <xdr:pic>
      <xdr:nvPicPr>
        <xdr:cNvPr id="25957" name="Рисунок 2"/>
        <xdr:cNvPicPr>
          <a:picLocks noChangeAspect="1"/>
        </xdr:cNvPicPr>
      </xdr:nvPicPr>
      <xdr:blipFill>
        <a:blip xmlns:r="http://schemas.openxmlformats.org/officeDocument/2006/relationships" r:embed="rId206" cstate="print"/>
        <a:srcRect/>
        <a:stretch>
          <a:fillRect/>
        </a:stretch>
      </xdr:blipFill>
      <xdr:spPr bwMode="auto">
        <a:xfrm>
          <a:off x="2857500" y="224628075"/>
          <a:ext cx="476250" cy="647700"/>
        </a:xfrm>
        <a:prstGeom prst="rect">
          <a:avLst/>
        </a:prstGeom>
        <a:noFill/>
        <a:ln w="9525">
          <a:noFill/>
          <a:miter lim="800000"/>
          <a:headEnd/>
          <a:tailEnd/>
        </a:ln>
      </xdr:spPr>
    </xdr:pic>
    <xdr:clientData/>
  </xdr:twoCellAnchor>
  <xdr:twoCellAnchor>
    <xdr:from>
      <xdr:col>3</xdr:col>
      <xdr:colOff>190500</xdr:colOff>
      <xdr:row>453</xdr:row>
      <xdr:rowOff>19050</xdr:rowOff>
    </xdr:from>
    <xdr:to>
      <xdr:col>3</xdr:col>
      <xdr:colOff>647700</xdr:colOff>
      <xdr:row>453</xdr:row>
      <xdr:rowOff>676275</xdr:rowOff>
    </xdr:to>
    <xdr:pic>
      <xdr:nvPicPr>
        <xdr:cNvPr id="25958" name="Рисунок 3"/>
        <xdr:cNvPicPr>
          <a:picLocks noChangeAspect="1"/>
        </xdr:cNvPicPr>
      </xdr:nvPicPr>
      <xdr:blipFill>
        <a:blip xmlns:r="http://schemas.openxmlformats.org/officeDocument/2006/relationships" r:embed="rId207" cstate="print"/>
        <a:srcRect/>
        <a:stretch>
          <a:fillRect/>
        </a:stretch>
      </xdr:blipFill>
      <xdr:spPr bwMode="auto">
        <a:xfrm>
          <a:off x="2867025" y="225313875"/>
          <a:ext cx="457200" cy="657225"/>
        </a:xfrm>
        <a:prstGeom prst="rect">
          <a:avLst/>
        </a:prstGeom>
        <a:noFill/>
        <a:ln w="9525">
          <a:noFill/>
          <a:miter lim="800000"/>
          <a:headEnd/>
          <a:tailEnd/>
        </a:ln>
      </xdr:spPr>
    </xdr:pic>
    <xdr:clientData/>
  </xdr:twoCellAnchor>
  <xdr:twoCellAnchor>
    <xdr:from>
      <xdr:col>3</xdr:col>
      <xdr:colOff>180975</xdr:colOff>
      <xdr:row>183</xdr:row>
      <xdr:rowOff>47625</xdr:rowOff>
    </xdr:from>
    <xdr:to>
      <xdr:col>3</xdr:col>
      <xdr:colOff>581025</xdr:colOff>
      <xdr:row>183</xdr:row>
      <xdr:rowOff>695325</xdr:rowOff>
    </xdr:to>
    <xdr:pic>
      <xdr:nvPicPr>
        <xdr:cNvPr id="25959" name="Рисунок 1"/>
        <xdr:cNvPicPr>
          <a:picLocks noChangeAspect="1"/>
        </xdr:cNvPicPr>
      </xdr:nvPicPr>
      <xdr:blipFill>
        <a:blip xmlns:r="http://schemas.openxmlformats.org/officeDocument/2006/relationships" r:embed="rId208" cstate="print"/>
        <a:srcRect/>
        <a:stretch>
          <a:fillRect/>
        </a:stretch>
      </xdr:blipFill>
      <xdr:spPr bwMode="auto">
        <a:xfrm>
          <a:off x="2857500" y="88296750"/>
          <a:ext cx="400050" cy="647700"/>
        </a:xfrm>
        <a:prstGeom prst="rect">
          <a:avLst/>
        </a:prstGeom>
        <a:noFill/>
        <a:ln w="9525">
          <a:noFill/>
          <a:miter lim="800000"/>
          <a:headEnd/>
          <a:tailEnd/>
        </a:ln>
      </xdr:spPr>
    </xdr:pic>
    <xdr:clientData/>
  </xdr:twoCellAnchor>
  <xdr:twoCellAnchor>
    <xdr:from>
      <xdr:col>3</xdr:col>
      <xdr:colOff>76200</xdr:colOff>
      <xdr:row>11</xdr:row>
      <xdr:rowOff>76200</xdr:rowOff>
    </xdr:from>
    <xdr:to>
      <xdr:col>13</xdr:col>
      <xdr:colOff>876300</xdr:colOff>
      <xdr:row>11</xdr:row>
      <xdr:rowOff>840441</xdr:rowOff>
    </xdr:to>
    <xdr:sp macro="" textlink="">
      <xdr:nvSpPr>
        <xdr:cNvPr id="265" name="TextBox 264"/>
        <xdr:cNvSpPr txBox="1"/>
      </xdr:nvSpPr>
      <xdr:spPr>
        <a:xfrm>
          <a:off x="2754406" y="2552700"/>
          <a:ext cx="9719982" cy="764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ru-RU" sz="1100" b="1">
              <a:solidFill>
                <a:schemeClr val="accent6">
                  <a:lumMod val="50000"/>
                </a:schemeClr>
              </a:solidFill>
              <a:latin typeface="+mn-lt"/>
              <a:ea typeface="+mn-ea"/>
              <a:cs typeface="+mn-cs"/>
            </a:rPr>
            <a:t>ВНИМАНИЕ! </a:t>
          </a:r>
          <a:r>
            <a:rPr lang="ru-RU" sz="1100" i="1">
              <a:solidFill>
                <a:srgbClr val="008000"/>
              </a:solidFill>
              <a:latin typeface="+mn-lt"/>
              <a:ea typeface="+mn-ea"/>
              <a:cs typeface="+mn-cs"/>
            </a:rPr>
            <a:t>Данный прайс-лист содержит несколько вкладок! Оптовые цены действительны при покупке от 6000 руб. любой фасованной продукции в ассортименте. Для кооперативов для совместных закупок минимальная оптовая партия начинается от 12000 руб. Стоимость нефасованного сырья обсуждается индивидуально. Бесплатная доставка по Москве в пределах МКАД при заказе от 12000 руб. При заказе на сумму от 6000 до 12000 руб. доставка по Москве 600 руб.</a:t>
          </a:r>
        </a:p>
        <a:p>
          <a:endParaRPr lang="ru-RU" sz="1100"/>
        </a:p>
      </xdr:txBody>
    </xdr:sp>
    <xdr:clientData/>
  </xdr:twoCellAnchor>
  <xdr:twoCellAnchor>
    <xdr:from>
      <xdr:col>3</xdr:col>
      <xdr:colOff>101975</xdr:colOff>
      <xdr:row>20</xdr:row>
      <xdr:rowOff>68355</xdr:rowOff>
    </xdr:from>
    <xdr:to>
      <xdr:col>3</xdr:col>
      <xdr:colOff>702050</xdr:colOff>
      <xdr:row>20</xdr:row>
      <xdr:rowOff>658905</xdr:rowOff>
    </xdr:to>
    <xdr:pic>
      <xdr:nvPicPr>
        <xdr:cNvPr id="25962" name="Picture 6035"/>
        <xdr:cNvPicPr>
          <a:picLocks noChangeAspect="1" noChangeArrowheads="1"/>
        </xdr:cNvPicPr>
      </xdr:nvPicPr>
      <xdr:blipFill>
        <a:blip xmlns:r="http://schemas.openxmlformats.org/officeDocument/2006/relationships" r:embed="rId13" cstate="print"/>
        <a:srcRect/>
        <a:stretch>
          <a:fillRect/>
        </a:stretch>
      </xdr:blipFill>
      <xdr:spPr bwMode="auto">
        <a:xfrm>
          <a:off x="2863104" y="9077884"/>
          <a:ext cx="600075" cy="590550"/>
        </a:xfrm>
        <a:prstGeom prst="rect">
          <a:avLst/>
        </a:prstGeom>
        <a:noFill/>
        <a:ln w="9525">
          <a:noFill/>
          <a:miter lim="800000"/>
          <a:headEnd/>
          <a:tailEnd/>
        </a:ln>
      </xdr:spPr>
    </xdr:pic>
    <xdr:clientData/>
  </xdr:twoCellAnchor>
  <xdr:twoCellAnchor>
    <xdr:from>
      <xdr:col>3</xdr:col>
      <xdr:colOff>181535</xdr:colOff>
      <xdr:row>21</xdr:row>
      <xdr:rowOff>78440</xdr:rowOff>
    </xdr:from>
    <xdr:to>
      <xdr:col>3</xdr:col>
      <xdr:colOff>629210</xdr:colOff>
      <xdr:row>21</xdr:row>
      <xdr:rowOff>630890</xdr:rowOff>
    </xdr:to>
    <xdr:pic>
      <xdr:nvPicPr>
        <xdr:cNvPr id="25963" name="Picture 6039"/>
        <xdr:cNvPicPr>
          <a:picLocks noChangeAspect="1" noChangeArrowheads="1"/>
        </xdr:cNvPicPr>
      </xdr:nvPicPr>
      <xdr:blipFill>
        <a:blip xmlns:r="http://schemas.openxmlformats.org/officeDocument/2006/relationships" r:embed="rId14" cstate="print"/>
        <a:srcRect/>
        <a:stretch>
          <a:fillRect/>
        </a:stretch>
      </xdr:blipFill>
      <xdr:spPr bwMode="auto">
        <a:xfrm>
          <a:off x="2942664" y="9787216"/>
          <a:ext cx="447675" cy="552450"/>
        </a:xfrm>
        <a:prstGeom prst="rect">
          <a:avLst/>
        </a:prstGeom>
        <a:noFill/>
        <a:ln w="9525">
          <a:noFill/>
          <a:miter lim="800000"/>
          <a:headEnd/>
          <a:tailEnd/>
        </a:ln>
      </xdr:spPr>
    </xdr:pic>
    <xdr:clientData/>
  </xdr:twoCellAnchor>
  <xdr:twoCellAnchor>
    <xdr:from>
      <xdr:col>3</xdr:col>
      <xdr:colOff>76200</xdr:colOff>
      <xdr:row>36</xdr:row>
      <xdr:rowOff>171450</xdr:rowOff>
    </xdr:from>
    <xdr:to>
      <xdr:col>3</xdr:col>
      <xdr:colOff>695325</xdr:colOff>
      <xdr:row>36</xdr:row>
      <xdr:rowOff>695325</xdr:rowOff>
    </xdr:to>
    <xdr:pic>
      <xdr:nvPicPr>
        <xdr:cNvPr id="25964" name="Picture 6238"/>
        <xdr:cNvPicPr>
          <a:picLocks noChangeAspect="1" noChangeArrowheads="1"/>
        </xdr:cNvPicPr>
      </xdr:nvPicPr>
      <xdr:blipFill>
        <a:blip xmlns:r="http://schemas.openxmlformats.org/officeDocument/2006/relationships" r:embed="rId24" cstate="print"/>
        <a:srcRect/>
        <a:stretch>
          <a:fillRect/>
        </a:stretch>
      </xdr:blipFill>
      <xdr:spPr bwMode="auto">
        <a:xfrm>
          <a:off x="2752725" y="18297525"/>
          <a:ext cx="619125" cy="523875"/>
        </a:xfrm>
        <a:prstGeom prst="rect">
          <a:avLst/>
        </a:prstGeom>
        <a:noFill/>
        <a:ln w="9525">
          <a:noFill/>
          <a:miter lim="800000"/>
          <a:headEnd/>
          <a:tailEnd/>
        </a:ln>
      </xdr:spPr>
    </xdr:pic>
    <xdr:clientData/>
  </xdr:twoCellAnchor>
  <xdr:twoCellAnchor>
    <xdr:from>
      <xdr:col>3</xdr:col>
      <xdr:colOff>276225</xdr:colOff>
      <xdr:row>301</xdr:row>
      <xdr:rowOff>104775</xdr:rowOff>
    </xdr:from>
    <xdr:to>
      <xdr:col>3</xdr:col>
      <xdr:colOff>523875</xdr:colOff>
      <xdr:row>301</xdr:row>
      <xdr:rowOff>657225</xdr:rowOff>
    </xdr:to>
    <xdr:pic>
      <xdr:nvPicPr>
        <xdr:cNvPr id="25965" name="Picture 8686"/>
        <xdr:cNvPicPr>
          <a:picLocks noChangeAspect="1" noChangeArrowheads="1"/>
        </xdr:cNvPicPr>
      </xdr:nvPicPr>
      <xdr:blipFill>
        <a:blip xmlns:r="http://schemas.openxmlformats.org/officeDocument/2006/relationships" r:embed="rId209" cstate="print"/>
        <a:srcRect/>
        <a:stretch>
          <a:fillRect/>
        </a:stretch>
      </xdr:blipFill>
      <xdr:spPr bwMode="auto">
        <a:xfrm>
          <a:off x="2952750" y="146265900"/>
          <a:ext cx="247650" cy="552450"/>
        </a:xfrm>
        <a:prstGeom prst="rect">
          <a:avLst/>
        </a:prstGeom>
        <a:noFill/>
        <a:ln w="9525">
          <a:noFill/>
          <a:miter lim="800000"/>
          <a:headEnd/>
          <a:tailEnd/>
        </a:ln>
      </xdr:spPr>
    </xdr:pic>
    <xdr:clientData/>
  </xdr:twoCellAnchor>
  <xdr:twoCellAnchor>
    <xdr:from>
      <xdr:col>3</xdr:col>
      <xdr:colOff>28575</xdr:colOff>
      <xdr:row>254</xdr:row>
      <xdr:rowOff>219075</xdr:rowOff>
    </xdr:from>
    <xdr:to>
      <xdr:col>3</xdr:col>
      <xdr:colOff>752475</xdr:colOff>
      <xdr:row>254</xdr:row>
      <xdr:rowOff>542925</xdr:rowOff>
    </xdr:to>
    <xdr:pic>
      <xdr:nvPicPr>
        <xdr:cNvPr id="25966" name="Рисунок 4"/>
        <xdr:cNvPicPr>
          <a:picLocks noChangeAspect="1"/>
        </xdr:cNvPicPr>
      </xdr:nvPicPr>
      <xdr:blipFill>
        <a:blip xmlns:r="http://schemas.openxmlformats.org/officeDocument/2006/relationships" r:embed="rId210" cstate="print"/>
        <a:srcRect l="3720" t="29018" r="3275" b="29317"/>
        <a:stretch>
          <a:fillRect/>
        </a:stretch>
      </xdr:blipFill>
      <xdr:spPr bwMode="auto">
        <a:xfrm>
          <a:off x="2705100" y="119424450"/>
          <a:ext cx="723900" cy="323850"/>
        </a:xfrm>
        <a:prstGeom prst="rect">
          <a:avLst/>
        </a:prstGeom>
        <a:noFill/>
        <a:ln w="9525">
          <a:noFill/>
          <a:miter lim="800000"/>
          <a:headEnd/>
          <a:tailEnd/>
        </a:ln>
      </xdr:spPr>
    </xdr:pic>
    <xdr:clientData/>
  </xdr:twoCellAnchor>
  <xdr:twoCellAnchor>
    <xdr:from>
      <xdr:col>3</xdr:col>
      <xdr:colOff>190500</xdr:colOff>
      <xdr:row>184</xdr:row>
      <xdr:rowOff>33057</xdr:rowOff>
    </xdr:from>
    <xdr:to>
      <xdr:col>3</xdr:col>
      <xdr:colOff>590550</xdr:colOff>
      <xdr:row>184</xdr:row>
      <xdr:rowOff>672353</xdr:rowOff>
    </xdr:to>
    <xdr:pic>
      <xdr:nvPicPr>
        <xdr:cNvPr id="25967" name="Рисунок 2"/>
        <xdr:cNvPicPr>
          <a:picLocks noChangeAspect="1"/>
        </xdr:cNvPicPr>
      </xdr:nvPicPr>
      <xdr:blipFill>
        <a:blip xmlns:r="http://schemas.openxmlformats.org/officeDocument/2006/relationships" r:embed="rId211" cstate="print"/>
        <a:srcRect/>
        <a:stretch>
          <a:fillRect/>
        </a:stretch>
      </xdr:blipFill>
      <xdr:spPr bwMode="auto">
        <a:xfrm>
          <a:off x="2868706" y="89433586"/>
          <a:ext cx="400050" cy="639296"/>
        </a:xfrm>
        <a:prstGeom prst="rect">
          <a:avLst/>
        </a:prstGeom>
        <a:noFill/>
        <a:ln w="9525">
          <a:noFill/>
          <a:miter lim="800000"/>
          <a:headEnd/>
          <a:tailEnd/>
        </a:ln>
      </xdr:spPr>
    </xdr:pic>
    <xdr:clientData/>
  </xdr:twoCellAnchor>
  <xdr:twoCellAnchor editAs="oneCell">
    <xdr:from>
      <xdr:col>3</xdr:col>
      <xdr:colOff>257175</xdr:colOff>
      <xdr:row>344</xdr:row>
      <xdr:rowOff>57150</xdr:rowOff>
    </xdr:from>
    <xdr:to>
      <xdr:col>3</xdr:col>
      <xdr:colOff>542925</xdr:colOff>
      <xdr:row>344</xdr:row>
      <xdr:rowOff>676275</xdr:rowOff>
    </xdr:to>
    <xdr:pic>
      <xdr:nvPicPr>
        <xdr:cNvPr id="25968" name="Рисунок 271" descr="kofe_kardamon6d.gif"/>
        <xdr:cNvPicPr>
          <a:picLocks noChangeAspect="1"/>
        </xdr:cNvPicPr>
      </xdr:nvPicPr>
      <xdr:blipFill>
        <a:blip xmlns:r="http://schemas.openxmlformats.org/officeDocument/2006/relationships" r:embed="rId212" cstate="print"/>
        <a:srcRect/>
        <a:stretch>
          <a:fillRect/>
        </a:stretch>
      </xdr:blipFill>
      <xdr:spPr bwMode="auto">
        <a:xfrm>
          <a:off x="2933700" y="171240450"/>
          <a:ext cx="285750" cy="619125"/>
        </a:xfrm>
        <a:prstGeom prst="rect">
          <a:avLst/>
        </a:prstGeom>
        <a:noFill/>
        <a:ln w="9525">
          <a:noFill/>
          <a:miter lim="800000"/>
          <a:headEnd/>
          <a:tailEnd/>
        </a:ln>
      </xdr:spPr>
    </xdr:pic>
    <xdr:clientData/>
  </xdr:twoCellAnchor>
  <xdr:oneCellAnchor>
    <xdr:from>
      <xdr:col>6</xdr:col>
      <xdr:colOff>257175</xdr:colOff>
      <xdr:row>232</xdr:row>
      <xdr:rowOff>0</xdr:rowOff>
    </xdr:from>
    <xdr:ext cx="184731" cy="264560"/>
    <xdr:sp macro="" textlink="">
      <xdr:nvSpPr>
        <xdr:cNvPr id="268" name="TextBox 267"/>
        <xdr:cNvSpPr txBox="1"/>
      </xdr:nvSpPr>
      <xdr:spPr>
        <a:xfrm>
          <a:off x="6172200" y="8459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257175</xdr:colOff>
      <xdr:row>233</xdr:row>
      <xdr:rowOff>0</xdr:rowOff>
    </xdr:from>
    <xdr:ext cx="184731" cy="264560"/>
    <xdr:sp macro="" textlink="">
      <xdr:nvSpPr>
        <xdr:cNvPr id="278" name="TextBox 277"/>
        <xdr:cNvSpPr txBox="1"/>
      </xdr:nvSpPr>
      <xdr:spPr>
        <a:xfrm>
          <a:off x="5191125" y="8459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257175</xdr:colOff>
      <xdr:row>234</xdr:row>
      <xdr:rowOff>0</xdr:rowOff>
    </xdr:from>
    <xdr:ext cx="184731" cy="264560"/>
    <xdr:sp macro="" textlink="">
      <xdr:nvSpPr>
        <xdr:cNvPr id="279" name="TextBox 278"/>
        <xdr:cNvSpPr txBox="1"/>
      </xdr:nvSpPr>
      <xdr:spPr>
        <a:xfrm>
          <a:off x="5191125" y="8459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257175</xdr:colOff>
      <xdr:row>235</xdr:row>
      <xdr:rowOff>0</xdr:rowOff>
    </xdr:from>
    <xdr:ext cx="184731" cy="264560"/>
    <xdr:sp macro="" textlink="">
      <xdr:nvSpPr>
        <xdr:cNvPr id="280" name="TextBox 279"/>
        <xdr:cNvSpPr txBox="1"/>
      </xdr:nvSpPr>
      <xdr:spPr>
        <a:xfrm>
          <a:off x="5191125" y="8459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257175</xdr:colOff>
      <xdr:row>236</xdr:row>
      <xdr:rowOff>0</xdr:rowOff>
    </xdr:from>
    <xdr:ext cx="184731" cy="264560"/>
    <xdr:sp macro="" textlink="">
      <xdr:nvSpPr>
        <xdr:cNvPr id="281" name="TextBox 280"/>
        <xdr:cNvSpPr txBox="1"/>
      </xdr:nvSpPr>
      <xdr:spPr>
        <a:xfrm>
          <a:off x="5191125" y="8459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257175</xdr:colOff>
      <xdr:row>237</xdr:row>
      <xdr:rowOff>0</xdr:rowOff>
    </xdr:from>
    <xdr:ext cx="184731" cy="264560"/>
    <xdr:sp macro="" textlink="">
      <xdr:nvSpPr>
        <xdr:cNvPr id="282" name="TextBox 281"/>
        <xdr:cNvSpPr txBox="1"/>
      </xdr:nvSpPr>
      <xdr:spPr>
        <a:xfrm>
          <a:off x="5191125" y="8459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257175</xdr:colOff>
      <xdr:row>238</xdr:row>
      <xdr:rowOff>0</xdr:rowOff>
    </xdr:from>
    <xdr:ext cx="184731" cy="264560"/>
    <xdr:sp macro="" textlink="">
      <xdr:nvSpPr>
        <xdr:cNvPr id="283" name="TextBox 282"/>
        <xdr:cNvSpPr txBox="1"/>
      </xdr:nvSpPr>
      <xdr:spPr>
        <a:xfrm>
          <a:off x="5191125" y="8459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257175</xdr:colOff>
      <xdr:row>239</xdr:row>
      <xdr:rowOff>0</xdr:rowOff>
    </xdr:from>
    <xdr:ext cx="184731" cy="264560"/>
    <xdr:sp macro="" textlink="">
      <xdr:nvSpPr>
        <xdr:cNvPr id="284" name="TextBox 283"/>
        <xdr:cNvSpPr txBox="1"/>
      </xdr:nvSpPr>
      <xdr:spPr>
        <a:xfrm>
          <a:off x="5191125" y="8459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257175</xdr:colOff>
      <xdr:row>240</xdr:row>
      <xdr:rowOff>0</xdr:rowOff>
    </xdr:from>
    <xdr:ext cx="184731" cy="264560"/>
    <xdr:sp macro="" textlink="">
      <xdr:nvSpPr>
        <xdr:cNvPr id="286" name="TextBox 285"/>
        <xdr:cNvSpPr txBox="1"/>
      </xdr:nvSpPr>
      <xdr:spPr>
        <a:xfrm>
          <a:off x="5191125" y="8459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257175</xdr:colOff>
      <xdr:row>241</xdr:row>
      <xdr:rowOff>0</xdr:rowOff>
    </xdr:from>
    <xdr:ext cx="184731" cy="264560"/>
    <xdr:sp macro="" textlink="">
      <xdr:nvSpPr>
        <xdr:cNvPr id="287" name="TextBox 286"/>
        <xdr:cNvSpPr txBox="1"/>
      </xdr:nvSpPr>
      <xdr:spPr>
        <a:xfrm>
          <a:off x="5191125" y="8459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257175</xdr:colOff>
      <xdr:row>242</xdr:row>
      <xdr:rowOff>0</xdr:rowOff>
    </xdr:from>
    <xdr:ext cx="184731" cy="264560"/>
    <xdr:sp macro="" textlink="">
      <xdr:nvSpPr>
        <xdr:cNvPr id="288" name="TextBox 287"/>
        <xdr:cNvSpPr txBox="1"/>
      </xdr:nvSpPr>
      <xdr:spPr>
        <a:xfrm>
          <a:off x="5191125" y="8459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257175</xdr:colOff>
      <xdr:row>243</xdr:row>
      <xdr:rowOff>0</xdr:rowOff>
    </xdr:from>
    <xdr:ext cx="184731" cy="264560"/>
    <xdr:sp macro="" textlink="">
      <xdr:nvSpPr>
        <xdr:cNvPr id="289" name="TextBox 288"/>
        <xdr:cNvSpPr txBox="1"/>
      </xdr:nvSpPr>
      <xdr:spPr>
        <a:xfrm>
          <a:off x="5191125" y="8459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257175</xdr:colOff>
      <xdr:row>244</xdr:row>
      <xdr:rowOff>0</xdr:rowOff>
    </xdr:from>
    <xdr:ext cx="184731" cy="264560"/>
    <xdr:sp macro="" textlink="">
      <xdr:nvSpPr>
        <xdr:cNvPr id="290" name="TextBox 289"/>
        <xdr:cNvSpPr txBox="1"/>
      </xdr:nvSpPr>
      <xdr:spPr>
        <a:xfrm>
          <a:off x="5191125" y="8459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257175</xdr:colOff>
      <xdr:row>245</xdr:row>
      <xdr:rowOff>0</xdr:rowOff>
    </xdr:from>
    <xdr:ext cx="184731" cy="264560"/>
    <xdr:sp macro="" textlink="">
      <xdr:nvSpPr>
        <xdr:cNvPr id="291" name="TextBox 290"/>
        <xdr:cNvSpPr txBox="1"/>
      </xdr:nvSpPr>
      <xdr:spPr>
        <a:xfrm>
          <a:off x="5191125" y="8459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3</xdr:col>
      <xdr:colOff>44379</xdr:colOff>
      <xdr:row>126</xdr:row>
      <xdr:rowOff>122705</xdr:rowOff>
    </xdr:from>
    <xdr:to>
      <xdr:col>3</xdr:col>
      <xdr:colOff>694767</xdr:colOff>
      <xdr:row>126</xdr:row>
      <xdr:rowOff>593199</xdr:rowOff>
    </xdr:to>
    <xdr:pic>
      <xdr:nvPicPr>
        <xdr:cNvPr id="25991" name="Рисунок 6"/>
        <xdr:cNvPicPr>
          <a:picLocks noChangeAspect="1"/>
        </xdr:cNvPicPr>
      </xdr:nvPicPr>
      <xdr:blipFill>
        <a:blip xmlns:r="http://schemas.openxmlformats.org/officeDocument/2006/relationships" r:embed="rId213" cstate="print"/>
        <a:srcRect/>
        <a:stretch>
          <a:fillRect/>
        </a:stretch>
      </xdr:blipFill>
      <xdr:spPr bwMode="auto">
        <a:xfrm>
          <a:off x="2722585" y="74765087"/>
          <a:ext cx="650388" cy="470494"/>
        </a:xfrm>
        <a:prstGeom prst="rect">
          <a:avLst/>
        </a:prstGeom>
        <a:noFill/>
        <a:ln w="9525">
          <a:noFill/>
          <a:miter lim="800000"/>
          <a:headEnd/>
          <a:tailEnd/>
        </a:ln>
      </xdr:spPr>
    </xdr:pic>
    <xdr:clientData/>
  </xdr:twoCellAnchor>
  <xdr:twoCellAnchor editAs="oneCell">
    <xdr:from>
      <xdr:col>3</xdr:col>
      <xdr:colOff>89647</xdr:colOff>
      <xdr:row>127</xdr:row>
      <xdr:rowOff>53863</xdr:rowOff>
    </xdr:from>
    <xdr:to>
      <xdr:col>3</xdr:col>
      <xdr:colOff>703126</xdr:colOff>
      <xdr:row>127</xdr:row>
      <xdr:rowOff>705971</xdr:rowOff>
    </xdr:to>
    <xdr:pic>
      <xdr:nvPicPr>
        <xdr:cNvPr id="25992" name="Рисунок 7"/>
        <xdr:cNvPicPr>
          <a:picLocks noChangeAspect="1"/>
        </xdr:cNvPicPr>
      </xdr:nvPicPr>
      <xdr:blipFill>
        <a:blip xmlns:r="http://schemas.openxmlformats.org/officeDocument/2006/relationships" r:embed="rId214" cstate="print"/>
        <a:srcRect/>
        <a:stretch>
          <a:fillRect/>
        </a:stretch>
      </xdr:blipFill>
      <xdr:spPr bwMode="auto">
        <a:xfrm>
          <a:off x="2767853" y="75424628"/>
          <a:ext cx="613479" cy="652108"/>
        </a:xfrm>
        <a:prstGeom prst="rect">
          <a:avLst/>
        </a:prstGeom>
        <a:noFill/>
        <a:ln w="9525">
          <a:noFill/>
          <a:miter lim="800000"/>
          <a:headEnd/>
          <a:tailEnd/>
        </a:ln>
      </xdr:spPr>
    </xdr:pic>
    <xdr:clientData/>
  </xdr:twoCellAnchor>
  <xdr:twoCellAnchor editAs="oneCell">
    <xdr:from>
      <xdr:col>2</xdr:col>
      <xdr:colOff>285190</xdr:colOff>
      <xdr:row>123</xdr:row>
      <xdr:rowOff>146237</xdr:rowOff>
    </xdr:from>
    <xdr:to>
      <xdr:col>2</xdr:col>
      <xdr:colOff>2218765</xdr:colOff>
      <xdr:row>123</xdr:row>
      <xdr:rowOff>1193987</xdr:rowOff>
    </xdr:to>
    <xdr:pic>
      <xdr:nvPicPr>
        <xdr:cNvPr id="25993" name="Рисунок 5"/>
        <xdr:cNvPicPr>
          <a:picLocks noChangeAspect="1"/>
        </xdr:cNvPicPr>
      </xdr:nvPicPr>
      <xdr:blipFill>
        <a:blip xmlns:r="http://schemas.openxmlformats.org/officeDocument/2006/relationships" r:embed="rId215" cstate="print"/>
        <a:srcRect/>
        <a:stretch>
          <a:fillRect/>
        </a:stretch>
      </xdr:blipFill>
      <xdr:spPr bwMode="auto">
        <a:xfrm>
          <a:off x="542925" y="71998355"/>
          <a:ext cx="1933575" cy="1047750"/>
        </a:xfrm>
        <a:prstGeom prst="rect">
          <a:avLst/>
        </a:prstGeom>
        <a:noFill/>
        <a:ln w="9525">
          <a:noFill/>
          <a:miter lim="800000"/>
          <a:headEnd/>
          <a:tailEnd/>
        </a:ln>
      </xdr:spPr>
    </xdr:pic>
    <xdr:clientData/>
  </xdr:twoCellAnchor>
  <xdr:twoCellAnchor editAs="oneCell">
    <xdr:from>
      <xdr:col>3</xdr:col>
      <xdr:colOff>81245</xdr:colOff>
      <xdr:row>129</xdr:row>
      <xdr:rowOff>63874</xdr:rowOff>
    </xdr:from>
    <xdr:to>
      <xdr:col>3</xdr:col>
      <xdr:colOff>694767</xdr:colOff>
      <xdr:row>129</xdr:row>
      <xdr:rowOff>686037</xdr:rowOff>
    </xdr:to>
    <xdr:pic>
      <xdr:nvPicPr>
        <xdr:cNvPr id="25994" name="Рисунок 1"/>
        <xdr:cNvPicPr>
          <a:picLocks noChangeAspect="1"/>
        </xdr:cNvPicPr>
      </xdr:nvPicPr>
      <xdr:blipFill>
        <a:blip xmlns:r="http://schemas.openxmlformats.org/officeDocument/2006/relationships" r:embed="rId216" cstate="print"/>
        <a:srcRect/>
        <a:stretch>
          <a:fillRect/>
        </a:stretch>
      </xdr:blipFill>
      <xdr:spPr bwMode="auto">
        <a:xfrm>
          <a:off x="2759451" y="76891403"/>
          <a:ext cx="613522" cy="622163"/>
        </a:xfrm>
        <a:prstGeom prst="rect">
          <a:avLst/>
        </a:prstGeom>
        <a:noFill/>
        <a:ln w="9525">
          <a:noFill/>
          <a:miter lim="800000"/>
          <a:headEnd/>
          <a:tailEnd/>
        </a:ln>
      </xdr:spPr>
    </xdr:pic>
    <xdr:clientData/>
  </xdr:twoCellAnchor>
  <xdr:twoCellAnchor editAs="oneCell">
    <xdr:from>
      <xdr:col>3</xdr:col>
      <xdr:colOff>63874</xdr:colOff>
      <xdr:row>130</xdr:row>
      <xdr:rowOff>117663</xdr:rowOff>
    </xdr:from>
    <xdr:to>
      <xdr:col>3</xdr:col>
      <xdr:colOff>702989</xdr:colOff>
      <xdr:row>130</xdr:row>
      <xdr:rowOff>593913</xdr:rowOff>
    </xdr:to>
    <xdr:pic>
      <xdr:nvPicPr>
        <xdr:cNvPr id="25995" name="Рисунок 2"/>
        <xdr:cNvPicPr>
          <a:picLocks noChangeAspect="1"/>
        </xdr:cNvPicPr>
      </xdr:nvPicPr>
      <xdr:blipFill>
        <a:blip xmlns:r="http://schemas.openxmlformats.org/officeDocument/2006/relationships" r:embed="rId217" cstate="print"/>
        <a:srcRect l="6883" t="23061" r="4877" b="14488"/>
        <a:stretch>
          <a:fillRect/>
        </a:stretch>
      </xdr:blipFill>
      <xdr:spPr bwMode="auto">
        <a:xfrm>
          <a:off x="2742080" y="77673575"/>
          <a:ext cx="639115" cy="476250"/>
        </a:xfrm>
        <a:prstGeom prst="rect">
          <a:avLst/>
        </a:prstGeom>
        <a:noFill/>
        <a:ln w="9525">
          <a:noFill/>
          <a:miter lim="800000"/>
          <a:headEnd/>
          <a:tailEnd/>
        </a:ln>
      </xdr:spPr>
    </xdr:pic>
    <xdr:clientData/>
  </xdr:twoCellAnchor>
  <xdr:twoCellAnchor editAs="oneCell">
    <xdr:from>
      <xdr:col>3</xdr:col>
      <xdr:colOff>66675</xdr:colOff>
      <xdr:row>113</xdr:row>
      <xdr:rowOff>19050</xdr:rowOff>
    </xdr:from>
    <xdr:to>
      <xdr:col>3</xdr:col>
      <xdr:colOff>714375</xdr:colOff>
      <xdr:row>113</xdr:row>
      <xdr:rowOff>666750</xdr:rowOff>
    </xdr:to>
    <xdr:pic>
      <xdr:nvPicPr>
        <xdr:cNvPr id="25996" name="Рисунок 15"/>
        <xdr:cNvPicPr>
          <a:picLocks noChangeAspect="1"/>
        </xdr:cNvPicPr>
      </xdr:nvPicPr>
      <xdr:blipFill>
        <a:blip xmlns:r="http://schemas.openxmlformats.org/officeDocument/2006/relationships" r:embed="rId218" cstate="print"/>
        <a:srcRect/>
        <a:stretch>
          <a:fillRect/>
        </a:stretch>
      </xdr:blipFill>
      <xdr:spPr bwMode="auto">
        <a:xfrm>
          <a:off x="2743200" y="62312550"/>
          <a:ext cx="647700" cy="647700"/>
        </a:xfrm>
        <a:prstGeom prst="rect">
          <a:avLst/>
        </a:prstGeom>
        <a:noFill/>
        <a:ln w="9525">
          <a:noFill/>
          <a:miter lim="800000"/>
          <a:headEnd/>
          <a:tailEnd/>
        </a:ln>
      </xdr:spPr>
    </xdr:pic>
    <xdr:clientData/>
  </xdr:twoCellAnchor>
  <xdr:twoCellAnchor editAs="oneCell">
    <xdr:from>
      <xdr:col>3</xdr:col>
      <xdr:colOff>66675</xdr:colOff>
      <xdr:row>112</xdr:row>
      <xdr:rowOff>28575</xdr:rowOff>
    </xdr:from>
    <xdr:to>
      <xdr:col>3</xdr:col>
      <xdr:colOff>714375</xdr:colOff>
      <xdr:row>112</xdr:row>
      <xdr:rowOff>676275</xdr:rowOff>
    </xdr:to>
    <xdr:pic>
      <xdr:nvPicPr>
        <xdr:cNvPr id="25997" name="Рисунок 16"/>
        <xdr:cNvPicPr>
          <a:picLocks noChangeAspect="1"/>
        </xdr:cNvPicPr>
      </xdr:nvPicPr>
      <xdr:blipFill>
        <a:blip xmlns:r="http://schemas.openxmlformats.org/officeDocument/2006/relationships" r:embed="rId219" cstate="print"/>
        <a:srcRect/>
        <a:stretch>
          <a:fillRect/>
        </a:stretch>
      </xdr:blipFill>
      <xdr:spPr bwMode="auto">
        <a:xfrm>
          <a:off x="2743200" y="61636275"/>
          <a:ext cx="647700" cy="647700"/>
        </a:xfrm>
        <a:prstGeom prst="rect">
          <a:avLst/>
        </a:prstGeom>
        <a:noFill/>
        <a:ln w="9525">
          <a:noFill/>
          <a:miter lim="800000"/>
          <a:headEnd/>
          <a:tailEnd/>
        </a:ln>
      </xdr:spPr>
    </xdr:pic>
    <xdr:clientData/>
  </xdr:twoCellAnchor>
  <xdr:twoCellAnchor editAs="oneCell">
    <xdr:from>
      <xdr:col>3</xdr:col>
      <xdr:colOff>66675</xdr:colOff>
      <xdr:row>114</xdr:row>
      <xdr:rowOff>19050</xdr:rowOff>
    </xdr:from>
    <xdr:to>
      <xdr:col>3</xdr:col>
      <xdr:colOff>714375</xdr:colOff>
      <xdr:row>114</xdr:row>
      <xdr:rowOff>666750</xdr:rowOff>
    </xdr:to>
    <xdr:pic>
      <xdr:nvPicPr>
        <xdr:cNvPr id="25998" name="Рисунок 18"/>
        <xdr:cNvPicPr>
          <a:picLocks noChangeAspect="1"/>
        </xdr:cNvPicPr>
      </xdr:nvPicPr>
      <xdr:blipFill>
        <a:blip xmlns:r="http://schemas.openxmlformats.org/officeDocument/2006/relationships" r:embed="rId220" cstate="print"/>
        <a:srcRect/>
        <a:stretch>
          <a:fillRect/>
        </a:stretch>
      </xdr:blipFill>
      <xdr:spPr bwMode="auto">
        <a:xfrm>
          <a:off x="2743200" y="62998350"/>
          <a:ext cx="647700" cy="647700"/>
        </a:xfrm>
        <a:prstGeom prst="rect">
          <a:avLst/>
        </a:prstGeom>
        <a:noFill/>
        <a:ln w="9525">
          <a:noFill/>
          <a:miter lim="800000"/>
          <a:headEnd/>
          <a:tailEnd/>
        </a:ln>
      </xdr:spPr>
    </xdr:pic>
    <xdr:clientData/>
  </xdr:twoCellAnchor>
  <xdr:twoCellAnchor editAs="oneCell">
    <xdr:from>
      <xdr:col>3</xdr:col>
      <xdr:colOff>57150</xdr:colOff>
      <xdr:row>107</xdr:row>
      <xdr:rowOff>28575</xdr:rowOff>
    </xdr:from>
    <xdr:to>
      <xdr:col>3</xdr:col>
      <xdr:colOff>704850</xdr:colOff>
      <xdr:row>107</xdr:row>
      <xdr:rowOff>676275</xdr:rowOff>
    </xdr:to>
    <xdr:pic>
      <xdr:nvPicPr>
        <xdr:cNvPr id="25999" name="Рисунок 21"/>
        <xdr:cNvPicPr>
          <a:picLocks noChangeAspect="1"/>
        </xdr:cNvPicPr>
      </xdr:nvPicPr>
      <xdr:blipFill>
        <a:blip xmlns:r="http://schemas.openxmlformats.org/officeDocument/2006/relationships" r:embed="rId221" cstate="print"/>
        <a:srcRect/>
        <a:stretch>
          <a:fillRect/>
        </a:stretch>
      </xdr:blipFill>
      <xdr:spPr bwMode="auto">
        <a:xfrm>
          <a:off x="2733675" y="58207275"/>
          <a:ext cx="647700" cy="647700"/>
        </a:xfrm>
        <a:prstGeom prst="rect">
          <a:avLst/>
        </a:prstGeom>
        <a:noFill/>
        <a:ln w="9525">
          <a:noFill/>
          <a:miter lim="800000"/>
          <a:headEnd/>
          <a:tailEnd/>
        </a:ln>
      </xdr:spPr>
    </xdr:pic>
    <xdr:clientData/>
  </xdr:twoCellAnchor>
  <xdr:twoCellAnchor editAs="oneCell">
    <xdr:from>
      <xdr:col>3</xdr:col>
      <xdr:colOff>66675</xdr:colOff>
      <xdr:row>116</xdr:row>
      <xdr:rowOff>28575</xdr:rowOff>
    </xdr:from>
    <xdr:to>
      <xdr:col>3</xdr:col>
      <xdr:colOff>714375</xdr:colOff>
      <xdr:row>116</xdr:row>
      <xdr:rowOff>676275</xdr:rowOff>
    </xdr:to>
    <xdr:pic>
      <xdr:nvPicPr>
        <xdr:cNvPr id="26000" name="Рисунок 22"/>
        <xdr:cNvPicPr>
          <a:picLocks noChangeAspect="1"/>
        </xdr:cNvPicPr>
      </xdr:nvPicPr>
      <xdr:blipFill>
        <a:blip xmlns:r="http://schemas.openxmlformats.org/officeDocument/2006/relationships" r:embed="rId222" cstate="print"/>
        <a:srcRect/>
        <a:stretch>
          <a:fillRect/>
        </a:stretch>
      </xdr:blipFill>
      <xdr:spPr bwMode="auto">
        <a:xfrm>
          <a:off x="2743200" y="64379475"/>
          <a:ext cx="647700" cy="647700"/>
        </a:xfrm>
        <a:prstGeom prst="rect">
          <a:avLst/>
        </a:prstGeom>
        <a:noFill/>
        <a:ln w="9525">
          <a:noFill/>
          <a:miter lim="800000"/>
          <a:headEnd/>
          <a:tailEnd/>
        </a:ln>
      </xdr:spPr>
    </xdr:pic>
    <xdr:clientData/>
  </xdr:twoCellAnchor>
  <xdr:twoCellAnchor editAs="oneCell">
    <xdr:from>
      <xdr:col>3</xdr:col>
      <xdr:colOff>57150</xdr:colOff>
      <xdr:row>115</xdr:row>
      <xdr:rowOff>19050</xdr:rowOff>
    </xdr:from>
    <xdr:to>
      <xdr:col>3</xdr:col>
      <xdr:colOff>704850</xdr:colOff>
      <xdr:row>115</xdr:row>
      <xdr:rowOff>666750</xdr:rowOff>
    </xdr:to>
    <xdr:pic>
      <xdr:nvPicPr>
        <xdr:cNvPr id="26001" name="Рисунок 24"/>
        <xdr:cNvPicPr>
          <a:picLocks noChangeAspect="1"/>
        </xdr:cNvPicPr>
      </xdr:nvPicPr>
      <xdr:blipFill>
        <a:blip xmlns:r="http://schemas.openxmlformats.org/officeDocument/2006/relationships" r:embed="rId223" cstate="print"/>
        <a:srcRect/>
        <a:stretch>
          <a:fillRect/>
        </a:stretch>
      </xdr:blipFill>
      <xdr:spPr bwMode="auto">
        <a:xfrm>
          <a:off x="2733675" y="63684150"/>
          <a:ext cx="647700" cy="647700"/>
        </a:xfrm>
        <a:prstGeom prst="rect">
          <a:avLst/>
        </a:prstGeom>
        <a:noFill/>
        <a:ln w="9525">
          <a:noFill/>
          <a:miter lim="800000"/>
          <a:headEnd/>
          <a:tailEnd/>
        </a:ln>
      </xdr:spPr>
    </xdr:pic>
    <xdr:clientData/>
  </xdr:twoCellAnchor>
  <xdr:twoCellAnchor editAs="oneCell">
    <xdr:from>
      <xdr:col>3</xdr:col>
      <xdr:colOff>57150</xdr:colOff>
      <xdr:row>108</xdr:row>
      <xdr:rowOff>28575</xdr:rowOff>
    </xdr:from>
    <xdr:to>
      <xdr:col>3</xdr:col>
      <xdr:colOff>704850</xdr:colOff>
      <xdr:row>108</xdr:row>
      <xdr:rowOff>676275</xdr:rowOff>
    </xdr:to>
    <xdr:pic>
      <xdr:nvPicPr>
        <xdr:cNvPr id="26002" name="Рисунок 25"/>
        <xdr:cNvPicPr>
          <a:picLocks noChangeAspect="1"/>
        </xdr:cNvPicPr>
      </xdr:nvPicPr>
      <xdr:blipFill>
        <a:blip xmlns:r="http://schemas.openxmlformats.org/officeDocument/2006/relationships" r:embed="rId224" cstate="print"/>
        <a:srcRect/>
        <a:stretch>
          <a:fillRect/>
        </a:stretch>
      </xdr:blipFill>
      <xdr:spPr bwMode="auto">
        <a:xfrm>
          <a:off x="2733675" y="58893075"/>
          <a:ext cx="647700" cy="647700"/>
        </a:xfrm>
        <a:prstGeom prst="rect">
          <a:avLst/>
        </a:prstGeom>
        <a:noFill/>
        <a:ln w="9525">
          <a:noFill/>
          <a:miter lim="800000"/>
          <a:headEnd/>
          <a:tailEnd/>
        </a:ln>
      </xdr:spPr>
    </xdr:pic>
    <xdr:clientData/>
  </xdr:twoCellAnchor>
  <xdr:twoCellAnchor editAs="oneCell">
    <xdr:from>
      <xdr:col>3</xdr:col>
      <xdr:colOff>57150</xdr:colOff>
      <xdr:row>117</xdr:row>
      <xdr:rowOff>28575</xdr:rowOff>
    </xdr:from>
    <xdr:to>
      <xdr:col>3</xdr:col>
      <xdr:colOff>704850</xdr:colOff>
      <xdr:row>117</xdr:row>
      <xdr:rowOff>676275</xdr:rowOff>
    </xdr:to>
    <xdr:pic>
      <xdr:nvPicPr>
        <xdr:cNvPr id="26003" name="Рисунок 26"/>
        <xdr:cNvPicPr>
          <a:picLocks noChangeAspect="1"/>
        </xdr:cNvPicPr>
      </xdr:nvPicPr>
      <xdr:blipFill>
        <a:blip xmlns:r="http://schemas.openxmlformats.org/officeDocument/2006/relationships" r:embed="rId225" cstate="print"/>
        <a:srcRect/>
        <a:stretch>
          <a:fillRect/>
        </a:stretch>
      </xdr:blipFill>
      <xdr:spPr bwMode="auto">
        <a:xfrm>
          <a:off x="2733675" y="65065275"/>
          <a:ext cx="647700" cy="647700"/>
        </a:xfrm>
        <a:prstGeom prst="rect">
          <a:avLst/>
        </a:prstGeom>
        <a:noFill/>
        <a:ln w="9525">
          <a:noFill/>
          <a:miter lim="800000"/>
          <a:headEnd/>
          <a:tailEnd/>
        </a:ln>
      </xdr:spPr>
    </xdr:pic>
    <xdr:clientData/>
  </xdr:twoCellAnchor>
  <xdr:twoCellAnchor editAs="oneCell">
    <xdr:from>
      <xdr:col>3</xdr:col>
      <xdr:colOff>57150</xdr:colOff>
      <xdr:row>109</xdr:row>
      <xdr:rowOff>28575</xdr:rowOff>
    </xdr:from>
    <xdr:to>
      <xdr:col>3</xdr:col>
      <xdr:colOff>704850</xdr:colOff>
      <xdr:row>109</xdr:row>
      <xdr:rowOff>676275</xdr:rowOff>
    </xdr:to>
    <xdr:pic>
      <xdr:nvPicPr>
        <xdr:cNvPr id="26004" name="Рисунок 28"/>
        <xdr:cNvPicPr>
          <a:picLocks noChangeAspect="1"/>
        </xdr:cNvPicPr>
      </xdr:nvPicPr>
      <xdr:blipFill>
        <a:blip xmlns:r="http://schemas.openxmlformats.org/officeDocument/2006/relationships" r:embed="rId226" cstate="print"/>
        <a:srcRect/>
        <a:stretch>
          <a:fillRect/>
        </a:stretch>
      </xdr:blipFill>
      <xdr:spPr bwMode="auto">
        <a:xfrm>
          <a:off x="2733675" y="59578875"/>
          <a:ext cx="647700" cy="647700"/>
        </a:xfrm>
        <a:prstGeom prst="rect">
          <a:avLst/>
        </a:prstGeom>
        <a:noFill/>
        <a:ln w="9525">
          <a:noFill/>
          <a:miter lim="800000"/>
          <a:headEnd/>
          <a:tailEnd/>
        </a:ln>
      </xdr:spPr>
    </xdr:pic>
    <xdr:clientData/>
  </xdr:twoCellAnchor>
  <xdr:twoCellAnchor editAs="oneCell">
    <xdr:from>
      <xdr:col>3</xdr:col>
      <xdr:colOff>57150</xdr:colOff>
      <xdr:row>104</xdr:row>
      <xdr:rowOff>28575</xdr:rowOff>
    </xdr:from>
    <xdr:to>
      <xdr:col>3</xdr:col>
      <xdr:colOff>704850</xdr:colOff>
      <xdr:row>104</xdr:row>
      <xdr:rowOff>676275</xdr:rowOff>
    </xdr:to>
    <xdr:pic>
      <xdr:nvPicPr>
        <xdr:cNvPr id="26005" name="Рисунок 29"/>
        <xdr:cNvPicPr>
          <a:picLocks noChangeAspect="1"/>
        </xdr:cNvPicPr>
      </xdr:nvPicPr>
      <xdr:blipFill>
        <a:blip xmlns:r="http://schemas.openxmlformats.org/officeDocument/2006/relationships" r:embed="rId227" cstate="print"/>
        <a:srcRect/>
        <a:stretch>
          <a:fillRect/>
        </a:stretch>
      </xdr:blipFill>
      <xdr:spPr bwMode="auto">
        <a:xfrm>
          <a:off x="2733675" y="56149875"/>
          <a:ext cx="647700" cy="647700"/>
        </a:xfrm>
        <a:prstGeom prst="rect">
          <a:avLst/>
        </a:prstGeom>
        <a:noFill/>
        <a:ln w="9525">
          <a:noFill/>
          <a:miter lim="800000"/>
          <a:headEnd/>
          <a:tailEnd/>
        </a:ln>
      </xdr:spPr>
    </xdr:pic>
    <xdr:clientData/>
  </xdr:twoCellAnchor>
  <xdr:twoCellAnchor editAs="oneCell">
    <xdr:from>
      <xdr:col>3</xdr:col>
      <xdr:colOff>57150</xdr:colOff>
      <xdr:row>110</xdr:row>
      <xdr:rowOff>28575</xdr:rowOff>
    </xdr:from>
    <xdr:to>
      <xdr:col>3</xdr:col>
      <xdr:colOff>704850</xdr:colOff>
      <xdr:row>110</xdr:row>
      <xdr:rowOff>676275</xdr:rowOff>
    </xdr:to>
    <xdr:pic>
      <xdr:nvPicPr>
        <xdr:cNvPr id="26006" name="Рисунок 30"/>
        <xdr:cNvPicPr>
          <a:picLocks noChangeAspect="1"/>
        </xdr:cNvPicPr>
      </xdr:nvPicPr>
      <xdr:blipFill>
        <a:blip xmlns:r="http://schemas.openxmlformats.org/officeDocument/2006/relationships" r:embed="rId228" cstate="print"/>
        <a:srcRect/>
        <a:stretch>
          <a:fillRect/>
        </a:stretch>
      </xdr:blipFill>
      <xdr:spPr bwMode="auto">
        <a:xfrm>
          <a:off x="2733675" y="60264675"/>
          <a:ext cx="647700" cy="647700"/>
        </a:xfrm>
        <a:prstGeom prst="rect">
          <a:avLst/>
        </a:prstGeom>
        <a:noFill/>
        <a:ln w="9525">
          <a:noFill/>
          <a:miter lim="800000"/>
          <a:headEnd/>
          <a:tailEnd/>
        </a:ln>
      </xdr:spPr>
    </xdr:pic>
    <xdr:clientData/>
  </xdr:twoCellAnchor>
  <xdr:twoCellAnchor editAs="oneCell">
    <xdr:from>
      <xdr:col>3</xdr:col>
      <xdr:colOff>66675</xdr:colOff>
      <xdr:row>97</xdr:row>
      <xdr:rowOff>19050</xdr:rowOff>
    </xdr:from>
    <xdr:to>
      <xdr:col>3</xdr:col>
      <xdr:colOff>714375</xdr:colOff>
      <xdr:row>97</xdr:row>
      <xdr:rowOff>666750</xdr:rowOff>
    </xdr:to>
    <xdr:pic>
      <xdr:nvPicPr>
        <xdr:cNvPr id="26007" name="Рисунок 255"/>
        <xdr:cNvPicPr>
          <a:picLocks noChangeAspect="1"/>
        </xdr:cNvPicPr>
      </xdr:nvPicPr>
      <xdr:blipFill>
        <a:blip xmlns:r="http://schemas.openxmlformats.org/officeDocument/2006/relationships" r:embed="rId229" cstate="print"/>
        <a:srcRect/>
        <a:stretch>
          <a:fillRect/>
        </a:stretch>
      </xdr:blipFill>
      <xdr:spPr bwMode="auto">
        <a:xfrm>
          <a:off x="2743200" y="51339750"/>
          <a:ext cx="647700" cy="647700"/>
        </a:xfrm>
        <a:prstGeom prst="rect">
          <a:avLst/>
        </a:prstGeom>
        <a:noFill/>
        <a:ln w="9525">
          <a:noFill/>
          <a:miter lim="800000"/>
          <a:headEnd/>
          <a:tailEnd/>
        </a:ln>
      </xdr:spPr>
    </xdr:pic>
    <xdr:clientData/>
  </xdr:twoCellAnchor>
  <xdr:twoCellAnchor editAs="oneCell">
    <xdr:from>
      <xdr:col>3</xdr:col>
      <xdr:colOff>66675</xdr:colOff>
      <xdr:row>98</xdr:row>
      <xdr:rowOff>28575</xdr:rowOff>
    </xdr:from>
    <xdr:to>
      <xdr:col>3</xdr:col>
      <xdr:colOff>714375</xdr:colOff>
      <xdr:row>98</xdr:row>
      <xdr:rowOff>676275</xdr:rowOff>
    </xdr:to>
    <xdr:pic>
      <xdr:nvPicPr>
        <xdr:cNvPr id="26008" name="Рисунок 256"/>
        <xdr:cNvPicPr>
          <a:picLocks noChangeAspect="1"/>
        </xdr:cNvPicPr>
      </xdr:nvPicPr>
      <xdr:blipFill>
        <a:blip xmlns:r="http://schemas.openxmlformats.org/officeDocument/2006/relationships" r:embed="rId230" cstate="print"/>
        <a:srcRect/>
        <a:stretch>
          <a:fillRect/>
        </a:stretch>
      </xdr:blipFill>
      <xdr:spPr bwMode="auto">
        <a:xfrm>
          <a:off x="2743200" y="52035075"/>
          <a:ext cx="647700" cy="647700"/>
        </a:xfrm>
        <a:prstGeom prst="rect">
          <a:avLst/>
        </a:prstGeom>
        <a:noFill/>
        <a:ln w="9525">
          <a:noFill/>
          <a:miter lim="800000"/>
          <a:headEnd/>
          <a:tailEnd/>
        </a:ln>
      </xdr:spPr>
    </xdr:pic>
    <xdr:clientData/>
  </xdr:twoCellAnchor>
  <xdr:twoCellAnchor editAs="oneCell">
    <xdr:from>
      <xdr:col>3</xdr:col>
      <xdr:colOff>66675</xdr:colOff>
      <xdr:row>100</xdr:row>
      <xdr:rowOff>28575</xdr:rowOff>
    </xdr:from>
    <xdr:to>
      <xdr:col>3</xdr:col>
      <xdr:colOff>714375</xdr:colOff>
      <xdr:row>100</xdr:row>
      <xdr:rowOff>676275</xdr:rowOff>
    </xdr:to>
    <xdr:pic>
      <xdr:nvPicPr>
        <xdr:cNvPr id="26009" name="Рисунок 257"/>
        <xdr:cNvPicPr>
          <a:picLocks noChangeAspect="1"/>
        </xdr:cNvPicPr>
      </xdr:nvPicPr>
      <xdr:blipFill>
        <a:blip xmlns:r="http://schemas.openxmlformats.org/officeDocument/2006/relationships" r:embed="rId231" cstate="print"/>
        <a:srcRect/>
        <a:stretch>
          <a:fillRect/>
        </a:stretch>
      </xdr:blipFill>
      <xdr:spPr bwMode="auto">
        <a:xfrm>
          <a:off x="2743200" y="53406675"/>
          <a:ext cx="647700" cy="647700"/>
        </a:xfrm>
        <a:prstGeom prst="rect">
          <a:avLst/>
        </a:prstGeom>
        <a:noFill/>
        <a:ln w="9525">
          <a:noFill/>
          <a:miter lim="800000"/>
          <a:headEnd/>
          <a:tailEnd/>
        </a:ln>
      </xdr:spPr>
    </xdr:pic>
    <xdr:clientData/>
  </xdr:twoCellAnchor>
  <xdr:twoCellAnchor editAs="oneCell">
    <xdr:from>
      <xdr:col>3</xdr:col>
      <xdr:colOff>57150</xdr:colOff>
      <xdr:row>101</xdr:row>
      <xdr:rowOff>28575</xdr:rowOff>
    </xdr:from>
    <xdr:to>
      <xdr:col>3</xdr:col>
      <xdr:colOff>704850</xdr:colOff>
      <xdr:row>101</xdr:row>
      <xdr:rowOff>676275</xdr:rowOff>
    </xdr:to>
    <xdr:pic>
      <xdr:nvPicPr>
        <xdr:cNvPr id="26010" name="Рисунок 258"/>
        <xdr:cNvPicPr>
          <a:picLocks noChangeAspect="1"/>
        </xdr:cNvPicPr>
      </xdr:nvPicPr>
      <xdr:blipFill>
        <a:blip xmlns:r="http://schemas.openxmlformats.org/officeDocument/2006/relationships" r:embed="rId232" cstate="print"/>
        <a:srcRect/>
        <a:stretch>
          <a:fillRect/>
        </a:stretch>
      </xdr:blipFill>
      <xdr:spPr bwMode="auto">
        <a:xfrm>
          <a:off x="2733675" y="54092475"/>
          <a:ext cx="647700" cy="647700"/>
        </a:xfrm>
        <a:prstGeom prst="rect">
          <a:avLst/>
        </a:prstGeom>
        <a:noFill/>
        <a:ln w="9525">
          <a:noFill/>
          <a:miter lim="800000"/>
          <a:headEnd/>
          <a:tailEnd/>
        </a:ln>
      </xdr:spPr>
    </xdr:pic>
    <xdr:clientData/>
  </xdr:twoCellAnchor>
  <xdr:twoCellAnchor editAs="oneCell">
    <xdr:from>
      <xdr:col>3</xdr:col>
      <xdr:colOff>57150</xdr:colOff>
      <xdr:row>103</xdr:row>
      <xdr:rowOff>28575</xdr:rowOff>
    </xdr:from>
    <xdr:to>
      <xdr:col>3</xdr:col>
      <xdr:colOff>704850</xdr:colOff>
      <xdr:row>103</xdr:row>
      <xdr:rowOff>676275</xdr:rowOff>
    </xdr:to>
    <xdr:pic>
      <xdr:nvPicPr>
        <xdr:cNvPr id="26011" name="Рисунок 259"/>
        <xdr:cNvPicPr>
          <a:picLocks noChangeAspect="1"/>
        </xdr:cNvPicPr>
      </xdr:nvPicPr>
      <xdr:blipFill>
        <a:blip xmlns:r="http://schemas.openxmlformats.org/officeDocument/2006/relationships" r:embed="rId233" cstate="print"/>
        <a:srcRect/>
        <a:stretch>
          <a:fillRect/>
        </a:stretch>
      </xdr:blipFill>
      <xdr:spPr bwMode="auto">
        <a:xfrm>
          <a:off x="2733675" y="55464075"/>
          <a:ext cx="647700" cy="647700"/>
        </a:xfrm>
        <a:prstGeom prst="rect">
          <a:avLst/>
        </a:prstGeom>
        <a:noFill/>
        <a:ln w="9525">
          <a:noFill/>
          <a:miter lim="800000"/>
          <a:headEnd/>
          <a:tailEnd/>
        </a:ln>
      </xdr:spPr>
    </xdr:pic>
    <xdr:clientData/>
  </xdr:twoCellAnchor>
  <xdr:twoCellAnchor editAs="oneCell">
    <xdr:from>
      <xdr:col>3</xdr:col>
      <xdr:colOff>57150</xdr:colOff>
      <xdr:row>102</xdr:row>
      <xdr:rowOff>28575</xdr:rowOff>
    </xdr:from>
    <xdr:to>
      <xdr:col>3</xdr:col>
      <xdr:colOff>704850</xdr:colOff>
      <xdr:row>102</xdr:row>
      <xdr:rowOff>676275</xdr:rowOff>
    </xdr:to>
    <xdr:pic>
      <xdr:nvPicPr>
        <xdr:cNvPr id="26012" name="Рисунок 260"/>
        <xdr:cNvPicPr>
          <a:picLocks noChangeAspect="1"/>
        </xdr:cNvPicPr>
      </xdr:nvPicPr>
      <xdr:blipFill>
        <a:blip xmlns:r="http://schemas.openxmlformats.org/officeDocument/2006/relationships" r:embed="rId234" cstate="print"/>
        <a:srcRect/>
        <a:stretch>
          <a:fillRect/>
        </a:stretch>
      </xdr:blipFill>
      <xdr:spPr bwMode="auto">
        <a:xfrm>
          <a:off x="2733675" y="54778275"/>
          <a:ext cx="647700" cy="647700"/>
        </a:xfrm>
        <a:prstGeom prst="rect">
          <a:avLst/>
        </a:prstGeom>
        <a:noFill/>
        <a:ln w="9525">
          <a:noFill/>
          <a:miter lim="800000"/>
          <a:headEnd/>
          <a:tailEnd/>
        </a:ln>
      </xdr:spPr>
    </xdr:pic>
    <xdr:clientData/>
  </xdr:twoCellAnchor>
  <xdr:twoCellAnchor editAs="oneCell">
    <xdr:from>
      <xdr:col>3</xdr:col>
      <xdr:colOff>57150</xdr:colOff>
      <xdr:row>105</xdr:row>
      <xdr:rowOff>28575</xdr:rowOff>
    </xdr:from>
    <xdr:to>
      <xdr:col>3</xdr:col>
      <xdr:colOff>704850</xdr:colOff>
      <xdr:row>105</xdr:row>
      <xdr:rowOff>676275</xdr:rowOff>
    </xdr:to>
    <xdr:pic>
      <xdr:nvPicPr>
        <xdr:cNvPr id="26013" name="Рисунок 261"/>
        <xdr:cNvPicPr>
          <a:picLocks noChangeAspect="1"/>
        </xdr:cNvPicPr>
      </xdr:nvPicPr>
      <xdr:blipFill>
        <a:blip xmlns:r="http://schemas.openxmlformats.org/officeDocument/2006/relationships" r:embed="rId235" cstate="print"/>
        <a:srcRect/>
        <a:stretch>
          <a:fillRect/>
        </a:stretch>
      </xdr:blipFill>
      <xdr:spPr bwMode="auto">
        <a:xfrm>
          <a:off x="2733675" y="56835675"/>
          <a:ext cx="647700" cy="647700"/>
        </a:xfrm>
        <a:prstGeom prst="rect">
          <a:avLst/>
        </a:prstGeom>
        <a:noFill/>
        <a:ln w="9525">
          <a:noFill/>
          <a:miter lim="800000"/>
          <a:headEnd/>
          <a:tailEnd/>
        </a:ln>
      </xdr:spPr>
    </xdr:pic>
    <xdr:clientData/>
  </xdr:twoCellAnchor>
  <xdr:twoCellAnchor editAs="oneCell">
    <xdr:from>
      <xdr:col>3</xdr:col>
      <xdr:colOff>57150</xdr:colOff>
      <xdr:row>106</xdr:row>
      <xdr:rowOff>28575</xdr:rowOff>
    </xdr:from>
    <xdr:to>
      <xdr:col>3</xdr:col>
      <xdr:colOff>704850</xdr:colOff>
      <xdr:row>106</xdr:row>
      <xdr:rowOff>676275</xdr:rowOff>
    </xdr:to>
    <xdr:pic>
      <xdr:nvPicPr>
        <xdr:cNvPr id="26014" name="Рисунок 262"/>
        <xdr:cNvPicPr>
          <a:picLocks noChangeAspect="1"/>
        </xdr:cNvPicPr>
      </xdr:nvPicPr>
      <xdr:blipFill>
        <a:blip xmlns:r="http://schemas.openxmlformats.org/officeDocument/2006/relationships" r:embed="rId236" cstate="print"/>
        <a:srcRect/>
        <a:stretch>
          <a:fillRect/>
        </a:stretch>
      </xdr:blipFill>
      <xdr:spPr bwMode="auto">
        <a:xfrm>
          <a:off x="2733675" y="57521475"/>
          <a:ext cx="647700" cy="647700"/>
        </a:xfrm>
        <a:prstGeom prst="rect">
          <a:avLst/>
        </a:prstGeom>
        <a:noFill/>
        <a:ln w="9525">
          <a:noFill/>
          <a:miter lim="800000"/>
          <a:headEnd/>
          <a:tailEnd/>
        </a:ln>
      </xdr:spPr>
    </xdr:pic>
    <xdr:clientData/>
  </xdr:twoCellAnchor>
  <xdr:twoCellAnchor editAs="oneCell">
    <xdr:from>
      <xdr:col>3</xdr:col>
      <xdr:colOff>46505</xdr:colOff>
      <xdr:row>111</xdr:row>
      <xdr:rowOff>59392</xdr:rowOff>
    </xdr:from>
    <xdr:to>
      <xdr:col>3</xdr:col>
      <xdr:colOff>726143</xdr:colOff>
      <xdr:row>111</xdr:row>
      <xdr:rowOff>739030</xdr:rowOff>
    </xdr:to>
    <xdr:pic>
      <xdr:nvPicPr>
        <xdr:cNvPr id="26015" name="Рисунок 263"/>
        <xdr:cNvPicPr>
          <a:picLocks noChangeAspect="1"/>
        </xdr:cNvPicPr>
      </xdr:nvPicPr>
      <xdr:blipFill>
        <a:blip xmlns:r="http://schemas.openxmlformats.org/officeDocument/2006/relationships" r:embed="rId237" cstate="print"/>
        <a:srcRect/>
        <a:stretch>
          <a:fillRect/>
        </a:stretch>
      </xdr:blipFill>
      <xdr:spPr bwMode="auto">
        <a:xfrm>
          <a:off x="2807634" y="64990757"/>
          <a:ext cx="679638" cy="679638"/>
        </a:xfrm>
        <a:prstGeom prst="rect">
          <a:avLst/>
        </a:prstGeom>
        <a:noFill/>
        <a:ln w="9525">
          <a:noFill/>
          <a:miter lim="800000"/>
          <a:headEnd/>
          <a:tailEnd/>
        </a:ln>
      </xdr:spPr>
    </xdr:pic>
    <xdr:clientData/>
  </xdr:twoCellAnchor>
  <xdr:twoCellAnchor editAs="oneCell">
    <xdr:from>
      <xdr:col>3</xdr:col>
      <xdr:colOff>66675</xdr:colOff>
      <xdr:row>99</xdr:row>
      <xdr:rowOff>19050</xdr:rowOff>
    </xdr:from>
    <xdr:to>
      <xdr:col>3</xdr:col>
      <xdr:colOff>714375</xdr:colOff>
      <xdr:row>99</xdr:row>
      <xdr:rowOff>666750</xdr:rowOff>
    </xdr:to>
    <xdr:pic>
      <xdr:nvPicPr>
        <xdr:cNvPr id="26016" name="Рисунок 265"/>
        <xdr:cNvPicPr>
          <a:picLocks noChangeAspect="1"/>
        </xdr:cNvPicPr>
      </xdr:nvPicPr>
      <xdr:blipFill>
        <a:blip xmlns:r="http://schemas.openxmlformats.org/officeDocument/2006/relationships" r:embed="rId238" cstate="print"/>
        <a:srcRect/>
        <a:stretch>
          <a:fillRect/>
        </a:stretch>
      </xdr:blipFill>
      <xdr:spPr bwMode="auto">
        <a:xfrm>
          <a:off x="2743200" y="52711350"/>
          <a:ext cx="647700" cy="647700"/>
        </a:xfrm>
        <a:prstGeom prst="rect">
          <a:avLst/>
        </a:prstGeom>
        <a:noFill/>
        <a:ln w="9525">
          <a:noFill/>
          <a:miter lim="800000"/>
          <a:headEnd/>
          <a:tailEnd/>
        </a:ln>
      </xdr:spPr>
    </xdr:pic>
    <xdr:clientData/>
  </xdr:twoCellAnchor>
  <xdr:twoCellAnchor editAs="oneCell">
    <xdr:from>
      <xdr:col>2</xdr:col>
      <xdr:colOff>367554</xdr:colOff>
      <xdr:row>96</xdr:row>
      <xdr:rowOff>152960</xdr:rowOff>
    </xdr:from>
    <xdr:to>
      <xdr:col>2</xdr:col>
      <xdr:colOff>2260416</xdr:colOff>
      <xdr:row>96</xdr:row>
      <xdr:rowOff>1557618</xdr:rowOff>
    </xdr:to>
    <xdr:pic>
      <xdr:nvPicPr>
        <xdr:cNvPr id="26017" name="Рисунок 4"/>
        <xdr:cNvPicPr>
          <a:picLocks noChangeAspect="1"/>
        </xdr:cNvPicPr>
      </xdr:nvPicPr>
      <xdr:blipFill>
        <a:blip xmlns:r="http://schemas.openxmlformats.org/officeDocument/2006/relationships" r:embed="rId239" cstate="print"/>
        <a:srcRect/>
        <a:stretch>
          <a:fillRect/>
        </a:stretch>
      </xdr:blipFill>
      <xdr:spPr bwMode="auto">
        <a:xfrm>
          <a:off x="625289" y="54613548"/>
          <a:ext cx="1892862" cy="1404658"/>
        </a:xfrm>
        <a:prstGeom prst="rect">
          <a:avLst/>
        </a:prstGeom>
        <a:noFill/>
        <a:ln w="9525">
          <a:noFill/>
          <a:miter lim="800000"/>
          <a:headEnd/>
          <a:tailEnd/>
        </a:ln>
      </xdr:spPr>
    </xdr:pic>
    <xdr:clientData/>
  </xdr:twoCellAnchor>
  <xdr:twoCellAnchor>
    <xdr:from>
      <xdr:col>3</xdr:col>
      <xdr:colOff>285750</xdr:colOff>
      <xdr:row>264</xdr:row>
      <xdr:rowOff>47625</xdr:rowOff>
    </xdr:from>
    <xdr:to>
      <xdr:col>3</xdr:col>
      <xdr:colOff>590550</xdr:colOff>
      <xdr:row>264</xdr:row>
      <xdr:rowOff>647700</xdr:rowOff>
    </xdr:to>
    <xdr:pic>
      <xdr:nvPicPr>
        <xdr:cNvPr id="26019" name="Рисунок 4"/>
        <xdr:cNvPicPr>
          <a:picLocks noChangeAspect="1"/>
        </xdr:cNvPicPr>
      </xdr:nvPicPr>
      <xdr:blipFill>
        <a:blip xmlns:r="http://schemas.openxmlformats.org/officeDocument/2006/relationships" r:embed="rId240" cstate="print"/>
        <a:srcRect l="22395" t="2605" r="28645" b="2083"/>
        <a:stretch>
          <a:fillRect/>
        </a:stretch>
      </xdr:blipFill>
      <xdr:spPr bwMode="auto">
        <a:xfrm>
          <a:off x="2962275" y="125920500"/>
          <a:ext cx="304800" cy="600075"/>
        </a:xfrm>
        <a:prstGeom prst="rect">
          <a:avLst/>
        </a:prstGeom>
        <a:noFill/>
        <a:ln w="9525">
          <a:noFill/>
          <a:miter lim="800000"/>
          <a:headEnd/>
          <a:tailEnd/>
        </a:ln>
      </xdr:spPr>
    </xdr:pic>
    <xdr:clientData/>
  </xdr:twoCellAnchor>
  <xdr:twoCellAnchor editAs="oneCell">
    <xdr:from>
      <xdr:col>3</xdr:col>
      <xdr:colOff>142875</xdr:colOff>
      <xdr:row>265</xdr:row>
      <xdr:rowOff>38100</xdr:rowOff>
    </xdr:from>
    <xdr:to>
      <xdr:col>4</xdr:col>
      <xdr:colOff>0</xdr:colOff>
      <xdr:row>265</xdr:row>
      <xdr:rowOff>657225</xdr:rowOff>
    </xdr:to>
    <xdr:pic>
      <xdr:nvPicPr>
        <xdr:cNvPr id="26020" name="Рисунок 320" descr="mind-choko-apelsin_thm.jpg"/>
        <xdr:cNvPicPr>
          <a:picLocks noChangeAspect="1"/>
        </xdr:cNvPicPr>
      </xdr:nvPicPr>
      <xdr:blipFill>
        <a:blip xmlns:r="http://schemas.openxmlformats.org/officeDocument/2006/relationships" r:embed="rId241" cstate="print"/>
        <a:srcRect/>
        <a:stretch>
          <a:fillRect/>
        </a:stretch>
      </xdr:blipFill>
      <xdr:spPr bwMode="auto">
        <a:xfrm>
          <a:off x="2819400" y="126577725"/>
          <a:ext cx="619125" cy="619125"/>
        </a:xfrm>
        <a:prstGeom prst="rect">
          <a:avLst/>
        </a:prstGeom>
        <a:noFill/>
        <a:ln w="9525">
          <a:noFill/>
          <a:miter lim="800000"/>
          <a:headEnd/>
          <a:tailEnd/>
        </a:ln>
      </xdr:spPr>
    </xdr:pic>
    <xdr:clientData/>
  </xdr:twoCellAnchor>
  <xdr:twoCellAnchor editAs="oneCell">
    <xdr:from>
      <xdr:col>3</xdr:col>
      <xdr:colOff>22411</xdr:colOff>
      <xdr:row>44</xdr:row>
      <xdr:rowOff>138055</xdr:rowOff>
    </xdr:from>
    <xdr:to>
      <xdr:col>3</xdr:col>
      <xdr:colOff>728382</xdr:colOff>
      <xdr:row>44</xdr:row>
      <xdr:rowOff>743341</xdr:rowOff>
    </xdr:to>
    <xdr:pic>
      <xdr:nvPicPr>
        <xdr:cNvPr id="330" name="Рисунок 329"/>
        <xdr:cNvPicPr>
          <a:picLocks noChangeAspect="1"/>
        </xdr:cNvPicPr>
      </xdr:nvPicPr>
      <xdr:blipFill>
        <a:blip xmlns:r="http://schemas.openxmlformats.org/officeDocument/2006/relationships" r:embed="rId242" cstate="print">
          <a:extLst>
            <a:ext uri="{28A0092B-C50C-407E-A947-70E740481C1C}">
              <a14:useLocalDpi xmlns:a14="http://schemas.microsoft.com/office/drawing/2010/main" val="0"/>
            </a:ext>
          </a:extLst>
        </a:blip>
        <a:stretch>
          <a:fillRect/>
        </a:stretch>
      </xdr:blipFill>
      <xdr:spPr>
        <a:xfrm>
          <a:off x="2700617" y="23457496"/>
          <a:ext cx="705971" cy="605286"/>
        </a:xfrm>
        <a:prstGeom prst="rect">
          <a:avLst/>
        </a:prstGeom>
      </xdr:spPr>
    </xdr:pic>
    <xdr:clientData/>
  </xdr:twoCellAnchor>
  <xdr:twoCellAnchor editAs="oneCell">
    <xdr:from>
      <xdr:col>3</xdr:col>
      <xdr:colOff>11206</xdr:colOff>
      <xdr:row>45</xdr:row>
      <xdr:rowOff>47309</xdr:rowOff>
    </xdr:from>
    <xdr:to>
      <xdr:col>4</xdr:col>
      <xdr:colOff>0</xdr:colOff>
      <xdr:row>45</xdr:row>
      <xdr:rowOff>744489</xdr:rowOff>
    </xdr:to>
    <xdr:pic>
      <xdr:nvPicPr>
        <xdr:cNvPr id="331" name="Рисунок 330"/>
        <xdr:cNvPicPr>
          <a:picLocks noChangeAspect="1"/>
        </xdr:cNvPicPr>
      </xdr:nvPicPr>
      <xdr:blipFill>
        <a:blip xmlns:r="http://schemas.openxmlformats.org/officeDocument/2006/relationships" r:embed="rId243" cstate="print">
          <a:extLst>
            <a:ext uri="{28A0092B-C50C-407E-A947-70E740481C1C}">
              <a14:useLocalDpi xmlns:a14="http://schemas.microsoft.com/office/drawing/2010/main" val="0"/>
            </a:ext>
          </a:extLst>
        </a:blip>
        <a:stretch>
          <a:fillRect/>
        </a:stretch>
      </xdr:blipFill>
      <xdr:spPr>
        <a:xfrm>
          <a:off x="2689412" y="24139956"/>
          <a:ext cx="750794" cy="697180"/>
        </a:xfrm>
        <a:prstGeom prst="rect">
          <a:avLst/>
        </a:prstGeom>
      </xdr:spPr>
    </xdr:pic>
    <xdr:clientData/>
  </xdr:twoCellAnchor>
  <xdr:twoCellAnchor editAs="oneCell">
    <xdr:from>
      <xdr:col>3</xdr:col>
      <xdr:colOff>22412</xdr:colOff>
      <xdr:row>46</xdr:row>
      <xdr:rowOff>118635</xdr:rowOff>
    </xdr:from>
    <xdr:to>
      <xdr:col>4</xdr:col>
      <xdr:colOff>0</xdr:colOff>
      <xdr:row>47</xdr:row>
      <xdr:rowOff>466</xdr:rowOff>
    </xdr:to>
    <xdr:pic>
      <xdr:nvPicPr>
        <xdr:cNvPr id="332" name="Рисунок 331"/>
        <xdr:cNvPicPr>
          <a:picLocks noChangeAspect="1"/>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2700618" y="24984488"/>
          <a:ext cx="750794" cy="643831"/>
        </a:xfrm>
        <a:prstGeom prst="rect">
          <a:avLst/>
        </a:prstGeom>
      </xdr:spPr>
    </xdr:pic>
    <xdr:clientData/>
  </xdr:twoCellAnchor>
  <xdr:twoCellAnchor editAs="oneCell">
    <xdr:from>
      <xdr:col>3</xdr:col>
      <xdr:colOff>33616</xdr:colOff>
      <xdr:row>47</xdr:row>
      <xdr:rowOff>101001</xdr:rowOff>
    </xdr:from>
    <xdr:to>
      <xdr:col>3</xdr:col>
      <xdr:colOff>773205</xdr:colOff>
      <xdr:row>47</xdr:row>
      <xdr:rowOff>761402</xdr:rowOff>
    </xdr:to>
    <xdr:pic>
      <xdr:nvPicPr>
        <xdr:cNvPr id="333" name="Рисунок 332"/>
        <xdr:cNvPicPr>
          <a:picLocks noChangeAspect="1"/>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2711822" y="25740060"/>
          <a:ext cx="728383" cy="660401"/>
        </a:xfrm>
        <a:prstGeom prst="rect">
          <a:avLst/>
        </a:prstGeom>
      </xdr:spPr>
    </xdr:pic>
    <xdr:clientData/>
  </xdr:twoCellAnchor>
  <xdr:twoCellAnchor editAs="oneCell">
    <xdr:from>
      <xdr:col>3</xdr:col>
      <xdr:colOff>22412</xdr:colOff>
      <xdr:row>48</xdr:row>
      <xdr:rowOff>22412</xdr:rowOff>
    </xdr:from>
    <xdr:to>
      <xdr:col>4</xdr:col>
      <xdr:colOff>1891</xdr:colOff>
      <xdr:row>48</xdr:row>
      <xdr:rowOff>725999</xdr:rowOff>
    </xdr:to>
    <xdr:pic>
      <xdr:nvPicPr>
        <xdr:cNvPr id="334" name="Рисунок 333"/>
        <xdr:cNvPicPr>
          <a:picLocks noChangeAspect="1"/>
        </xdr:cNvPicPr>
      </xdr:nvPicPr>
      <xdr:blipFill>
        <a:blip xmlns:r="http://schemas.openxmlformats.org/officeDocument/2006/relationships" r:embed="rId246" cstate="print">
          <a:extLst>
            <a:ext uri="{28A0092B-C50C-407E-A947-70E740481C1C}">
              <a14:useLocalDpi xmlns:a14="http://schemas.microsoft.com/office/drawing/2010/main" val="0"/>
            </a:ext>
          </a:extLst>
        </a:blip>
        <a:stretch>
          <a:fillRect/>
        </a:stretch>
      </xdr:blipFill>
      <xdr:spPr>
        <a:xfrm>
          <a:off x="2700618" y="26434677"/>
          <a:ext cx="752685" cy="703587"/>
        </a:xfrm>
        <a:prstGeom prst="rect">
          <a:avLst/>
        </a:prstGeom>
      </xdr:spPr>
    </xdr:pic>
    <xdr:clientData/>
  </xdr:twoCellAnchor>
  <xdr:twoCellAnchor editAs="oneCell">
    <xdr:from>
      <xdr:col>3</xdr:col>
      <xdr:colOff>22412</xdr:colOff>
      <xdr:row>49</xdr:row>
      <xdr:rowOff>137489</xdr:rowOff>
    </xdr:from>
    <xdr:to>
      <xdr:col>4</xdr:col>
      <xdr:colOff>0</xdr:colOff>
      <xdr:row>49</xdr:row>
      <xdr:rowOff>758916</xdr:rowOff>
    </xdr:to>
    <xdr:pic>
      <xdr:nvPicPr>
        <xdr:cNvPr id="335" name="Рисунок 334"/>
        <xdr:cNvPicPr>
          <a:picLocks noChangeAspect="1"/>
        </xdr:cNvPicPr>
      </xdr:nvPicPr>
      <xdr:blipFill>
        <a:blip xmlns:r="http://schemas.openxmlformats.org/officeDocument/2006/relationships" r:embed="rId247" cstate="print">
          <a:extLst>
            <a:ext uri="{28A0092B-C50C-407E-A947-70E740481C1C}">
              <a14:useLocalDpi xmlns:a14="http://schemas.microsoft.com/office/drawing/2010/main" val="0"/>
            </a:ext>
          </a:extLst>
        </a:blip>
        <a:stretch>
          <a:fillRect/>
        </a:stretch>
      </xdr:blipFill>
      <xdr:spPr>
        <a:xfrm>
          <a:off x="2700618" y="27322960"/>
          <a:ext cx="739588" cy="621427"/>
        </a:xfrm>
        <a:prstGeom prst="rect">
          <a:avLst/>
        </a:prstGeom>
      </xdr:spPr>
    </xdr:pic>
    <xdr:clientData/>
  </xdr:twoCellAnchor>
  <xdr:twoCellAnchor editAs="oneCell">
    <xdr:from>
      <xdr:col>3</xdr:col>
      <xdr:colOff>177580</xdr:colOff>
      <xdr:row>139</xdr:row>
      <xdr:rowOff>68799</xdr:rowOff>
    </xdr:from>
    <xdr:to>
      <xdr:col>3</xdr:col>
      <xdr:colOff>632686</xdr:colOff>
      <xdr:row>139</xdr:row>
      <xdr:rowOff>662697</xdr:rowOff>
    </xdr:to>
    <xdr:pic>
      <xdr:nvPicPr>
        <xdr:cNvPr id="3" name="Рисунок 2"/>
        <xdr:cNvPicPr>
          <a:picLocks noChangeAspect="1"/>
        </xdr:cNvPicPr>
      </xdr:nvPicPr>
      <xdr:blipFill rotWithShape="1">
        <a:blip xmlns:r="http://schemas.openxmlformats.org/officeDocument/2006/relationships" r:embed="rId248" cstate="print">
          <a:extLst>
            <a:ext uri="{28A0092B-C50C-407E-A947-70E740481C1C}">
              <a14:useLocalDpi xmlns:a14="http://schemas.microsoft.com/office/drawing/2010/main" val="0"/>
            </a:ext>
          </a:extLst>
        </a:blip>
        <a:srcRect l="18316" t="9142" r="17922" b="8805"/>
        <a:stretch/>
      </xdr:blipFill>
      <xdr:spPr>
        <a:xfrm>
          <a:off x="2942551" y="80840799"/>
          <a:ext cx="455106" cy="593898"/>
        </a:xfrm>
        <a:prstGeom prst="rect">
          <a:avLst/>
        </a:prstGeom>
      </xdr:spPr>
    </xdr:pic>
    <xdr:clientData/>
  </xdr:twoCellAnchor>
  <xdr:twoCellAnchor editAs="oneCell">
    <xdr:from>
      <xdr:col>3</xdr:col>
      <xdr:colOff>178190</xdr:colOff>
      <xdr:row>140</xdr:row>
      <xdr:rowOff>42811</xdr:rowOff>
    </xdr:from>
    <xdr:to>
      <xdr:col>3</xdr:col>
      <xdr:colOff>628369</xdr:colOff>
      <xdr:row>140</xdr:row>
      <xdr:rowOff>650641</xdr:rowOff>
    </xdr:to>
    <xdr:pic>
      <xdr:nvPicPr>
        <xdr:cNvPr id="343" name="Рисунок 342"/>
        <xdr:cNvPicPr>
          <a:picLocks noChangeAspect="1"/>
        </xdr:cNvPicPr>
      </xdr:nvPicPr>
      <xdr:blipFill rotWithShape="1">
        <a:blip xmlns:r="http://schemas.openxmlformats.org/officeDocument/2006/relationships" r:embed="rId249" cstate="print">
          <a:extLst>
            <a:ext uri="{28A0092B-C50C-407E-A947-70E740481C1C}">
              <a14:useLocalDpi xmlns:a14="http://schemas.microsoft.com/office/drawing/2010/main" val="0"/>
            </a:ext>
          </a:extLst>
        </a:blip>
        <a:srcRect l="18316" t="9142" r="17922" b="8805"/>
        <a:stretch/>
      </xdr:blipFill>
      <xdr:spPr>
        <a:xfrm>
          <a:off x="2943161" y="81544154"/>
          <a:ext cx="450179" cy="607830"/>
        </a:xfrm>
        <a:prstGeom prst="rect">
          <a:avLst/>
        </a:prstGeom>
      </xdr:spPr>
    </xdr:pic>
    <xdr:clientData/>
  </xdr:twoCellAnchor>
  <xdr:twoCellAnchor editAs="oneCell">
    <xdr:from>
      <xdr:col>3</xdr:col>
      <xdr:colOff>169496</xdr:colOff>
      <xdr:row>141</xdr:row>
      <xdr:rowOff>58424</xdr:rowOff>
    </xdr:from>
    <xdr:to>
      <xdr:col>3</xdr:col>
      <xdr:colOff>630363</xdr:colOff>
      <xdr:row>141</xdr:row>
      <xdr:rowOff>650330</xdr:rowOff>
    </xdr:to>
    <xdr:pic>
      <xdr:nvPicPr>
        <xdr:cNvPr id="4" name="Рисунок 3"/>
        <xdr:cNvPicPr>
          <a:picLocks noChangeAspect="1"/>
        </xdr:cNvPicPr>
      </xdr:nvPicPr>
      <xdr:blipFill rotWithShape="1">
        <a:blip xmlns:r="http://schemas.openxmlformats.org/officeDocument/2006/relationships" r:embed="rId250" cstate="print">
          <a:extLst>
            <a:ext uri="{28A0092B-C50C-407E-A947-70E740481C1C}">
              <a14:useLocalDpi xmlns:a14="http://schemas.microsoft.com/office/drawing/2010/main" val="0"/>
            </a:ext>
          </a:extLst>
        </a:blip>
        <a:srcRect l="17471" t="8395" r="18692" b="10305"/>
        <a:stretch/>
      </xdr:blipFill>
      <xdr:spPr>
        <a:xfrm>
          <a:off x="2934467" y="82289110"/>
          <a:ext cx="460867" cy="591906"/>
        </a:xfrm>
        <a:prstGeom prst="rect">
          <a:avLst/>
        </a:prstGeom>
      </xdr:spPr>
    </xdr:pic>
    <xdr:clientData/>
  </xdr:twoCellAnchor>
  <xdr:oneCellAnchor>
    <xdr:from>
      <xdr:col>3</xdr:col>
      <xdr:colOff>162678</xdr:colOff>
      <xdr:row>142</xdr:row>
      <xdr:rowOff>79175</xdr:rowOff>
    </xdr:from>
    <xdr:ext cx="460735" cy="590407"/>
    <xdr:pic>
      <xdr:nvPicPr>
        <xdr:cNvPr id="346" name="Рисунок 345"/>
        <xdr:cNvPicPr>
          <a:picLocks noChangeAspect="1"/>
        </xdr:cNvPicPr>
      </xdr:nvPicPr>
      <xdr:blipFill rotWithShape="1">
        <a:blip xmlns:r="http://schemas.openxmlformats.org/officeDocument/2006/relationships" r:embed="rId251" cstate="print">
          <a:extLst>
            <a:ext uri="{28A0092B-C50C-407E-A947-70E740481C1C}">
              <a14:useLocalDpi xmlns:a14="http://schemas.microsoft.com/office/drawing/2010/main" val="0"/>
            </a:ext>
          </a:extLst>
        </a:blip>
        <a:srcRect l="18583" t="12516" r="21286" b="10453"/>
        <a:stretch/>
      </xdr:blipFill>
      <xdr:spPr>
        <a:xfrm>
          <a:off x="2927649" y="83039204"/>
          <a:ext cx="460735" cy="590407"/>
        </a:xfrm>
        <a:prstGeom prst="rect">
          <a:avLst/>
        </a:prstGeom>
      </xdr:spPr>
    </xdr:pic>
    <xdr:clientData/>
  </xdr:oneCellAnchor>
  <xdr:oneCellAnchor>
    <xdr:from>
      <xdr:col>3</xdr:col>
      <xdr:colOff>158750</xdr:colOff>
      <xdr:row>143</xdr:row>
      <xdr:rowOff>72257</xdr:rowOff>
    </xdr:from>
    <xdr:ext cx="479734" cy="588889"/>
    <xdr:pic>
      <xdr:nvPicPr>
        <xdr:cNvPr id="348" name="Рисунок 347"/>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Lst>
        </a:blip>
        <a:srcRect l="19040" t="11494" r="22723" b="16454"/>
        <a:stretch/>
      </xdr:blipFill>
      <xdr:spPr>
        <a:xfrm>
          <a:off x="2923721" y="83761628"/>
          <a:ext cx="479734" cy="588889"/>
        </a:xfrm>
        <a:prstGeom prst="rect">
          <a:avLst/>
        </a:prstGeom>
      </xdr:spPr>
    </xdr:pic>
    <xdr:clientData/>
  </xdr:oneCellAnchor>
  <xdr:twoCellAnchor editAs="oneCell">
    <xdr:from>
      <xdr:col>2</xdr:col>
      <xdr:colOff>394611</xdr:colOff>
      <xdr:row>138</xdr:row>
      <xdr:rowOff>327371</xdr:rowOff>
    </xdr:from>
    <xdr:to>
      <xdr:col>2</xdr:col>
      <xdr:colOff>1871385</xdr:colOff>
      <xdr:row>138</xdr:row>
      <xdr:rowOff>1607664</xdr:rowOff>
    </xdr:to>
    <xdr:pic>
      <xdr:nvPicPr>
        <xdr:cNvPr id="8" name="Рисунок 7"/>
        <xdr:cNvPicPr>
          <a:picLocks noChangeAspect="1"/>
        </xdr:cNvPicPr>
      </xdr:nvPicPr>
      <xdr:blipFill rotWithShape="1">
        <a:blip xmlns:r="http://schemas.openxmlformats.org/officeDocument/2006/relationships" r:embed="rId253" cstate="print">
          <a:extLst>
            <a:ext uri="{28A0092B-C50C-407E-A947-70E740481C1C}">
              <a14:useLocalDpi xmlns:a14="http://schemas.microsoft.com/office/drawing/2010/main" val="0"/>
            </a:ext>
          </a:extLst>
        </a:blip>
        <a:srcRect l="12327" t="23493" r="14875" b="13425"/>
        <a:stretch/>
      </xdr:blipFill>
      <xdr:spPr>
        <a:xfrm>
          <a:off x="652346" y="79620195"/>
          <a:ext cx="1476774" cy="1280293"/>
        </a:xfrm>
        <a:prstGeom prst="rect">
          <a:avLst/>
        </a:prstGeom>
      </xdr:spPr>
    </xdr:pic>
    <xdr:clientData/>
  </xdr:twoCellAnchor>
  <xdr:oneCellAnchor>
    <xdr:from>
      <xdr:col>3</xdr:col>
      <xdr:colOff>162291</xdr:colOff>
      <xdr:row>144</xdr:row>
      <xdr:rowOff>78441</xdr:rowOff>
    </xdr:from>
    <xdr:ext cx="482694" cy="593912"/>
    <xdr:pic>
      <xdr:nvPicPr>
        <xdr:cNvPr id="351" name="Рисунок 350"/>
        <xdr:cNvPicPr>
          <a:picLocks noChangeAspect="1"/>
        </xdr:cNvPicPr>
      </xdr:nvPicPr>
      <xdr:blipFill rotWithShape="1">
        <a:blip xmlns:r="http://schemas.openxmlformats.org/officeDocument/2006/relationships" r:embed="rId254" cstate="print">
          <a:extLst>
            <a:ext uri="{28A0092B-C50C-407E-A947-70E740481C1C}">
              <a14:useLocalDpi xmlns:a14="http://schemas.microsoft.com/office/drawing/2010/main" val="0"/>
            </a:ext>
          </a:extLst>
        </a:blip>
        <a:srcRect l="19319" t="12448" r="17806" b="14093"/>
        <a:stretch/>
      </xdr:blipFill>
      <xdr:spPr>
        <a:xfrm>
          <a:off x="2927262" y="84497155"/>
          <a:ext cx="482694" cy="593912"/>
        </a:xfrm>
        <a:prstGeom prst="rect">
          <a:avLst/>
        </a:prstGeom>
      </xdr:spPr>
    </xdr:pic>
    <xdr:clientData/>
  </xdr:oneCellAnchor>
  <xdr:twoCellAnchor>
    <xdr:from>
      <xdr:col>3</xdr:col>
      <xdr:colOff>97972</xdr:colOff>
      <xdr:row>146</xdr:row>
      <xdr:rowOff>85725</xdr:rowOff>
    </xdr:from>
    <xdr:to>
      <xdr:col>3</xdr:col>
      <xdr:colOff>707572</xdr:colOff>
      <xdr:row>146</xdr:row>
      <xdr:rowOff>676275</xdr:rowOff>
    </xdr:to>
    <xdr:pic>
      <xdr:nvPicPr>
        <xdr:cNvPr id="352" name="Picture 42"/>
        <xdr:cNvPicPr>
          <a:picLocks noChangeAspect="1" noChangeArrowheads="1"/>
        </xdr:cNvPicPr>
      </xdr:nvPicPr>
      <xdr:blipFill>
        <a:blip xmlns:r="http://schemas.openxmlformats.org/officeDocument/2006/relationships" r:embed="rId255" cstate="print"/>
        <a:srcRect/>
        <a:stretch>
          <a:fillRect/>
        </a:stretch>
      </xdr:blipFill>
      <xdr:spPr bwMode="auto">
        <a:xfrm>
          <a:off x="2862943" y="85963125"/>
          <a:ext cx="609600" cy="590550"/>
        </a:xfrm>
        <a:prstGeom prst="rect">
          <a:avLst/>
        </a:prstGeom>
        <a:noFill/>
        <a:ln w="9525">
          <a:noFill/>
          <a:miter lim="800000"/>
          <a:headEnd/>
          <a:tailEnd/>
        </a:ln>
      </xdr:spPr>
    </xdr:pic>
    <xdr:clientData/>
  </xdr:twoCellAnchor>
  <xdr:twoCellAnchor>
    <xdr:from>
      <xdr:col>3</xdr:col>
      <xdr:colOff>76200</xdr:colOff>
      <xdr:row>172</xdr:row>
      <xdr:rowOff>47625</xdr:rowOff>
    </xdr:from>
    <xdr:to>
      <xdr:col>3</xdr:col>
      <xdr:colOff>695325</xdr:colOff>
      <xdr:row>172</xdr:row>
      <xdr:rowOff>666750</xdr:rowOff>
    </xdr:to>
    <xdr:pic>
      <xdr:nvPicPr>
        <xdr:cNvPr id="353" name="Рисунок 222"/>
        <xdr:cNvPicPr>
          <a:picLocks noChangeAspect="1"/>
        </xdr:cNvPicPr>
      </xdr:nvPicPr>
      <xdr:blipFill>
        <a:blip xmlns:r="http://schemas.openxmlformats.org/officeDocument/2006/relationships" r:embed="rId256" cstate="print"/>
        <a:srcRect/>
        <a:stretch>
          <a:fillRect/>
        </a:stretch>
      </xdr:blipFill>
      <xdr:spPr bwMode="auto">
        <a:xfrm>
          <a:off x="2754406" y="98536125"/>
          <a:ext cx="619125" cy="619125"/>
        </a:xfrm>
        <a:prstGeom prst="rect">
          <a:avLst/>
        </a:prstGeom>
        <a:noFill/>
        <a:ln w="9525">
          <a:noFill/>
          <a:miter lim="800000"/>
          <a:headEnd/>
          <a:tailEnd/>
        </a:ln>
      </xdr:spPr>
    </xdr:pic>
    <xdr:clientData/>
  </xdr:twoCellAnchor>
  <xdr:twoCellAnchor editAs="oneCell">
    <xdr:from>
      <xdr:col>3</xdr:col>
      <xdr:colOff>91567</xdr:colOff>
      <xdr:row>166</xdr:row>
      <xdr:rowOff>35859</xdr:rowOff>
    </xdr:from>
    <xdr:to>
      <xdr:col>3</xdr:col>
      <xdr:colOff>717976</xdr:colOff>
      <xdr:row>166</xdr:row>
      <xdr:rowOff>662268</xdr:rowOff>
    </xdr:to>
    <xdr:pic>
      <xdr:nvPicPr>
        <xdr:cNvPr id="2" name="Рисунок 1"/>
        <xdr:cNvPicPr>
          <a:picLocks noChangeAspect="1"/>
        </xdr:cNvPicPr>
      </xdr:nvPicPr>
      <xdr:blipFill>
        <a:blip xmlns:r="http://schemas.openxmlformats.org/officeDocument/2006/relationships" r:embed="rId257" cstate="print">
          <a:extLst>
            <a:ext uri="{28A0092B-C50C-407E-A947-70E740481C1C}">
              <a14:useLocalDpi xmlns:a14="http://schemas.microsoft.com/office/drawing/2010/main" val="0"/>
            </a:ext>
          </a:extLst>
        </a:blip>
        <a:stretch>
          <a:fillRect/>
        </a:stretch>
      </xdr:blipFill>
      <xdr:spPr>
        <a:xfrm>
          <a:off x="2856538" y="95166116"/>
          <a:ext cx="626409" cy="626409"/>
        </a:xfrm>
        <a:prstGeom prst="rect">
          <a:avLst/>
        </a:prstGeom>
      </xdr:spPr>
    </xdr:pic>
    <xdr:clientData/>
  </xdr:twoCellAnchor>
  <xdr:twoCellAnchor editAs="oneCell">
    <xdr:from>
      <xdr:col>3</xdr:col>
      <xdr:colOff>89646</xdr:colOff>
      <xdr:row>165</xdr:row>
      <xdr:rowOff>34738</xdr:rowOff>
    </xdr:from>
    <xdr:to>
      <xdr:col>3</xdr:col>
      <xdr:colOff>717176</xdr:colOff>
      <xdr:row>165</xdr:row>
      <xdr:rowOff>662268</xdr:rowOff>
    </xdr:to>
    <xdr:pic>
      <xdr:nvPicPr>
        <xdr:cNvPr id="5" name="Рисунок 4"/>
        <xdr:cNvPicPr>
          <a:picLocks noChangeAspect="1"/>
        </xdr:cNvPicPr>
      </xdr:nvPicPr>
      <xdr:blipFill>
        <a:blip xmlns:r="http://schemas.openxmlformats.org/officeDocument/2006/relationships" r:embed="rId258" cstate="print">
          <a:extLst>
            <a:ext uri="{28A0092B-C50C-407E-A947-70E740481C1C}">
              <a14:useLocalDpi xmlns:a14="http://schemas.microsoft.com/office/drawing/2010/main" val="0"/>
            </a:ext>
          </a:extLst>
        </a:blip>
        <a:stretch>
          <a:fillRect/>
        </a:stretch>
      </xdr:blipFill>
      <xdr:spPr>
        <a:xfrm>
          <a:off x="2850775" y="92756691"/>
          <a:ext cx="627530" cy="627530"/>
        </a:xfrm>
        <a:prstGeom prst="rect">
          <a:avLst/>
        </a:prstGeom>
      </xdr:spPr>
    </xdr:pic>
    <xdr:clientData/>
  </xdr:twoCellAnchor>
  <xdr:twoCellAnchor editAs="oneCell">
    <xdr:from>
      <xdr:col>3</xdr:col>
      <xdr:colOff>89646</xdr:colOff>
      <xdr:row>164</xdr:row>
      <xdr:rowOff>35859</xdr:rowOff>
    </xdr:from>
    <xdr:to>
      <xdr:col>3</xdr:col>
      <xdr:colOff>725021</xdr:colOff>
      <xdr:row>164</xdr:row>
      <xdr:rowOff>671234</xdr:rowOff>
    </xdr:to>
    <xdr:pic>
      <xdr:nvPicPr>
        <xdr:cNvPr id="6" name="Рисунок 5"/>
        <xdr:cNvPicPr>
          <a:picLocks noChangeAspect="1"/>
        </xdr:cNvPicPr>
      </xdr:nvPicPr>
      <xdr:blipFill>
        <a:blip xmlns:r="http://schemas.openxmlformats.org/officeDocument/2006/relationships" r:embed="rId259" cstate="print">
          <a:extLst>
            <a:ext uri="{28A0092B-C50C-407E-A947-70E740481C1C}">
              <a14:useLocalDpi xmlns:a14="http://schemas.microsoft.com/office/drawing/2010/main" val="0"/>
            </a:ext>
          </a:extLst>
        </a:blip>
        <a:stretch>
          <a:fillRect/>
        </a:stretch>
      </xdr:blipFill>
      <xdr:spPr>
        <a:xfrm>
          <a:off x="2850775" y="92058565"/>
          <a:ext cx="635375" cy="635375"/>
        </a:xfrm>
        <a:prstGeom prst="rect">
          <a:avLst/>
        </a:prstGeom>
      </xdr:spPr>
    </xdr:pic>
    <xdr:clientData/>
  </xdr:twoCellAnchor>
  <xdr:twoCellAnchor editAs="oneCell">
    <xdr:from>
      <xdr:col>3</xdr:col>
      <xdr:colOff>89646</xdr:colOff>
      <xdr:row>170</xdr:row>
      <xdr:rowOff>43704</xdr:rowOff>
    </xdr:from>
    <xdr:to>
      <xdr:col>3</xdr:col>
      <xdr:colOff>717175</xdr:colOff>
      <xdr:row>170</xdr:row>
      <xdr:rowOff>671233</xdr:rowOff>
    </xdr:to>
    <xdr:pic>
      <xdr:nvPicPr>
        <xdr:cNvPr id="7" name="Рисунок 6"/>
        <xdr:cNvPicPr>
          <a:picLocks noChangeAspect="1"/>
        </xdr:cNvPicPr>
      </xdr:nvPicPr>
      <xdr:blipFill>
        <a:blip xmlns:r="http://schemas.openxmlformats.org/officeDocument/2006/relationships" r:embed="rId260" cstate="print">
          <a:extLst>
            <a:ext uri="{28A0092B-C50C-407E-A947-70E740481C1C}">
              <a14:useLocalDpi xmlns:a14="http://schemas.microsoft.com/office/drawing/2010/main" val="0"/>
            </a:ext>
          </a:extLst>
        </a:blip>
        <a:stretch>
          <a:fillRect/>
        </a:stretch>
      </xdr:blipFill>
      <xdr:spPr>
        <a:xfrm>
          <a:off x="2850775" y="96261892"/>
          <a:ext cx="627529" cy="627529"/>
        </a:xfrm>
        <a:prstGeom prst="rect">
          <a:avLst/>
        </a:prstGeom>
      </xdr:spPr>
    </xdr:pic>
    <xdr:clientData/>
  </xdr:twoCellAnchor>
  <xdr:twoCellAnchor editAs="oneCell">
    <xdr:from>
      <xdr:col>3</xdr:col>
      <xdr:colOff>98611</xdr:colOff>
      <xdr:row>169</xdr:row>
      <xdr:rowOff>43703</xdr:rowOff>
    </xdr:from>
    <xdr:to>
      <xdr:col>3</xdr:col>
      <xdr:colOff>717176</xdr:colOff>
      <xdr:row>169</xdr:row>
      <xdr:rowOff>662268</xdr:rowOff>
    </xdr:to>
    <xdr:pic>
      <xdr:nvPicPr>
        <xdr:cNvPr id="9" name="Рисунок 8"/>
        <xdr:cNvPicPr>
          <a:picLocks noChangeAspect="1"/>
        </xdr:cNvPicPr>
      </xdr:nvPicPr>
      <xdr:blipFill>
        <a:blip xmlns:r="http://schemas.openxmlformats.org/officeDocument/2006/relationships" r:embed="rId261" cstate="print">
          <a:extLst>
            <a:ext uri="{28A0092B-C50C-407E-A947-70E740481C1C}">
              <a14:useLocalDpi xmlns:a14="http://schemas.microsoft.com/office/drawing/2010/main" val="0"/>
            </a:ext>
          </a:extLst>
        </a:blip>
        <a:stretch>
          <a:fillRect/>
        </a:stretch>
      </xdr:blipFill>
      <xdr:spPr>
        <a:xfrm>
          <a:off x="2859740" y="95562644"/>
          <a:ext cx="618565" cy="618565"/>
        </a:xfrm>
        <a:prstGeom prst="rect">
          <a:avLst/>
        </a:prstGeom>
      </xdr:spPr>
    </xdr:pic>
    <xdr:clientData/>
  </xdr:twoCellAnchor>
  <xdr:twoCellAnchor editAs="oneCell">
    <xdr:from>
      <xdr:col>3</xdr:col>
      <xdr:colOff>80681</xdr:colOff>
      <xdr:row>175</xdr:row>
      <xdr:rowOff>34738</xdr:rowOff>
    </xdr:from>
    <xdr:to>
      <xdr:col>3</xdr:col>
      <xdr:colOff>726140</xdr:colOff>
      <xdr:row>175</xdr:row>
      <xdr:rowOff>680197</xdr:rowOff>
    </xdr:to>
    <xdr:pic>
      <xdr:nvPicPr>
        <xdr:cNvPr id="11" name="Рисунок 10"/>
        <xdr:cNvPicPr>
          <a:picLocks noChangeAspect="1"/>
        </xdr:cNvPicPr>
      </xdr:nvPicPr>
      <xdr:blipFill>
        <a:blip xmlns:r="http://schemas.openxmlformats.org/officeDocument/2006/relationships" r:embed="rId262" cstate="print">
          <a:extLst>
            <a:ext uri="{28A0092B-C50C-407E-A947-70E740481C1C}">
              <a14:useLocalDpi xmlns:a14="http://schemas.microsoft.com/office/drawing/2010/main" val="0"/>
            </a:ext>
          </a:extLst>
        </a:blip>
        <a:stretch>
          <a:fillRect/>
        </a:stretch>
      </xdr:blipFill>
      <xdr:spPr>
        <a:xfrm>
          <a:off x="2841810" y="98350667"/>
          <a:ext cx="645459" cy="645459"/>
        </a:xfrm>
        <a:prstGeom prst="rect">
          <a:avLst/>
        </a:prstGeom>
      </xdr:spPr>
    </xdr:pic>
    <xdr:clientData/>
  </xdr:twoCellAnchor>
  <xdr:twoCellAnchor editAs="oneCell">
    <xdr:from>
      <xdr:col>3</xdr:col>
      <xdr:colOff>80682</xdr:colOff>
      <xdr:row>176</xdr:row>
      <xdr:rowOff>25774</xdr:rowOff>
    </xdr:from>
    <xdr:to>
      <xdr:col>3</xdr:col>
      <xdr:colOff>726141</xdr:colOff>
      <xdr:row>176</xdr:row>
      <xdr:rowOff>671233</xdr:rowOff>
    </xdr:to>
    <xdr:pic>
      <xdr:nvPicPr>
        <xdr:cNvPr id="12" name="Рисунок 11"/>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2841811" y="99040950"/>
          <a:ext cx="645459" cy="645459"/>
        </a:xfrm>
        <a:prstGeom prst="rect">
          <a:avLst/>
        </a:prstGeom>
      </xdr:spPr>
    </xdr:pic>
    <xdr:clientData/>
  </xdr:twoCellAnchor>
  <xdr:twoCellAnchor editAs="oneCell">
    <xdr:from>
      <xdr:col>3</xdr:col>
      <xdr:colOff>73639</xdr:colOff>
      <xdr:row>173</xdr:row>
      <xdr:rowOff>17930</xdr:rowOff>
    </xdr:from>
    <xdr:to>
      <xdr:col>3</xdr:col>
      <xdr:colOff>728062</xdr:colOff>
      <xdr:row>173</xdr:row>
      <xdr:rowOff>672353</xdr:rowOff>
    </xdr:to>
    <xdr:pic>
      <xdr:nvPicPr>
        <xdr:cNvPr id="10" name="Рисунок 9"/>
        <xdr:cNvPicPr>
          <a:picLocks noChangeAspect="1"/>
        </xdr:cNvPicPr>
      </xdr:nvPicPr>
      <xdr:blipFill>
        <a:blip xmlns:r="http://schemas.openxmlformats.org/officeDocument/2006/relationships" r:embed="rId264" cstate="print">
          <a:extLst>
            <a:ext uri="{28A0092B-C50C-407E-A947-70E740481C1C}">
              <a14:useLocalDpi xmlns:a14="http://schemas.microsoft.com/office/drawing/2010/main" val="0"/>
            </a:ext>
          </a:extLst>
        </a:blip>
        <a:stretch>
          <a:fillRect/>
        </a:stretch>
      </xdr:blipFill>
      <xdr:spPr>
        <a:xfrm>
          <a:off x="2838610" y="100024987"/>
          <a:ext cx="654423" cy="654423"/>
        </a:xfrm>
        <a:prstGeom prst="rect">
          <a:avLst/>
        </a:prstGeom>
      </xdr:spPr>
    </xdr:pic>
    <xdr:clientData/>
  </xdr:twoCellAnchor>
  <xdr:twoCellAnchor editAs="oneCell">
    <xdr:from>
      <xdr:col>3</xdr:col>
      <xdr:colOff>182976</xdr:colOff>
      <xdr:row>444</xdr:row>
      <xdr:rowOff>49628</xdr:rowOff>
    </xdr:from>
    <xdr:to>
      <xdr:col>3</xdr:col>
      <xdr:colOff>635268</xdr:colOff>
      <xdr:row>444</xdr:row>
      <xdr:rowOff>661147</xdr:rowOff>
    </xdr:to>
    <xdr:pic>
      <xdr:nvPicPr>
        <xdr:cNvPr id="14" name="Рисунок 13"/>
        <xdr:cNvPicPr>
          <a:picLocks noChangeAspect="1"/>
        </xdr:cNvPicPr>
      </xdr:nvPicPr>
      <xdr:blipFill rotWithShape="1">
        <a:blip xmlns:r="http://schemas.openxmlformats.org/officeDocument/2006/relationships" r:embed="rId265" cstate="print">
          <a:extLst>
            <a:ext uri="{28A0092B-C50C-407E-A947-70E740481C1C}">
              <a14:useLocalDpi xmlns:a14="http://schemas.microsoft.com/office/drawing/2010/main" val="0"/>
            </a:ext>
          </a:extLst>
        </a:blip>
        <a:srcRect l="13510" r="14138" b="1361"/>
        <a:stretch/>
      </xdr:blipFill>
      <xdr:spPr>
        <a:xfrm>
          <a:off x="2861182" y="245615334"/>
          <a:ext cx="452292" cy="611519"/>
        </a:xfrm>
        <a:prstGeom prst="rect">
          <a:avLst/>
        </a:prstGeom>
      </xdr:spPr>
    </xdr:pic>
    <xdr:clientData/>
  </xdr:twoCellAnchor>
  <xdr:twoCellAnchor editAs="oneCell">
    <xdr:from>
      <xdr:col>3</xdr:col>
      <xdr:colOff>160329</xdr:colOff>
      <xdr:row>445</xdr:row>
      <xdr:rowOff>41312</xdr:rowOff>
    </xdr:from>
    <xdr:to>
      <xdr:col>3</xdr:col>
      <xdr:colOff>595471</xdr:colOff>
      <xdr:row>445</xdr:row>
      <xdr:rowOff>627530</xdr:rowOff>
    </xdr:to>
    <xdr:pic>
      <xdr:nvPicPr>
        <xdr:cNvPr id="15" name="Рисунок 14"/>
        <xdr:cNvPicPr>
          <a:picLocks noChangeAspect="1"/>
        </xdr:cNvPicPr>
      </xdr:nvPicPr>
      <xdr:blipFill rotWithShape="1">
        <a:blip xmlns:r="http://schemas.openxmlformats.org/officeDocument/2006/relationships" r:embed="rId266" cstate="print">
          <a:extLst>
            <a:ext uri="{28A0092B-C50C-407E-A947-70E740481C1C}">
              <a14:useLocalDpi xmlns:a14="http://schemas.microsoft.com/office/drawing/2010/main" val="0"/>
            </a:ext>
          </a:extLst>
        </a:blip>
        <a:srcRect l="13535" r="13625" b="1149"/>
        <a:stretch/>
      </xdr:blipFill>
      <xdr:spPr>
        <a:xfrm>
          <a:off x="2838535" y="246290577"/>
          <a:ext cx="435142" cy="586218"/>
        </a:xfrm>
        <a:prstGeom prst="rect">
          <a:avLst/>
        </a:prstGeom>
      </xdr:spPr>
    </xdr:pic>
    <xdr:clientData/>
  </xdr:twoCellAnchor>
  <xdr:twoCellAnchor editAs="oneCell">
    <xdr:from>
      <xdr:col>2</xdr:col>
      <xdr:colOff>356000</xdr:colOff>
      <xdr:row>443</xdr:row>
      <xdr:rowOff>86201</xdr:rowOff>
    </xdr:from>
    <xdr:to>
      <xdr:col>2</xdr:col>
      <xdr:colOff>1961029</xdr:colOff>
      <xdr:row>443</xdr:row>
      <xdr:rowOff>990861</xdr:rowOff>
    </xdr:to>
    <xdr:pic>
      <xdr:nvPicPr>
        <xdr:cNvPr id="16" name="Рисунок 15"/>
        <xdr:cNvPicPr>
          <a:picLocks noChangeAspect="1"/>
        </xdr:cNvPicPr>
      </xdr:nvPicPr>
      <xdr:blipFill>
        <a:blip xmlns:r="http://schemas.openxmlformats.org/officeDocument/2006/relationships" r:embed="rId267" cstate="print">
          <a:extLst>
            <a:ext uri="{28A0092B-C50C-407E-A947-70E740481C1C}">
              <a14:useLocalDpi xmlns:a14="http://schemas.microsoft.com/office/drawing/2010/main" val="0"/>
            </a:ext>
          </a:extLst>
        </a:blip>
        <a:stretch>
          <a:fillRect/>
        </a:stretch>
      </xdr:blipFill>
      <xdr:spPr>
        <a:xfrm>
          <a:off x="613735" y="244576142"/>
          <a:ext cx="1605029" cy="904660"/>
        </a:xfrm>
        <a:prstGeom prst="rect">
          <a:avLst/>
        </a:prstGeom>
      </xdr:spPr>
    </xdr:pic>
    <xdr:clientData/>
  </xdr:twoCellAnchor>
  <xdr:twoCellAnchor editAs="oneCell">
    <xdr:from>
      <xdr:col>2</xdr:col>
      <xdr:colOff>515471</xdr:colOff>
      <xdr:row>216</xdr:row>
      <xdr:rowOff>100852</xdr:rowOff>
    </xdr:from>
    <xdr:to>
      <xdr:col>2</xdr:col>
      <xdr:colOff>1867477</xdr:colOff>
      <xdr:row>216</xdr:row>
      <xdr:rowOff>459440</xdr:rowOff>
    </xdr:to>
    <xdr:pic>
      <xdr:nvPicPr>
        <xdr:cNvPr id="22028" name="Picture 6668"/>
        <xdr:cNvPicPr>
          <a:picLocks noChangeAspect="1" noChangeArrowheads="1"/>
        </xdr:cNvPicPr>
      </xdr:nvPicPr>
      <xdr:blipFill>
        <a:blip xmlns:r="http://schemas.openxmlformats.org/officeDocument/2006/relationships" r:embed="rId268" cstate="print"/>
        <a:srcRect/>
        <a:stretch>
          <a:fillRect/>
        </a:stretch>
      </xdr:blipFill>
      <xdr:spPr bwMode="auto">
        <a:xfrm>
          <a:off x="773206" y="121841558"/>
          <a:ext cx="1352006" cy="358588"/>
        </a:xfrm>
        <a:prstGeom prst="rect">
          <a:avLst/>
        </a:prstGeom>
        <a:noFill/>
      </xdr:spPr>
    </xdr:pic>
    <xdr:clientData/>
  </xdr:twoCellAnchor>
  <xdr:twoCellAnchor editAs="oneCell">
    <xdr:from>
      <xdr:col>2</xdr:col>
      <xdr:colOff>952500</xdr:colOff>
      <xdr:row>216</xdr:row>
      <xdr:rowOff>526677</xdr:rowOff>
    </xdr:from>
    <xdr:to>
      <xdr:col>2</xdr:col>
      <xdr:colOff>1413966</xdr:colOff>
      <xdr:row>216</xdr:row>
      <xdr:rowOff>829236</xdr:rowOff>
    </xdr:to>
    <xdr:pic>
      <xdr:nvPicPr>
        <xdr:cNvPr id="22030" name="Picture 6670"/>
        <xdr:cNvPicPr>
          <a:picLocks noChangeAspect="1" noChangeArrowheads="1"/>
        </xdr:cNvPicPr>
      </xdr:nvPicPr>
      <xdr:blipFill>
        <a:blip xmlns:r="http://schemas.openxmlformats.org/officeDocument/2006/relationships" r:embed="rId269" cstate="print"/>
        <a:srcRect/>
        <a:stretch>
          <a:fillRect/>
        </a:stretch>
      </xdr:blipFill>
      <xdr:spPr bwMode="auto">
        <a:xfrm>
          <a:off x="1210235" y="122267383"/>
          <a:ext cx="461466" cy="302559"/>
        </a:xfrm>
        <a:prstGeom prst="rect">
          <a:avLst/>
        </a:prstGeom>
        <a:noFill/>
      </xdr:spPr>
    </xdr:pic>
    <xdr:clientData/>
  </xdr:twoCellAnchor>
  <xdr:twoCellAnchor editAs="oneCell">
    <xdr:from>
      <xdr:col>3</xdr:col>
      <xdr:colOff>201705</xdr:colOff>
      <xdr:row>217</xdr:row>
      <xdr:rowOff>33619</xdr:rowOff>
    </xdr:from>
    <xdr:to>
      <xdr:col>3</xdr:col>
      <xdr:colOff>709502</xdr:colOff>
      <xdr:row>217</xdr:row>
      <xdr:rowOff>649941</xdr:rowOff>
    </xdr:to>
    <xdr:pic>
      <xdr:nvPicPr>
        <xdr:cNvPr id="22034" name="Picture 6674"/>
        <xdr:cNvPicPr>
          <a:picLocks noChangeAspect="1" noChangeArrowheads="1"/>
        </xdr:cNvPicPr>
      </xdr:nvPicPr>
      <xdr:blipFill>
        <a:blip xmlns:r="http://schemas.openxmlformats.org/officeDocument/2006/relationships" r:embed="rId270" cstate="print"/>
        <a:srcRect/>
        <a:stretch>
          <a:fillRect/>
        </a:stretch>
      </xdr:blipFill>
      <xdr:spPr bwMode="auto">
        <a:xfrm>
          <a:off x="2879911" y="120272737"/>
          <a:ext cx="507797" cy="616322"/>
        </a:xfrm>
        <a:prstGeom prst="rect">
          <a:avLst/>
        </a:prstGeom>
        <a:noFill/>
      </xdr:spPr>
    </xdr:pic>
    <xdr:clientData/>
  </xdr:twoCellAnchor>
  <xdr:twoCellAnchor editAs="oneCell">
    <xdr:from>
      <xdr:col>3</xdr:col>
      <xdr:colOff>224118</xdr:colOff>
      <xdr:row>218</xdr:row>
      <xdr:rowOff>44826</xdr:rowOff>
    </xdr:from>
    <xdr:to>
      <xdr:col>3</xdr:col>
      <xdr:colOff>683560</xdr:colOff>
      <xdr:row>218</xdr:row>
      <xdr:rowOff>642840</xdr:rowOff>
    </xdr:to>
    <xdr:pic>
      <xdr:nvPicPr>
        <xdr:cNvPr id="22038" name="Picture 6678"/>
        <xdr:cNvPicPr>
          <a:picLocks noChangeAspect="1" noChangeArrowheads="1"/>
        </xdr:cNvPicPr>
      </xdr:nvPicPr>
      <xdr:blipFill>
        <a:blip xmlns:r="http://schemas.openxmlformats.org/officeDocument/2006/relationships" r:embed="rId271" cstate="print"/>
        <a:srcRect/>
        <a:stretch>
          <a:fillRect/>
        </a:stretch>
      </xdr:blipFill>
      <xdr:spPr bwMode="auto">
        <a:xfrm>
          <a:off x="2902324" y="120967502"/>
          <a:ext cx="459442" cy="598014"/>
        </a:xfrm>
        <a:prstGeom prst="rect">
          <a:avLst/>
        </a:prstGeom>
        <a:noFill/>
      </xdr:spPr>
    </xdr:pic>
    <xdr:clientData/>
  </xdr:twoCellAnchor>
  <xdr:twoCellAnchor editAs="oneCell">
    <xdr:from>
      <xdr:col>3</xdr:col>
      <xdr:colOff>224117</xdr:colOff>
      <xdr:row>219</xdr:row>
      <xdr:rowOff>56030</xdr:rowOff>
    </xdr:from>
    <xdr:to>
      <xdr:col>3</xdr:col>
      <xdr:colOff>694764</xdr:colOff>
      <xdr:row>219</xdr:row>
      <xdr:rowOff>650360</xdr:rowOff>
    </xdr:to>
    <xdr:pic>
      <xdr:nvPicPr>
        <xdr:cNvPr id="22043" name="Picture 6683"/>
        <xdr:cNvPicPr>
          <a:picLocks noChangeAspect="1" noChangeArrowheads="1"/>
        </xdr:cNvPicPr>
      </xdr:nvPicPr>
      <xdr:blipFill>
        <a:blip xmlns:r="http://schemas.openxmlformats.org/officeDocument/2006/relationships" r:embed="rId272" cstate="print"/>
        <a:srcRect/>
        <a:stretch>
          <a:fillRect/>
        </a:stretch>
      </xdr:blipFill>
      <xdr:spPr bwMode="auto">
        <a:xfrm>
          <a:off x="2902323" y="121662265"/>
          <a:ext cx="470647" cy="594330"/>
        </a:xfrm>
        <a:prstGeom prst="rect">
          <a:avLst/>
        </a:prstGeom>
        <a:noFill/>
      </xdr:spPr>
    </xdr:pic>
    <xdr:clientData/>
  </xdr:twoCellAnchor>
  <xdr:twoCellAnchor editAs="oneCell">
    <xdr:from>
      <xdr:col>3</xdr:col>
      <xdr:colOff>212911</xdr:colOff>
      <xdr:row>220</xdr:row>
      <xdr:rowOff>56031</xdr:rowOff>
    </xdr:from>
    <xdr:to>
      <xdr:col>3</xdr:col>
      <xdr:colOff>709052</xdr:colOff>
      <xdr:row>220</xdr:row>
      <xdr:rowOff>649942</xdr:rowOff>
    </xdr:to>
    <xdr:pic>
      <xdr:nvPicPr>
        <xdr:cNvPr id="22046" name="Picture 6686"/>
        <xdr:cNvPicPr>
          <a:picLocks noChangeAspect="1" noChangeArrowheads="1"/>
        </xdr:cNvPicPr>
      </xdr:nvPicPr>
      <xdr:blipFill>
        <a:blip xmlns:r="http://schemas.openxmlformats.org/officeDocument/2006/relationships" r:embed="rId273" cstate="print"/>
        <a:srcRect/>
        <a:stretch>
          <a:fillRect/>
        </a:stretch>
      </xdr:blipFill>
      <xdr:spPr bwMode="auto">
        <a:xfrm>
          <a:off x="2891117" y="122345825"/>
          <a:ext cx="496141" cy="593911"/>
        </a:xfrm>
        <a:prstGeom prst="rect">
          <a:avLst/>
        </a:prstGeom>
        <a:noFill/>
      </xdr:spPr>
    </xdr:pic>
    <xdr:clientData/>
  </xdr:twoCellAnchor>
  <xdr:twoCellAnchor editAs="oneCell">
    <xdr:from>
      <xdr:col>3</xdr:col>
      <xdr:colOff>212912</xdr:colOff>
      <xdr:row>221</xdr:row>
      <xdr:rowOff>44823</xdr:rowOff>
    </xdr:from>
    <xdr:to>
      <xdr:col>3</xdr:col>
      <xdr:colOff>692152</xdr:colOff>
      <xdr:row>221</xdr:row>
      <xdr:rowOff>638736</xdr:rowOff>
    </xdr:to>
    <xdr:pic>
      <xdr:nvPicPr>
        <xdr:cNvPr id="22052" name="Picture 6692"/>
        <xdr:cNvPicPr>
          <a:picLocks noChangeAspect="1" noChangeArrowheads="1"/>
        </xdr:cNvPicPr>
      </xdr:nvPicPr>
      <xdr:blipFill>
        <a:blip xmlns:r="http://schemas.openxmlformats.org/officeDocument/2006/relationships" r:embed="rId274" cstate="print"/>
        <a:srcRect/>
        <a:stretch>
          <a:fillRect/>
        </a:stretch>
      </xdr:blipFill>
      <xdr:spPr bwMode="auto">
        <a:xfrm>
          <a:off x="2891118" y="123018176"/>
          <a:ext cx="479240" cy="593913"/>
        </a:xfrm>
        <a:prstGeom prst="rect">
          <a:avLst/>
        </a:prstGeom>
        <a:noFill/>
      </xdr:spPr>
    </xdr:pic>
    <xdr:clientData/>
  </xdr:twoCellAnchor>
  <xdr:twoCellAnchor editAs="oneCell">
    <xdr:from>
      <xdr:col>3</xdr:col>
      <xdr:colOff>224118</xdr:colOff>
      <xdr:row>222</xdr:row>
      <xdr:rowOff>22413</xdr:rowOff>
    </xdr:from>
    <xdr:to>
      <xdr:col>3</xdr:col>
      <xdr:colOff>672353</xdr:colOff>
      <xdr:row>222</xdr:row>
      <xdr:rowOff>631399</xdr:rowOff>
    </xdr:to>
    <xdr:pic>
      <xdr:nvPicPr>
        <xdr:cNvPr id="22054" name="Picture 6694"/>
        <xdr:cNvPicPr>
          <a:picLocks noChangeAspect="1" noChangeArrowheads="1"/>
        </xdr:cNvPicPr>
      </xdr:nvPicPr>
      <xdr:blipFill>
        <a:blip xmlns:r="http://schemas.openxmlformats.org/officeDocument/2006/relationships" r:embed="rId275" cstate="print"/>
        <a:srcRect/>
        <a:stretch>
          <a:fillRect/>
        </a:stretch>
      </xdr:blipFill>
      <xdr:spPr bwMode="auto">
        <a:xfrm>
          <a:off x="2902324" y="123679325"/>
          <a:ext cx="448235" cy="608986"/>
        </a:xfrm>
        <a:prstGeom prst="rect">
          <a:avLst/>
        </a:prstGeom>
        <a:noFill/>
      </xdr:spPr>
    </xdr:pic>
    <xdr:clientData/>
  </xdr:twoCellAnchor>
  <xdr:twoCellAnchor editAs="oneCell">
    <xdr:from>
      <xdr:col>3</xdr:col>
      <xdr:colOff>212912</xdr:colOff>
      <xdr:row>223</xdr:row>
      <xdr:rowOff>33618</xdr:rowOff>
    </xdr:from>
    <xdr:to>
      <xdr:col>3</xdr:col>
      <xdr:colOff>694764</xdr:colOff>
      <xdr:row>223</xdr:row>
      <xdr:rowOff>647763</xdr:rowOff>
    </xdr:to>
    <xdr:pic>
      <xdr:nvPicPr>
        <xdr:cNvPr id="22058" name="Picture 6698"/>
        <xdr:cNvPicPr>
          <a:picLocks noChangeAspect="1" noChangeArrowheads="1"/>
        </xdr:cNvPicPr>
      </xdr:nvPicPr>
      <xdr:blipFill>
        <a:blip xmlns:r="http://schemas.openxmlformats.org/officeDocument/2006/relationships" r:embed="rId276" cstate="print"/>
        <a:srcRect/>
        <a:stretch>
          <a:fillRect/>
        </a:stretch>
      </xdr:blipFill>
      <xdr:spPr bwMode="auto">
        <a:xfrm>
          <a:off x="2891118" y="124374089"/>
          <a:ext cx="481852" cy="614145"/>
        </a:xfrm>
        <a:prstGeom prst="rect">
          <a:avLst/>
        </a:prstGeom>
        <a:noFill/>
      </xdr:spPr>
    </xdr:pic>
    <xdr:clientData/>
  </xdr:twoCellAnchor>
  <xdr:twoCellAnchor editAs="oneCell">
    <xdr:from>
      <xdr:col>3</xdr:col>
      <xdr:colOff>224119</xdr:colOff>
      <xdr:row>224</xdr:row>
      <xdr:rowOff>33616</xdr:rowOff>
    </xdr:from>
    <xdr:to>
      <xdr:col>3</xdr:col>
      <xdr:colOff>672353</xdr:colOff>
      <xdr:row>224</xdr:row>
      <xdr:rowOff>647761</xdr:rowOff>
    </xdr:to>
    <xdr:pic>
      <xdr:nvPicPr>
        <xdr:cNvPr id="22060" name="Picture 6700"/>
        <xdr:cNvPicPr>
          <a:picLocks noChangeAspect="1" noChangeArrowheads="1"/>
        </xdr:cNvPicPr>
      </xdr:nvPicPr>
      <xdr:blipFill>
        <a:blip xmlns:r="http://schemas.openxmlformats.org/officeDocument/2006/relationships" r:embed="rId277" cstate="print"/>
        <a:srcRect/>
        <a:stretch>
          <a:fillRect/>
        </a:stretch>
      </xdr:blipFill>
      <xdr:spPr bwMode="auto">
        <a:xfrm>
          <a:off x="2902325" y="125057645"/>
          <a:ext cx="448234" cy="614145"/>
        </a:xfrm>
        <a:prstGeom prst="rect">
          <a:avLst/>
        </a:prstGeom>
        <a:noFill/>
      </xdr:spPr>
    </xdr:pic>
    <xdr:clientData/>
  </xdr:twoCellAnchor>
  <xdr:twoCellAnchor editAs="oneCell">
    <xdr:from>
      <xdr:col>3</xdr:col>
      <xdr:colOff>224118</xdr:colOff>
      <xdr:row>225</xdr:row>
      <xdr:rowOff>44824</xdr:rowOff>
    </xdr:from>
    <xdr:to>
      <xdr:col>3</xdr:col>
      <xdr:colOff>694765</xdr:colOff>
      <xdr:row>225</xdr:row>
      <xdr:rowOff>649620</xdr:rowOff>
    </xdr:to>
    <xdr:pic>
      <xdr:nvPicPr>
        <xdr:cNvPr id="22064" name="Picture 6704"/>
        <xdr:cNvPicPr>
          <a:picLocks noChangeAspect="1" noChangeArrowheads="1"/>
        </xdr:cNvPicPr>
      </xdr:nvPicPr>
      <xdr:blipFill>
        <a:blip xmlns:r="http://schemas.openxmlformats.org/officeDocument/2006/relationships" r:embed="rId278" cstate="print"/>
        <a:srcRect/>
        <a:stretch>
          <a:fillRect/>
        </a:stretch>
      </xdr:blipFill>
      <xdr:spPr bwMode="auto">
        <a:xfrm>
          <a:off x="2902324" y="125752412"/>
          <a:ext cx="470647" cy="604796"/>
        </a:xfrm>
        <a:prstGeom prst="rect">
          <a:avLst/>
        </a:prstGeom>
        <a:noFill/>
      </xdr:spPr>
    </xdr:pic>
    <xdr:clientData/>
  </xdr:twoCellAnchor>
  <xdr:twoCellAnchor editAs="oneCell">
    <xdr:from>
      <xdr:col>3</xdr:col>
      <xdr:colOff>44826</xdr:colOff>
      <xdr:row>43</xdr:row>
      <xdr:rowOff>56029</xdr:rowOff>
    </xdr:from>
    <xdr:to>
      <xdr:col>3</xdr:col>
      <xdr:colOff>739590</xdr:colOff>
      <xdr:row>43</xdr:row>
      <xdr:rowOff>724886</xdr:rowOff>
    </xdr:to>
    <xdr:pic>
      <xdr:nvPicPr>
        <xdr:cNvPr id="22068" name="Picture 6708"/>
        <xdr:cNvPicPr>
          <a:picLocks noChangeAspect="1" noChangeArrowheads="1"/>
        </xdr:cNvPicPr>
      </xdr:nvPicPr>
      <xdr:blipFill>
        <a:blip xmlns:r="http://schemas.openxmlformats.org/officeDocument/2006/relationships" r:embed="rId279" cstate="print"/>
        <a:srcRect/>
        <a:stretch>
          <a:fillRect/>
        </a:stretch>
      </xdr:blipFill>
      <xdr:spPr bwMode="auto">
        <a:xfrm>
          <a:off x="2723032" y="23532353"/>
          <a:ext cx="694764" cy="668857"/>
        </a:xfrm>
        <a:prstGeom prst="rect">
          <a:avLst/>
        </a:prstGeom>
        <a:noFill/>
      </xdr:spPr>
    </xdr:pic>
    <xdr:clientData/>
  </xdr:twoCellAnchor>
  <xdr:twoCellAnchor editAs="oneCell">
    <xdr:from>
      <xdr:col>3</xdr:col>
      <xdr:colOff>56029</xdr:colOff>
      <xdr:row>41</xdr:row>
      <xdr:rowOff>33619</xdr:rowOff>
    </xdr:from>
    <xdr:to>
      <xdr:col>3</xdr:col>
      <xdr:colOff>705971</xdr:colOff>
      <xdr:row>41</xdr:row>
      <xdr:rowOff>667249</xdr:rowOff>
    </xdr:to>
    <xdr:pic>
      <xdr:nvPicPr>
        <xdr:cNvPr id="22071" name="Picture 6711"/>
        <xdr:cNvPicPr>
          <a:picLocks noChangeAspect="1" noChangeArrowheads="1"/>
        </xdr:cNvPicPr>
      </xdr:nvPicPr>
      <xdr:blipFill>
        <a:blip xmlns:r="http://schemas.openxmlformats.org/officeDocument/2006/relationships" r:embed="rId280" cstate="print"/>
        <a:srcRect/>
        <a:stretch>
          <a:fillRect/>
        </a:stretch>
      </xdr:blipFill>
      <xdr:spPr bwMode="auto">
        <a:xfrm>
          <a:off x="2734235" y="22053178"/>
          <a:ext cx="649942" cy="633630"/>
        </a:xfrm>
        <a:prstGeom prst="rect">
          <a:avLst/>
        </a:prstGeom>
        <a:noFill/>
      </xdr:spPr>
    </xdr:pic>
    <xdr:clientData/>
  </xdr:twoCellAnchor>
  <xdr:twoCellAnchor editAs="oneCell">
    <xdr:from>
      <xdr:col>3</xdr:col>
      <xdr:colOff>43516</xdr:colOff>
      <xdr:row>42</xdr:row>
      <xdr:rowOff>44823</xdr:rowOff>
    </xdr:from>
    <xdr:to>
      <xdr:col>3</xdr:col>
      <xdr:colOff>705970</xdr:colOff>
      <xdr:row>42</xdr:row>
      <xdr:rowOff>694765</xdr:rowOff>
    </xdr:to>
    <xdr:pic>
      <xdr:nvPicPr>
        <xdr:cNvPr id="22073" name="Picture 6713"/>
        <xdr:cNvPicPr>
          <a:picLocks noChangeAspect="1" noChangeArrowheads="1"/>
        </xdr:cNvPicPr>
      </xdr:nvPicPr>
      <xdr:blipFill>
        <a:blip xmlns:r="http://schemas.openxmlformats.org/officeDocument/2006/relationships" r:embed="rId281" cstate="print"/>
        <a:srcRect/>
        <a:stretch>
          <a:fillRect/>
        </a:stretch>
      </xdr:blipFill>
      <xdr:spPr bwMode="auto">
        <a:xfrm>
          <a:off x="2721722" y="22792764"/>
          <a:ext cx="662454" cy="649942"/>
        </a:xfrm>
        <a:prstGeom prst="rect">
          <a:avLst/>
        </a:prstGeom>
        <a:noFill/>
      </xdr:spPr>
    </xdr:pic>
    <xdr:clientData/>
  </xdr:twoCellAnchor>
  <xdr:twoCellAnchor editAs="oneCell">
    <xdr:from>
      <xdr:col>3</xdr:col>
      <xdr:colOff>157202</xdr:colOff>
      <xdr:row>145</xdr:row>
      <xdr:rowOff>89647</xdr:rowOff>
    </xdr:from>
    <xdr:to>
      <xdr:col>3</xdr:col>
      <xdr:colOff>618069</xdr:colOff>
      <xdr:row>145</xdr:row>
      <xdr:rowOff>681553</xdr:rowOff>
    </xdr:to>
    <xdr:pic>
      <xdr:nvPicPr>
        <xdr:cNvPr id="347" name="Рисунок 346"/>
        <xdr:cNvPicPr>
          <a:picLocks noChangeAspect="1"/>
        </xdr:cNvPicPr>
      </xdr:nvPicPr>
      <xdr:blipFill rotWithShape="1">
        <a:blip xmlns:r="http://schemas.openxmlformats.org/officeDocument/2006/relationships" r:embed="rId250" cstate="print">
          <a:extLst>
            <a:ext uri="{28A0092B-C50C-407E-A947-70E740481C1C}">
              <a14:useLocalDpi xmlns:a14="http://schemas.microsoft.com/office/drawing/2010/main" val="0"/>
            </a:ext>
          </a:extLst>
        </a:blip>
        <a:srcRect l="17471" t="8395" r="18692" b="10305"/>
        <a:stretch/>
      </xdr:blipFill>
      <xdr:spPr>
        <a:xfrm>
          <a:off x="2922173" y="85237704"/>
          <a:ext cx="460867" cy="591906"/>
        </a:xfrm>
        <a:prstGeom prst="rect">
          <a:avLst/>
        </a:prstGeom>
      </xdr:spPr>
    </xdr:pic>
    <xdr:clientData/>
  </xdr:twoCellAnchor>
  <xdr:twoCellAnchor editAs="oneCell">
    <xdr:from>
      <xdr:col>3</xdr:col>
      <xdr:colOff>157202</xdr:colOff>
      <xdr:row>174</xdr:row>
      <xdr:rowOff>44824</xdr:rowOff>
    </xdr:from>
    <xdr:to>
      <xdr:col>3</xdr:col>
      <xdr:colOff>609230</xdr:colOff>
      <xdr:row>174</xdr:row>
      <xdr:rowOff>672354</xdr:rowOff>
    </xdr:to>
    <xdr:pic>
      <xdr:nvPicPr>
        <xdr:cNvPr id="22074" name="Picture 6714"/>
        <xdr:cNvPicPr>
          <a:picLocks noChangeAspect="1" noChangeArrowheads="1"/>
        </xdr:cNvPicPr>
      </xdr:nvPicPr>
      <xdr:blipFill>
        <a:blip xmlns:r="http://schemas.openxmlformats.org/officeDocument/2006/relationships" r:embed="rId282" cstate="print"/>
        <a:srcRect/>
        <a:stretch>
          <a:fillRect/>
        </a:stretch>
      </xdr:blipFill>
      <xdr:spPr bwMode="auto">
        <a:xfrm>
          <a:off x="2922173" y="100748567"/>
          <a:ext cx="452028" cy="627530"/>
        </a:xfrm>
        <a:prstGeom prst="rect">
          <a:avLst/>
        </a:prstGeom>
        <a:noFill/>
      </xdr:spPr>
    </xdr:pic>
    <xdr:clientData/>
  </xdr:twoCellAnchor>
  <xdr:twoCellAnchor editAs="oneCell">
    <xdr:from>
      <xdr:col>3</xdr:col>
      <xdr:colOff>179294</xdr:colOff>
      <xdr:row>171</xdr:row>
      <xdr:rowOff>44822</xdr:rowOff>
    </xdr:from>
    <xdr:to>
      <xdr:col>3</xdr:col>
      <xdr:colOff>625232</xdr:colOff>
      <xdr:row>171</xdr:row>
      <xdr:rowOff>672351</xdr:rowOff>
    </xdr:to>
    <xdr:pic>
      <xdr:nvPicPr>
        <xdr:cNvPr id="13" name="Picture 6711"/>
        <xdr:cNvPicPr>
          <a:picLocks noChangeAspect="1" noChangeArrowheads="1"/>
        </xdr:cNvPicPr>
      </xdr:nvPicPr>
      <xdr:blipFill>
        <a:blip xmlns:r="http://schemas.openxmlformats.org/officeDocument/2006/relationships" r:embed="rId283" cstate="print"/>
        <a:srcRect/>
        <a:stretch>
          <a:fillRect/>
        </a:stretch>
      </xdr:blipFill>
      <xdr:spPr bwMode="auto">
        <a:xfrm>
          <a:off x="2857500" y="99015175"/>
          <a:ext cx="445938" cy="627529"/>
        </a:xfrm>
        <a:prstGeom prst="rect">
          <a:avLst/>
        </a:prstGeom>
        <a:noFill/>
      </xdr:spPr>
    </xdr:pic>
    <xdr:clientData/>
  </xdr:twoCellAnchor>
  <xdr:twoCellAnchor editAs="oneCell">
    <xdr:from>
      <xdr:col>3</xdr:col>
      <xdr:colOff>123263</xdr:colOff>
      <xdr:row>70</xdr:row>
      <xdr:rowOff>97971</xdr:rowOff>
    </xdr:from>
    <xdr:to>
      <xdr:col>3</xdr:col>
      <xdr:colOff>672352</xdr:colOff>
      <xdr:row>70</xdr:row>
      <xdr:rowOff>600892</xdr:rowOff>
    </xdr:to>
    <xdr:pic>
      <xdr:nvPicPr>
        <xdr:cNvPr id="22080" name="Picture 6720"/>
        <xdr:cNvPicPr>
          <a:picLocks noChangeAspect="1" noChangeArrowheads="1"/>
        </xdr:cNvPicPr>
      </xdr:nvPicPr>
      <xdr:blipFill>
        <a:blip xmlns:r="http://schemas.openxmlformats.org/officeDocument/2006/relationships" r:embed="rId284" cstate="print"/>
        <a:srcRect/>
        <a:stretch>
          <a:fillRect/>
        </a:stretch>
      </xdr:blipFill>
      <xdr:spPr bwMode="auto">
        <a:xfrm>
          <a:off x="2888234" y="38883771"/>
          <a:ext cx="549089" cy="502921"/>
        </a:xfrm>
        <a:prstGeom prst="rect">
          <a:avLst/>
        </a:prstGeom>
        <a:noFill/>
      </xdr:spPr>
    </xdr:pic>
    <xdr:clientData/>
  </xdr:twoCellAnchor>
  <xdr:twoCellAnchor editAs="oneCell">
    <xdr:from>
      <xdr:col>3</xdr:col>
      <xdr:colOff>123264</xdr:colOff>
      <xdr:row>89</xdr:row>
      <xdr:rowOff>100534</xdr:rowOff>
    </xdr:from>
    <xdr:to>
      <xdr:col>3</xdr:col>
      <xdr:colOff>672353</xdr:colOff>
      <xdr:row>89</xdr:row>
      <xdr:rowOff>603455</xdr:rowOff>
    </xdr:to>
    <xdr:pic>
      <xdr:nvPicPr>
        <xdr:cNvPr id="380" name="Picture 6720"/>
        <xdr:cNvPicPr>
          <a:picLocks noChangeAspect="1" noChangeArrowheads="1"/>
        </xdr:cNvPicPr>
      </xdr:nvPicPr>
      <xdr:blipFill>
        <a:blip xmlns:r="http://schemas.openxmlformats.org/officeDocument/2006/relationships" r:embed="rId284" cstate="print"/>
        <a:srcRect/>
        <a:stretch>
          <a:fillRect/>
        </a:stretch>
      </xdr:blipFill>
      <xdr:spPr bwMode="auto">
        <a:xfrm>
          <a:off x="2888235" y="51916534"/>
          <a:ext cx="549089" cy="502921"/>
        </a:xfrm>
        <a:prstGeom prst="rect">
          <a:avLst/>
        </a:prstGeom>
        <a:noFill/>
      </xdr:spPr>
    </xdr:pic>
    <xdr:clientData/>
  </xdr:twoCellAnchor>
  <xdr:twoCellAnchor editAs="oneCell">
    <xdr:from>
      <xdr:col>3</xdr:col>
      <xdr:colOff>123262</xdr:colOff>
      <xdr:row>90</xdr:row>
      <xdr:rowOff>87085</xdr:rowOff>
    </xdr:from>
    <xdr:to>
      <xdr:col>3</xdr:col>
      <xdr:colOff>672351</xdr:colOff>
      <xdr:row>90</xdr:row>
      <xdr:rowOff>590006</xdr:rowOff>
    </xdr:to>
    <xdr:pic>
      <xdr:nvPicPr>
        <xdr:cNvPr id="381" name="Picture 6720"/>
        <xdr:cNvPicPr>
          <a:picLocks noChangeAspect="1" noChangeArrowheads="1"/>
        </xdr:cNvPicPr>
      </xdr:nvPicPr>
      <xdr:blipFill>
        <a:blip xmlns:r="http://schemas.openxmlformats.org/officeDocument/2006/relationships" r:embed="rId284" cstate="print"/>
        <a:srcRect/>
        <a:stretch>
          <a:fillRect/>
        </a:stretch>
      </xdr:blipFill>
      <xdr:spPr bwMode="auto">
        <a:xfrm>
          <a:off x="2888233" y="52588885"/>
          <a:ext cx="549089" cy="502921"/>
        </a:xfrm>
        <a:prstGeom prst="rect">
          <a:avLst/>
        </a:prstGeom>
        <a:noFill/>
      </xdr:spPr>
    </xdr:pic>
    <xdr:clientData/>
  </xdr:twoCellAnchor>
  <xdr:oneCellAnchor>
    <xdr:from>
      <xdr:col>3</xdr:col>
      <xdr:colOff>67234</xdr:colOff>
      <xdr:row>393</xdr:row>
      <xdr:rowOff>44824</xdr:rowOff>
    </xdr:from>
    <xdr:ext cx="683559" cy="683559"/>
    <xdr:pic>
      <xdr:nvPicPr>
        <xdr:cNvPr id="356" name="Рисунок 355"/>
        <xdr:cNvPicPr>
          <a:picLocks noChangeAspect="1"/>
        </xdr:cNvPicPr>
      </xdr:nvPicPr>
      <xdr:blipFill>
        <a:blip xmlns:r="http://schemas.openxmlformats.org/officeDocument/2006/relationships" r:embed="rId285" cstate="print">
          <a:extLst>
            <a:ext uri="{28A0092B-C50C-407E-A947-70E740481C1C}">
              <a14:useLocalDpi xmlns:a14="http://schemas.microsoft.com/office/drawing/2010/main" val="0"/>
            </a:ext>
          </a:extLst>
        </a:blip>
        <a:stretch>
          <a:fillRect/>
        </a:stretch>
      </xdr:blipFill>
      <xdr:spPr>
        <a:xfrm>
          <a:off x="2745440" y="216553677"/>
          <a:ext cx="683559" cy="683559"/>
        </a:xfrm>
        <a:prstGeom prst="rect">
          <a:avLst/>
        </a:prstGeom>
      </xdr:spPr>
    </xdr:pic>
    <xdr:clientData/>
  </xdr:oneCellAnchor>
  <xdr:twoCellAnchor editAs="oneCell">
    <xdr:from>
      <xdr:col>3</xdr:col>
      <xdr:colOff>215312</xdr:colOff>
      <xdr:row>395</xdr:row>
      <xdr:rowOff>89595</xdr:rowOff>
    </xdr:from>
    <xdr:to>
      <xdr:col>3</xdr:col>
      <xdr:colOff>560293</xdr:colOff>
      <xdr:row>395</xdr:row>
      <xdr:rowOff>690529</xdr:rowOff>
    </xdr:to>
    <xdr:pic>
      <xdr:nvPicPr>
        <xdr:cNvPr id="18" name="Рисунок 17"/>
        <xdr:cNvPicPr>
          <a:picLocks noChangeAspect="1"/>
        </xdr:cNvPicPr>
      </xdr:nvPicPr>
      <xdr:blipFill rotWithShape="1">
        <a:blip xmlns:r="http://schemas.openxmlformats.org/officeDocument/2006/relationships" r:embed="rId286" cstate="print">
          <a:extLst>
            <a:ext uri="{28A0092B-C50C-407E-A947-70E740481C1C}">
              <a14:useLocalDpi xmlns:a14="http://schemas.microsoft.com/office/drawing/2010/main" val="0"/>
            </a:ext>
          </a:extLst>
        </a:blip>
        <a:srcRect l="24777" t="7366" r="26786" b="8259"/>
        <a:stretch/>
      </xdr:blipFill>
      <xdr:spPr>
        <a:xfrm>
          <a:off x="2893518" y="218122448"/>
          <a:ext cx="344981" cy="600934"/>
        </a:xfrm>
        <a:prstGeom prst="rect">
          <a:avLst/>
        </a:prstGeom>
      </xdr:spPr>
    </xdr:pic>
    <xdr:clientData/>
  </xdr:twoCellAnchor>
  <xdr:oneCellAnchor>
    <xdr:from>
      <xdr:col>3</xdr:col>
      <xdr:colOff>134150</xdr:colOff>
      <xdr:row>71</xdr:row>
      <xdr:rowOff>89648</xdr:rowOff>
    </xdr:from>
    <xdr:ext cx="549089" cy="502921"/>
    <xdr:pic>
      <xdr:nvPicPr>
        <xdr:cNvPr id="354" name="Picture 6720"/>
        <xdr:cNvPicPr>
          <a:picLocks noChangeAspect="1" noChangeArrowheads="1"/>
        </xdr:cNvPicPr>
      </xdr:nvPicPr>
      <xdr:blipFill>
        <a:blip xmlns:r="http://schemas.openxmlformats.org/officeDocument/2006/relationships" r:embed="rId284" cstate="print"/>
        <a:srcRect/>
        <a:stretch>
          <a:fillRect/>
        </a:stretch>
      </xdr:blipFill>
      <xdr:spPr bwMode="auto">
        <a:xfrm>
          <a:off x="2899121" y="39561248"/>
          <a:ext cx="549089" cy="502921"/>
        </a:xfrm>
        <a:prstGeom prst="rect">
          <a:avLst/>
        </a:prstGeom>
        <a:noFill/>
      </xdr:spPr>
    </xdr:pic>
    <xdr:clientData/>
  </xdr:oneCellAnchor>
  <xdr:oneCellAnchor>
    <xdr:from>
      <xdr:col>3</xdr:col>
      <xdr:colOff>134150</xdr:colOff>
      <xdr:row>72</xdr:row>
      <xdr:rowOff>89648</xdr:rowOff>
    </xdr:from>
    <xdr:ext cx="549089" cy="502921"/>
    <xdr:pic>
      <xdr:nvPicPr>
        <xdr:cNvPr id="355" name="Picture 6720"/>
        <xdr:cNvPicPr>
          <a:picLocks noChangeAspect="1" noChangeArrowheads="1"/>
        </xdr:cNvPicPr>
      </xdr:nvPicPr>
      <xdr:blipFill>
        <a:blip xmlns:r="http://schemas.openxmlformats.org/officeDocument/2006/relationships" r:embed="rId284" cstate="print"/>
        <a:srcRect/>
        <a:stretch>
          <a:fillRect/>
        </a:stretch>
      </xdr:blipFill>
      <xdr:spPr bwMode="auto">
        <a:xfrm>
          <a:off x="2899121" y="40247048"/>
          <a:ext cx="549089" cy="502921"/>
        </a:xfrm>
        <a:prstGeom prst="rect">
          <a:avLst/>
        </a:prstGeom>
        <a:noFill/>
      </xdr:spPr>
    </xdr:pic>
    <xdr:clientData/>
  </xdr:oneCellAnchor>
  <xdr:oneCellAnchor>
    <xdr:from>
      <xdr:col>3</xdr:col>
      <xdr:colOff>123264</xdr:colOff>
      <xdr:row>73</xdr:row>
      <xdr:rowOff>89648</xdr:rowOff>
    </xdr:from>
    <xdr:ext cx="549089" cy="502921"/>
    <xdr:pic>
      <xdr:nvPicPr>
        <xdr:cNvPr id="357" name="Picture 6720"/>
        <xdr:cNvPicPr>
          <a:picLocks noChangeAspect="1" noChangeArrowheads="1"/>
        </xdr:cNvPicPr>
      </xdr:nvPicPr>
      <xdr:blipFill>
        <a:blip xmlns:r="http://schemas.openxmlformats.org/officeDocument/2006/relationships" r:embed="rId284" cstate="print"/>
        <a:srcRect/>
        <a:stretch>
          <a:fillRect/>
        </a:stretch>
      </xdr:blipFill>
      <xdr:spPr bwMode="auto">
        <a:xfrm>
          <a:off x="2888235" y="40932848"/>
          <a:ext cx="549089" cy="502921"/>
        </a:xfrm>
        <a:prstGeom prst="rect">
          <a:avLst/>
        </a:prstGeom>
        <a:noFill/>
      </xdr:spPr>
    </xdr:pic>
    <xdr:clientData/>
  </xdr:oneCellAnchor>
  <xdr:oneCellAnchor>
    <xdr:from>
      <xdr:col>3</xdr:col>
      <xdr:colOff>134150</xdr:colOff>
      <xdr:row>74</xdr:row>
      <xdr:rowOff>100534</xdr:rowOff>
    </xdr:from>
    <xdr:ext cx="549089" cy="502921"/>
    <xdr:pic>
      <xdr:nvPicPr>
        <xdr:cNvPr id="358" name="Picture 6720"/>
        <xdr:cNvPicPr>
          <a:picLocks noChangeAspect="1" noChangeArrowheads="1"/>
        </xdr:cNvPicPr>
      </xdr:nvPicPr>
      <xdr:blipFill>
        <a:blip xmlns:r="http://schemas.openxmlformats.org/officeDocument/2006/relationships" r:embed="rId284" cstate="print"/>
        <a:srcRect/>
        <a:stretch>
          <a:fillRect/>
        </a:stretch>
      </xdr:blipFill>
      <xdr:spPr bwMode="auto">
        <a:xfrm>
          <a:off x="2899121" y="41629534"/>
          <a:ext cx="549089" cy="502921"/>
        </a:xfrm>
        <a:prstGeom prst="rect">
          <a:avLst/>
        </a:prstGeom>
        <a:noFill/>
      </xdr:spPr>
    </xdr:pic>
    <xdr:clientData/>
  </xdr:oneCellAnchor>
  <xdr:oneCellAnchor>
    <xdr:from>
      <xdr:col>3</xdr:col>
      <xdr:colOff>123264</xdr:colOff>
      <xdr:row>75</xdr:row>
      <xdr:rowOff>97974</xdr:rowOff>
    </xdr:from>
    <xdr:ext cx="549089" cy="502921"/>
    <xdr:pic>
      <xdr:nvPicPr>
        <xdr:cNvPr id="359" name="Picture 6720"/>
        <xdr:cNvPicPr>
          <a:picLocks noChangeAspect="1" noChangeArrowheads="1"/>
        </xdr:cNvPicPr>
      </xdr:nvPicPr>
      <xdr:blipFill>
        <a:blip xmlns:r="http://schemas.openxmlformats.org/officeDocument/2006/relationships" r:embed="rId284" cstate="print"/>
        <a:srcRect/>
        <a:stretch>
          <a:fillRect/>
        </a:stretch>
      </xdr:blipFill>
      <xdr:spPr bwMode="auto">
        <a:xfrm>
          <a:off x="2888235" y="42312774"/>
          <a:ext cx="549089" cy="502921"/>
        </a:xfrm>
        <a:prstGeom prst="rect">
          <a:avLst/>
        </a:prstGeom>
        <a:noFill/>
      </xdr:spPr>
    </xdr:pic>
    <xdr:clientData/>
  </xdr:oneCellAnchor>
  <xdr:oneCellAnchor>
    <xdr:from>
      <xdr:col>3</xdr:col>
      <xdr:colOff>134150</xdr:colOff>
      <xdr:row>76</xdr:row>
      <xdr:rowOff>97974</xdr:rowOff>
    </xdr:from>
    <xdr:ext cx="549089" cy="502921"/>
    <xdr:pic>
      <xdr:nvPicPr>
        <xdr:cNvPr id="361" name="Picture 6720"/>
        <xdr:cNvPicPr>
          <a:picLocks noChangeAspect="1" noChangeArrowheads="1"/>
        </xdr:cNvPicPr>
      </xdr:nvPicPr>
      <xdr:blipFill>
        <a:blip xmlns:r="http://schemas.openxmlformats.org/officeDocument/2006/relationships" r:embed="rId284" cstate="print"/>
        <a:srcRect/>
        <a:stretch>
          <a:fillRect/>
        </a:stretch>
      </xdr:blipFill>
      <xdr:spPr bwMode="auto">
        <a:xfrm>
          <a:off x="2899121" y="42998574"/>
          <a:ext cx="549089" cy="502921"/>
        </a:xfrm>
        <a:prstGeom prst="rect">
          <a:avLst/>
        </a:prstGeom>
        <a:noFill/>
      </xdr:spPr>
    </xdr:pic>
    <xdr:clientData/>
  </xdr:oneCellAnchor>
  <xdr:oneCellAnchor>
    <xdr:from>
      <xdr:col>3</xdr:col>
      <xdr:colOff>134150</xdr:colOff>
      <xdr:row>77</xdr:row>
      <xdr:rowOff>89648</xdr:rowOff>
    </xdr:from>
    <xdr:ext cx="549089" cy="502921"/>
    <xdr:pic>
      <xdr:nvPicPr>
        <xdr:cNvPr id="363" name="Picture 6720"/>
        <xdr:cNvPicPr>
          <a:picLocks noChangeAspect="1" noChangeArrowheads="1"/>
        </xdr:cNvPicPr>
      </xdr:nvPicPr>
      <xdr:blipFill>
        <a:blip xmlns:r="http://schemas.openxmlformats.org/officeDocument/2006/relationships" r:embed="rId284" cstate="print"/>
        <a:srcRect/>
        <a:stretch>
          <a:fillRect/>
        </a:stretch>
      </xdr:blipFill>
      <xdr:spPr bwMode="auto">
        <a:xfrm>
          <a:off x="2899121" y="43676048"/>
          <a:ext cx="549089" cy="502921"/>
        </a:xfrm>
        <a:prstGeom prst="rect">
          <a:avLst/>
        </a:prstGeom>
        <a:noFill/>
      </xdr:spPr>
    </xdr:pic>
    <xdr:clientData/>
  </xdr:oneCellAnchor>
  <xdr:oneCellAnchor>
    <xdr:from>
      <xdr:col>3</xdr:col>
      <xdr:colOff>134150</xdr:colOff>
      <xdr:row>78</xdr:row>
      <xdr:rowOff>89648</xdr:rowOff>
    </xdr:from>
    <xdr:ext cx="549089" cy="502921"/>
    <xdr:pic>
      <xdr:nvPicPr>
        <xdr:cNvPr id="364" name="Picture 6720"/>
        <xdr:cNvPicPr>
          <a:picLocks noChangeAspect="1" noChangeArrowheads="1"/>
        </xdr:cNvPicPr>
      </xdr:nvPicPr>
      <xdr:blipFill>
        <a:blip xmlns:r="http://schemas.openxmlformats.org/officeDocument/2006/relationships" r:embed="rId284" cstate="print"/>
        <a:srcRect/>
        <a:stretch>
          <a:fillRect/>
        </a:stretch>
      </xdr:blipFill>
      <xdr:spPr bwMode="auto">
        <a:xfrm>
          <a:off x="2899121" y="44361848"/>
          <a:ext cx="549089" cy="502921"/>
        </a:xfrm>
        <a:prstGeom prst="rect">
          <a:avLst/>
        </a:prstGeom>
        <a:noFill/>
      </xdr:spPr>
    </xdr:pic>
    <xdr:clientData/>
  </xdr:oneCellAnchor>
  <xdr:oneCellAnchor>
    <xdr:from>
      <xdr:col>3</xdr:col>
      <xdr:colOff>134151</xdr:colOff>
      <xdr:row>79</xdr:row>
      <xdr:rowOff>108857</xdr:rowOff>
    </xdr:from>
    <xdr:ext cx="549089" cy="502921"/>
    <xdr:pic>
      <xdr:nvPicPr>
        <xdr:cNvPr id="365" name="Picture 6720"/>
        <xdr:cNvPicPr>
          <a:picLocks noChangeAspect="1" noChangeArrowheads="1"/>
        </xdr:cNvPicPr>
      </xdr:nvPicPr>
      <xdr:blipFill>
        <a:blip xmlns:r="http://schemas.openxmlformats.org/officeDocument/2006/relationships" r:embed="rId284" cstate="print"/>
        <a:srcRect/>
        <a:stretch>
          <a:fillRect/>
        </a:stretch>
      </xdr:blipFill>
      <xdr:spPr bwMode="auto">
        <a:xfrm>
          <a:off x="2899122" y="45066857"/>
          <a:ext cx="549089" cy="502921"/>
        </a:xfrm>
        <a:prstGeom prst="rect">
          <a:avLst/>
        </a:prstGeom>
        <a:noFill/>
      </xdr:spPr>
    </xdr:pic>
    <xdr:clientData/>
  </xdr:oneCellAnchor>
  <xdr:oneCellAnchor>
    <xdr:from>
      <xdr:col>3</xdr:col>
      <xdr:colOff>123264</xdr:colOff>
      <xdr:row>80</xdr:row>
      <xdr:rowOff>89648</xdr:rowOff>
    </xdr:from>
    <xdr:ext cx="549089" cy="502921"/>
    <xdr:pic>
      <xdr:nvPicPr>
        <xdr:cNvPr id="368" name="Picture 6720"/>
        <xdr:cNvPicPr>
          <a:picLocks noChangeAspect="1" noChangeArrowheads="1"/>
        </xdr:cNvPicPr>
      </xdr:nvPicPr>
      <xdr:blipFill>
        <a:blip xmlns:r="http://schemas.openxmlformats.org/officeDocument/2006/relationships" r:embed="rId284" cstate="print"/>
        <a:srcRect/>
        <a:stretch>
          <a:fillRect/>
        </a:stretch>
      </xdr:blipFill>
      <xdr:spPr bwMode="auto">
        <a:xfrm>
          <a:off x="2888235" y="45733448"/>
          <a:ext cx="549089" cy="502921"/>
        </a:xfrm>
        <a:prstGeom prst="rect">
          <a:avLst/>
        </a:prstGeom>
        <a:noFill/>
      </xdr:spPr>
    </xdr:pic>
    <xdr:clientData/>
  </xdr:oneCellAnchor>
  <xdr:oneCellAnchor>
    <xdr:from>
      <xdr:col>3</xdr:col>
      <xdr:colOff>134150</xdr:colOff>
      <xdr:row>81</xdr:row>
      <xdr:rowOff>89648</xdr:rowOff>
    </xdr:from>
    <xdr:ext cx="549089" cy="502921"/>
    <xdr:pic>
      <xdr:nvPicPr>
        <xdr:cNvPr id="369" name="Picture 6720"/>
        <xdr:cNvPicPr>
          <a:picLocks noChangeAspect="1" noChangeArrowheads="1"/>
        </xdr:cNvPicPr>
      </xdr:nvPicPr>
      <xdr:blipFill>
        <a:blip xmlns:r="http://schemas.openxmlformats.org/officeDocument/2006/relationships" r:embed="rId284" cstate="print"/>
        <a:srcRect/>
        <a:stretch>
          <a:fillRect/>
        </a:stretch>
      </xdr:blipFill>
      <xdr:spPr bwMode="auto">
        <a:xfrm>
          <a:off x="2899121" y="46419248"/>
          <a:ext cx="549089" cy="502921"/>
        </a:xfrm>
        <a:prstGeom prst="rect">
          <a:avLst/>
        </a:prstGeom>
        <a:noFill/>
      </xdr:spPr>
    </xdr:pic>
    <xdr:clientData/>
  </xdr:oneCellAnchor>
  <xdr:oneCellAnchor>
    <xdr:from>
      <xdr:col>3</xdr:col>
      <xdr:colOff>134150</xdr:colOff>
      <xdr:row>82</xdr:row>
      <xdr:rowOff>97971</xdr:rowOff>
    </xdr:from>
    <xdr:ext cx="549089" cy="502921"/>
    <xdr:pic>
      <xdr:nvPicPr>
        <xdr:cNvPr id="370" name="Picture 6720"/>
        <xdr:cNvPicPr>
          <a:picLocks noChangeAspect="1" noChangeArrowheads="1"/>
        </xdr:cNvPicPr>
      </xdr:nvPicPr>
      <xdr:blipFill>
        <a:blip xmlns:r="http://schemas.openxmlformats.org/officeDocument/2006/relationships" r:embed="rId284" cstate="print"/>
        <a:srcRect/>
        <a:stretch>
          <a:fillRect/>
        </a:stretch>
      </xdr:blipFill>
      <xdr:spPr bwMode="auto">
        <a:xfrm>
          <a:off x="2899121" y="47113371"/>
          <a:ext cx="549089" cy="502921"/>
        </a:xfrm>
        <a:prstGeom prst="rect">
          <a:avLst/>
        </a:prstGeom>
        <a:noFill/>
      </xdr:spPr>
    </xdr:pic>
    <xdr:clientData/>
  </xdr:oneCellAnchor>
  <xdr:oneCellAnchor>
    <xdr:from>
      <xdr:col>3</xdr:col>
      <xdr:colOff>134150</xdr:colOff>
      <xdr:row>83</xdr:row>
      <xdr:rowOff>100534</xdr:rowOff>
    </xdr:from>
    <xdr:ext cx="549089" cy="502921"/>
    <xdr:pic>
      <xdr:nvPicPr>
        <xdr:cNvPr id="372" name="Picture 6720"/>
        <xdr:cNvPicPr>
          <a:picLocks noChangeAspect="1" noChangeArrowheads="1"/>
        </xdr:cNvPicPr>
      </xdr:nvPicPr>
      <xdr:blipFill>
        <a:blip xmlns:r="http://schemas.openxmlformats.org/officeDocument/2006/relationships" r:embed="rId284" cstate="print"/>
        <a:srcRect/>
        <a:stretch>
          <a:fillRect/>
        </a:stretch>
      </xdr:blipFill>
      <xdr:spPr bwMode="auto">
        <a:xfrm>
          <a:off x="2899121" y="47801734"/>
          <a:ext cx="549089" cy="502921"/>
        </a:xfrm>
        <a:prstGeom prst="rect">
          <a:avLst/>
        </a:prstGeom>
        <a:noFill/>
      </xdr:spPr>
    </xdr:pic>
    <xdr:clientData/>
  </xdr:oneCellAnchor>
  <xdr:oneCellAnchor>
    <xdr:from>
      <xdr:col>3</xdr:col>
      <xdr:colOff>134150</xdr:colOff>
      <xdr:row>84</xdr:row>
      <xdr:rowOff>100534</xdr:rowOff>
    </xdr:from>
    <xdr:ext cx="549089" cy="502921"/>
    <xdr:pic>
      <xdr:nvPicPr>
        <xdr:cNvPr id="373" name="Picture 6720"/>
        <xdr:cNvPicPr>
          <a:picLocks noChangeAspect="1" noChangeArrowheads="1"/>
        </xdr:cNvPicPr>
      </xdr:nvPicPr>
      <xdr:blipFill>
        <a:blip xmlns:r="http://schemas.openxmlformats.org/officeDocument/2006/relationships" r:embed="rId284" cstate="print"/>
        <a:srcRect/>
        <a:stretch>
          <a:fillRect/>
        </a:stretch>
      </xdr:blipFill>
      <xdr:spPr bwMode="auto">
        <a:xfrm>
          <a:off x="2899121" y="48487534"/>
          <a:ext cx="549089" cy="502921"/>
        </a:xfrm>
        <a:prstGeom prst="rect">
          <a:avLst/>
        </a:prstGeom>
        <a:noFill/>
      </xdr:spPr>
    </xdr:pic>
    <xdr:clientData/>
  </xdr:oneCellAnchor>
  <xdr:oneCellAnchor>
    <xdr:from>
      <xdr:col>3</xdr:col>
      <xdr:colOff>123264</xdr:colOff>
      <xdr:row>85</xdr:row>
      <xdr:rowOff>97971</xdr:rowOff>
    </xdr:from>
    <xdr:ext cx="549089" cy="502921"/>
    <xdr:pic>
      <xdr:nvPicPr>
        <xdr:cNvPr id="392" name="Picture 6720"/>
        <xdr:cNvPicPr>
          <a:picLocks noChangeAspect="1" noChangeArrowheads="1"/>
        </xdr:cNvPicPr>
      </xdr:nvPicPr>
      <xdr:blipFill>
        <a:blip xmlns:r="http://schemas.openxmlformats.org/officeDocument/2006/relationships" r:embed="rId284" cstate="print"/>
        <a:srcRect/>
        <a:stretch>
          <a:fillRect/>
        </a:stretch>
      </xdr:blipFill>
      <xdr:spPr bwMode="auto">
        <a:xfrm>
          <a:off x="2888235" y="49170771"/>
          <a:ext cx="549089" cy="502921"/>
        </a:xfrm>
        <a:prstGeom prst="rect">
          <a:avLst/>
        </a:prstGeom>
        <a:noFill/>
      </xdr:spPr>
    </xdr:pic>
    <xdr:clientData/>
  </xdr:oneCellAnchor>
  <xdr:oneCellAnchor>
    <xdr:from>
      <xdr:col>3</xdr:col>
      <xdr:colOff>134150</xdr:colOff>
      <xdr:row>86</xdr:row>
      <xdr:rowOff>97972</xdr:rowOff>
    </xdr:from>
    <xdr:ext cx="549089" cy="502921"/>
    <xdr:pic>
      <xdr:nvPicPr>
        <xdr:cNvPr id="395" name="Picture 6720"/>
        <xdr:cNvPicPr>
          <a:picLocks noChangeAspect="1" noChangeArrowheads="1"/>
        </xdr:cNvPicPr>
      </xdr:nvPicPr>
      <xdr:blipFill>
        <a:blip xmlns:r="http://schemas.openxmlformats.org/officeDocument/2006/relationships" r:embed="rId284" cstate="print"/>
        <a:srcRect/>
        <a:stretch>
          <a:fillRect/>
        </a:stretch>
      </xdr:blipFill>
      <xdr:spPr bwMode="auto">
        <a:xfrm>
          <a:off x="2899121" y="49856572"/>
          <a:ext cx="549089" cy="502921"/>
        </a:xfrm>
        <a:prstGeom prst="rect">
          <a:avLst/>
        </a:prstGeom>
        <a:noFill/>
      </xdr:spPr>
    </xdr:pic>
    <xdr:clientData/>
  </xdr:oneCellAnchor>
  <xdr:oneCellAnchor>
    <xdr:from>
      <xdr:col>3</xdr:col>
      <xdr:colOff>123264</xdr:colOff>
      <xdr:row>87</xdr:row>
      <xdr:rowOff>97972</xdr:rowOff>
    </xdr:from>
    <xdr:ext cx="549089" cy="502921"/>
    <xdr:pic>
      <xdr:nvPicPr>
        <xdr:cNvPr id="398" name="Picture 6720"/>
        <xdr:cNvPicPr>
          <a:picLocks noChangeAspect="1" noChangeArrowheads="1"/>
        </xdr:cNvPicPr>
      </xdr:nvPicPr>
      <xdr:blipFill>
        <a:blip xmlns:r="http://schemas.openxmlformats.org/officeDocument/2006/relationships" r:embed="rId284" cstate="print"/>
        <a:srcRect/>
        <a:stretch>
          <a:fillRect/>
        </a:stretch>
      </xdr:blipFill>
      <xdr:spPr bwMode="auto">
        <a:xfrm>
          <a:off x="2888235" y="50542372"/>
          <a:ext cx="549089" cy="502921"/>
        </a:xfrm>
        <a:prstGeom prst="rect">
          <a:avLst/>
        </a:prstGeom>
        <a:noFill/>
      </xdr:spPr>
    </xdr:pic>
    <xdr:clientData/>
  </xdr:oneCellAnchor>
  <xdr:oneCellAnchor>
    <xdr:from>
      <xdr:col>3</xdr:col>
      <xdr:colOff>134150</xdr:colOff>
      <xdr:row>88</xdr:row>
      <xdr:rowOff>87086</xdr:rowOff>
    </xdr:from>
    <xdr:ext cx="549089" cy="502921"/>
    <xdr:pic>
      <xdr:nvPicPr>
        <xdr:cNvPr id="405" name="Picture 6720"/>
        <xdr:cNvPicPr>
          <a:picLocks noChangeAspect="1" noChangeArrowheads="1"/>
        </xdr:cNvPicPr>
      </xdr:nvPicPr>
      <xdr:blipFill>
        <a:blip xmlns:r="http://schemas.openxmlformats.org/officeDocument/2006/relationships" r:embed="rId284" cstate="print"/>
        <a:srcRect/>
        <a:stretch>
          <a:fillRect/>
        </a:stretch>
      </xdr:blipFill>
      <xdr:spPr bwMode="auto">
        <a:xfrm>
          <a:off x="2899121" y="51217286"/>
          <a:ext cx="549089" cy="502921"/>
        </a:xfrm>
        <a:prstGeom prst="rect">
          <a:avLst/>
        </a:prstGeom>
        <a:noFill/>
      </xdr:spPr>
    </xdr:pic>
    <xdr:clientData/>
  </xdr:oneCellAnchor>
  <xdr:twoCellAnchor editAs="oneCell">
    <xdr:from>
      <xdr:col>3</xdr:col>
      <xdr:colOff>97971</xdr:colOff>
      <xdr:row>168</xdr:row>
      <xdr:rowOff>32657</xdr:rowOff>
    </xdr:from>
    <xdr:to>
      <xdr:col>3</xdr:col>
      <xdr:colOff>729343</xdr:colOff>
      <xdr:row>168</xdr:row>
      <xdr:rowOff>664029</xdr:rowOff>
    </xdr:to>
    <xdr:pic>
      <xdr:nvPicPr>
        <xdr:cNvPr id="17" name="Рисунок 16"/>
        <xdr:cNvPicPr>
          <a:picLocks noChangeAspect="1"/>
        </xdr:cNvPicPr>
      </xdr:nvPicPr>
      <xdr:blipFill>
        <a:blip xmlns:r="http://schemas.openxmlformats.org/officeDocument/2006/relationships" r:embed="rId287" cstate="print">
          <a:extLst>
            <a:ext uri="{28A0092B-C50C-407E-A947-70E740481C1C}">
              <a14:useLocalDpi xmlns:a14="http://schemas.microsoft.com/office/drawing/2010/main" val="0"/>
            </a:ext>
          </a:extLst>
        </a:blip>
        <a:stretch>
          <a:fillRect/>
        </a:stretch>
      </xdr:blipFill>
      <xdr:spPr>
        <a:xfrm flipH="1">
          <a:off x="2862942" y="96556286"/>
          <a:ext cx="631372" cy="631372"/>
        </a:xfrm>
        <a:prstGeom prst="rect">
          <a:avLst/>
        </a:prstGeom>
      </xdr:spPr>
    </xdr:pic>
    <xdr:clientData/>
  </xdr:twoCellAnchor>
  <xdr:twoCellAnchor editAs="oneCell">
    <xdr:from>
      <xdr:col>3</xdr:col>
      <xdr:colOff>87088</xdr:colOff>
      <xdr:row>167</xdr:row>
      <xdr:rowOff>32656</xdr:rowOff>
    </xdr:from>
    <xdr:to>
      <xdr:col>3</xdr:col>
      <xdr:colOff>729344</xdr:colOff>
      <xdr:row>167</xdr:row>
      <xdr:rowOff>674912</xdr:rowOff>
    </xdr:to>
    <xdr:pic>
      <xdr:nvPicPr>
        <xdr:cNvPr id="20" name="Рисунок 19"/>
        <xdr:cNvPicPr>
          <a:picLocks noChangeAspect="1"/>
        </xdr:cNvPicPr>
      </xdr:nvPicPr>
      <xdr:blipFill>
        <a:blip xmlns:r="http://schemas.openxmlformats.org/officeDocument/2006/relationships" r:embed="rId288" cstate="print">
          <a:extLst>
            <a:ext uri="{28A0092B-C50C-407E-A947-70E740481C1C}">
              <a14:useLocalDpi xmlns:a14="http://schemas.microsoft.com/office/drawing/2010/main" val="0"/>
            </a:ext>
          </a:extLst>
        </a:blip>
        <a:stretch>
          <a:fillRect/>
        </a:stretch>
      </xdr:blipFill>
      <xdr:spPr>
        <a:xfrm>
          <a:off x="2852059" y="95859599"/>
          <a:ext cx="642256" cy="642256"/>
        </a:xfrm>
        <a:prstGeom prst="rect">
          <a:avLst/>
        </a:prstGeom>
      </xdr:spPr>
    </xdr:pic>
    <xdr:clientData/>
  </xdr:twoCellAnchor>
  <xdr:twoCellAnchor editAs="oneCell">
    <xdr:from>
      <xdr:col>3</xdr:col>
      <xdr:colOff>268942</xdr:colOff>
      <xdr:row>276</xdr:row>
      <xdr:rowOff>56029</xdr:rowOff>
    </xdr:from>
    <xdr:to>
      <xdr:col>3</xdr:col>
      <xdr:colOff>532764</xdr:colOff>
      <xdr:row>276</xdr:row>
      <xdr:rowOff>616324</xdr:rowOff>
    </xdr:to>
    <xdr:pic>
      <xdr:nvPicPr>
        <xdr:cNvPr id="21" name="Рисунок 20"/>
        <xdr:cNvPicPr>
          <a:picLocks noChangeAspect="1"/>
        </xdr:cNvPicPr>
      </xdr:nvPicPr>
      <xdr:blipFill rotWithShape="1">
        <a:blip xmlns:r="http://schemas.openxmlformats.org/officeDocument/2006/relationships" r:embed="rId289" cstate="print">
          <a:extLst>
            <a:ext uri="{28A0092B-C50C-407E-A947-70E740481C1C}">
              <a14:useLocalDpi xmlns:a14="http://schemas.microsoft.com/office/drawing/2010/main" val="0"/>
            </a:ext>
          </a:extLst>
        </a:blip>
        <a:srcRect l="27353" t="2426" r="28088" b="2941"/>
        <a:stretch/>
      </xdr:blipFill>
      <xdr:spPr>
        <a:xfrm>
          <a:off x="2947148" y="157274558"/>
          <a:ext cx="263822" cy="560295"/>
        </a:xfrm>
        <a:prstGeom prst="rect">
          <a:avLst/>
        </a:prstGeom>
      </xdr:spPr>
    </xdr:pic>
    <xdr:clientData/>
  </xdr:twoCellAnchor>
  <xdr:twoCellAnchor editAs="oneCell">
    <xdr:from>
      <xdr:col>3</xdr:col>
      <xdr:colOff>246529</xdr:colOff>
      <xdr:row>382</xdr:row>
      <xdr:rowOff>44824</xdr:rowOff>
    </xdr:from>
    <xdr:to>
      <xdr:col>3</xdr:col>
      <xdr:colOff>579904</xdr:colOff>
      <xdr:row>382</xdr:row>
      <xdr:rowOff>713815</xdr:rowOff>
    </xdr:to>
    <xdr:pic>
      <xdr:nvPicPr>
        <xdr:cNvPr id="1028" name="Picture 4"/>
        <xdr:cNvPicPr>
          <a:picLocks noChangeAspect="1" noChangeArrowheads="1"/>
        </xdr:cNvPicPr>
      </xdr:nvPicPr>
      <xdr:blipFill>
        <a:blip xmlns:r="http://schemas.openxmlformats.org/officeDocument/2006/relationships" r:embed="rId290" cstate="print"/>
        <a:srcRect/>
        <a:stretch>
          <a:fillRect/>
        </a:stretch>
      </xdr:blipFill>
      <xdr:spPr bwMode="auto">
        <a:xfrm>
          <a:off x="4034117" y="211600677"/>
          <a:ext cx="333375" cy="668991"/>
        </a:xfrm>
        <a:prstGeom prst="rect">
          <a:avLst/>
        </a:prstGeom>
        <a:noFill/>
      </xdr:spPr>
    </xdr:pic>
    <xdr:clientData/>
  </xdr:twoCellAnchor>
  <xdr:twoCellAnchor editAs="oneCell">
    <xdr:from>
      <xdr:col>2</xdr:col>
      <xdr:colOff>168088</xdr:colOff>
      <xdr:row>182</xdr:row>
      <xdr:rowOff>134470</xdr:rowOff>
    </xdr:from>
    <xdr:to>
      <xdr:col>2</xdr:col>
      <xdr:colOff>2263588</xdr:colOff>
      <xdr:row>182</xdr:row>
      <xdr:rowOff>816575</xdr:rowOff>
    </xdr:to>
    <xdr:pic>
      <xdr:nvPicPr>
        <xdr:cNvPr id="1030" name="Picture 6"/>
        <xdr:cNvPicPr>
          <a:picLocks noChangeAspect="1" noChangeArrowheads="1"/>
        </xdr:cNvPicPr>
      </xdr:nvPicPr>
      <xdr:blipFill>
        <a:blip xmlns:r="http://schemas.openxmlformats.org/officeDocument/2006/relationships" r:embed="rId291" cstate="print"/>
        <a:srcRect/>
        <a:stretch>
          <a:fillRect/>
        </a:stretch>
      </xdr:blipFill>
      <xdr:spPr bwMode="auto">
        <a:xfrm>
          <a:off x="425823" y="104416411"/>
          <a:ext cx="2095500" cy="68210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0</xdr:colOff>
      <xdr:row>2</xdr:row>
      <xdr:rowOff>21290</xdr:rowOff>
    </xdr:from>
    <xdr:to>
      <xdr:col>11</xdr:col>
      <xdr:colOff>441512</xdr:colOff>
      <xdr:row>7</xdr:row>
      <xdr:rowOff>50789</xdr:rowOff>
    </xdr:to>
    <xdr:pic>
      <xdr:nvPicPr>
        <xdr:cNvPr id="19950" name="Picture 6017"/>
        <xdr:cNvPicPr>
          <a:picLocks noChangeAspect="1" noChangeArrowheads="1"/>
        </xdr:cNvPicPr>
      </xdr:nvPicPr>
      <xdr:blipFill>
        <a:blip xmlns:r="http://schemas.openxmlformats.org/officeDocument/2006/relationships" r:embed="rId1" cstate="print"/>
        <a:srcRect/>
        <a:stretch>
          <a:fillRect/>
        </a:stretch>
      </xdr:blipFill>
      <xdr:spPr bwMode="auto">
        <a:xfrm>
          <a:off x="4919382" y="828114"/>
          <a:ext cx="3030071" cy="813910"/>
        </a:xfrm>
        <a:prstGeom prst="rect">
          <a:avLst/>
        </a:prstGeom>
        <a:noFill/>
        <a:ln w="9525">
          <a:noFill/>
          <a:miter lim="800000"/>
          <a:headEnd/>
          <a:tailEnd/>
        </a:ln>
      </xdr:spPr>
    </xdr:pic>
    <xdr:clientData/>
  </xdr:twoCellAnchor>
  <xdr:twoCellAnchor editAs="absolute">
    <xdr:from>
      <xdr:col>2</xdr:col>
      <xdr:colOff>347381</xdr:colOff>
      <xdr:row>9</xdr:row>
      <xdr:rowOff>123265</xdr:rowOff>
    </xdr:from>
    <xdr:to>
      <xdr:col>2</xdr:col>
      <xdr:colOff>1826558</xdr:colOff>
      <xdr:row>9</xdr:row>
      <xdr:rowOff>707151</xdr:rowOff>
    </xdr:to>
    <xdr:pic>
      <xdr:nvPicPr>
        <xdr:cNvPr id="87" name="Рисунок 181"/>
        <xdr:cNvPicPr>
          <a:picLocks noChangeAspect="1"/>
        </xdr:cNvPicPr>
      </xdr:nvPicPr>
      <xdr:blipFill>
        <a:blip xmlns:r="http://schemas.openxmlformats.org/officeDocument/2006/relationships" r:embed="rId2" cstate="print"/>
        <a:srcRect/>
        <a:stretch>
          <a:fillRect/>
        </a:stretch>
      </xdr:blipFill>
      <xdr:spPr bwMode="auto">
        <a:xfrm>
          <a:off x="605116" y="2095500"/>
          <a:ext cx="1479177" cy="583886"/>
        </a:xfrm>
        <a:prstGeom prst="rect">
          <a:avLst/>
        </a:prstGeom>
        <a:noFill/>
        <a:ln w="9525">
          <a:noFill/>
          <a:miter lim="800000"/>
          <a:headEnd/>
          <a:tailEnd/>
        </a:ln>
      </xdr:spPr>
    </xdr:pic>
    <xdr:clientData/>
  </xdr:twoCellAnchor>
  <xdr:twoCellAnchor editAs="absolute">
    <xdr:from>
      <xdr:col>3</xdr:col>
      <xdr:colOff>134471</xdr:colOff>
      <xdr:row>11</xdr:row>
      <xdr:rowOff>56028</xdr:rowOff>
    </xdr:from>
    <xdr:to>
      <xdr:col>3</xdr:col>
      <xdr:colOff>705971</xdr:colOff>
      <xdr:row>11</xdr:row>
      <xdr:rowOff>637053</xdr:rowOff>
    </xdr:to>
    <xdr:pic>
      <xdr:nvPicPr>
        <xdr:cNvPr id="88" name="Рисунок 192"/>
        <xdr:cNvPicPr>
          <a:picLocks noChangeAspect="1"/>
        </xdr:cNvPicPr>
      </xdr:nvPicPr>
      <xdr:blipFill>
        <a:blip xmlns:r="http://schemas.openxmlformats.org/officeDocument/2006/relationships" r:embed="rId3" cstate="print"/>
        <a:srcRect/>
        <a:stretch>
          <a:fillRect/>
        </a:stretch>
      </xdr:blipFill>
      <xdr:spPr bwMode="auto">
        <a:xfrm>
          <a:off x="2667000" y="3552263"/>
          <a:ext cx="571500" cy="581025"/>
        </a:xfrm>
        <a:prstGeom prst="rect">
          <a:avLst/>
        </a:prstGeom>
        <a:noFill/>
        <a:ln w="9525">
          <a:noFill/>
          <a:miter lim="800000"/>
          <a:headEnd/>
          <a:tailEnd/>
        </a:ln>
      </xdr:spPr>
    </xdr:pic>
    <xdr:clientData/>
  </xdr:twoCellAnchor>
  <xdr:twoCellAnchor editAs="absolute">
    <xdr:from>
      <xdr:col>3</xdr:col>
      <xdr:colOff>134471</xdr:colOff>
      <xdr:row>12</xdr:row>
      <xdr:rowOff>89647</xdr:rowOff>
    </xdr:from>
    <xdr:to>
      <xdr:col>3</xdr:col>
      <xdr:colOff>639296</xdr:colOff>
      <xdr:row>12</xdr:row>
      <xdr:rowOff>603997</xdr:rowOff>
    </xdr:to>
    <xdr:pic>
      <xdr:nvPicPr>
        <xdr:cNvPr id="89" name="Рисунок 2"/>
        <xdr:cNvPicPr>
          <a:picLocks noChangeAspect="1"/>
        </xdr:cNvPicPr>
      </xdr:nvPicPr>
      <xdr:blipFill>
        <a:blip xmlns:r="http://schemas.openxmlformats.org/officeDocument/2006/relationships" r:embed="rId4" cstate="print"/>
        <a:srcRect/>
        <a:stretch>
          <a:fillRect/>
        </a:stretch>
      </xdr:blipFill>
      <xdr:spPr bwMode="auto">
        <a:xfrm>
          <a:off x="2667000" y="4291853"/>
          <a:ext cx="504825" cy="514350"/>
        </a:xfrm>
        <a:prstGeom prst="rect">
          <a:avLst/>
        </a:prstGeom>
        <a:noFill/>
        <a:ln w="9525">
          <a:noFill/>
          <a:miter lim="800000"/>
          <a:headEnd/>
          <a:tailEnd/>
        </a:ln>
      </xdr:spPr>
    </xdr:pic>
    <xdr:clientData/>
  </xdr:twoCellAnchor>
  <xdr:twoCellAnchor editAs="absolute">
    <xdr:from>
      <xdr:col>3</xdr:col>
      <xdr:colOff>134471</xdr:colOff>
      <xdr:row>13</xdr:row>
      <xdr:rowOff>89647</xdr:rowOff>
    </xdr:from>
    <xdr:to>
      <xdr:col>3</xdr:col>
      <xdr:colOff>648821</xdr:colOff>
      <xdr:row>13</xdr:row>
      <xdr:rowOff>613522</xdr:rowOff>
    </xdr:to>
    <xdr:pic>
      <xdr:nvPicPr>
        <xdr:cNvPr id="90" name="Рисунок 3"/>
        <xdr:cNvPicPr>
          <a:picLocks noChangeAspect="1"/>
        </xdr:cNvPicPr>
      </xdr:nvPicPr>
      <xdr:blipFill>
        <a:blip xmlns:r="http://schemas.openxmlformats.org/officeDocument/2006/relationships" r:embed="rId5" cstate="print"/>
        <a:srcRect/>
        <a:stretch>
          <a:fillRect/>
        </a:stretch>
      </xdr:blipFill>
      <xdr:spPr bwMode="auto">
        <a:xfrm>
          <a:off x="2667000" y="4997823"/>
          <a:ext cx="514350" cy="523875"/>
        </a:xfrm>
        <a:prstGeom prst="rect">
          <a:avLst/>
        </a:prstGeom>
        <a:noFill/>
        <a:ln w="9525">
          <a:noFill/>
          <a:miter lim="800000"/>
          <a:headEnd/>
          <a:tailEnd/>
        </a:ln>
      </xdr:spPr>
    </xdr:pic>
    <xdr:clientData/>
  </xdr:twoCellAnchor>
  <xdr:twoCellAnchor editAs="absolute">
    <xdr:from>
      <xdr:col>3</xdr:col>
      <xdr:colOff>134471</xdr:colOff>
      <xdr:row>14</xdr:row>
      <xdr:rowOff>89647</xdr:rowOff>
    </xdr:from>
    <xdr:to>
      <xdr:col>3</xdr:col>
      <xdr:colOff>629771</xdr:colOff>
      <xdr:row>14</xdr:row>
      <xdr:rowOff>594472</xdr:rowOff>
    </xdr:to>
    <xdr:pic>
      <xdr:nvPicPr>
        <xdr:cNvPr id="91" name="Рисунок 4"/>
        <xdr:cNvPicPr>
          <a:picLocks noChangeAspect="1"/>
        </xdr:cNvPicPr>
      </xdr:nvPicPr>
      <xdr:blipFill>
        <a:blip xmlns:r="http://schemas.openxmlformats.org/officeDocument/2006/relationships" r:embed="rId6" cstate="print"/>
        <a:srcRect/>
        <a:stretch>
          <a:fillRect/>
        </a:stretch>
      </xdr:blipFill>
      <xdr:spPr bwMode="auto">
        <a:xfrm>
          <a:off x="2667000" y="5703794"/>
          <a:ext cx="495300" cy="504825"/>
        </a:xfrm>
        <a:prstGeom prst="rect">
          <a:avLst/>
        </a:prstGeom>
        <a:noFill/>
        <a:ln w="9525">
          <a:noFill/>
          <a:miter lim="800000"/>
          <a:headEnd/>
          <a:tailEnd/>
        </a:ln>
      </xdr:spPr>
    </xdr:pic>
    <xdr:clientData/>
  </xdr:twoCellAnchor>
  <xdr:twoCellAnchor editAs="absolute">
    <xdr:from>
      <xdr:col>3</xdr:col>
      <xdr:colOff>156882</xdr:colOff>
      <xdr:row>15</xdr:row>
      <xdr:rowOff>123264</xdr:rowOff>
    </xdr:from>
    <xdr:to>
      <xdr:col>3</xdr:col>
      <xdr:colOff>633132</xdr:colOff>
      <xdr:row>15</xdr:row>
      <xdr:rowOff>609039</xdr:rowOff>
    </xdr:to>
    <xdr:pic>
      <xdr:nvPicPr>
        <xdr:cNvPr id="92" name="Рисунок 5"/>
        <xdr:cNvPicPr>
          <a:picLocks noChangeAspect="1"/>
        </xdr:cNvPicPr>
      </xdr:nvPicPr>
      <xdr:blipFill>
        <a:blip xmlns:r="http://schemas.openxmlformats.org/officeDocument/2006/relationships" r:embed="rId7" cstate="print"/>
        <a:srcRect/>
        <a:stretch>
          <a:fillRect/>
        </a:stretch>
      </xdr:blipFill>
      <xdr:spPr bwMode="auto">
        <a:xfrm>
          <a:off x="2689411" y="6443382"/>
          <a:ext cx="476250" cy="485775"/>
        </a:xfrm>
        <a:prstGeom prst="rect">
          <a:avLst/>
        </a:prstGeom>
        <a:noFill/>
        <a:ln w="9525">
          <a:noFill/>
          <a:miter lim="800000"/>
          <a:headEnd/>
          <a:tailEnd/>
        </a:ln>
      </xdr:spPr>
    </xdr:pic>
    <xdr:clientData/>
  </xdr:twoCellAnchor>
  <xdr:twoCellAnchor editAs="absolute">
    <xdr:from>
      <xdr:col>3</xdr:col>
      <xdr:colOff>145676</xdr:colOff>
      <xdr:row>16</xdr:row>
      <xdr:rowOff>112059</xdr:rowOff>
    </xdr:from>
    <xdr:to>
      <xdr:col>3</xdr:col>
      <xdr:colOff>621926</xdr:colOff>
      <xdr:row>16</xdr:row>
      <xdr:rowOff>578784</xdr:rowOff>
    </xdr:to>
    <xdr:pic>
      <xdr:nvPicPr>
        <xdr:cNvPr id="93" name="Рисунок 6"/>
        <xdr:cNvPicPr>
          <a:picLocks noChangeAspect="1"/>
        </xdr:cNvPicPr>
      </xdr:nvPicPr>
      <xdr:blipFill>
        <a:blip xmlns:r="http://schemas.openxmlformats.org/officeDocument/2006/relationships" r:embed="rId8" cstate="print"/>
        <a:srcRect/>
        <a:stretch>
          <a:fillRect/>
        </a:stretch>
      </xdr:blipFill>
      <xdr:spPr bwMode="auto">
        <a:xfrm>
          <a:off x="2678205" y="7138147"/>
          <a:ext cx="476250" cy="466725"/>
        </a:xfrm>
        <a:prstGeom prst="rect">
          <a:avLst/>
        </a:prstGeom>
        <a:noFill/>
        <a:ln w="9525">
          <a:noFill/>
          <a:miter lim="800000"/>
          <a:headEnd/>
          <a:tailEnd/>
        </a:ln>
      </xdr:spPr>
    </xdr:pic>
    <xdr:clientData/>
  </xdr:twoCellAnchor>
  <xdr:twoCellAnchor editAs="absolute">
    <xdr:from>
      <xdr:col>3</xdr:col>
      <xdr:colOff>156882</xdr:colOff>
      <xdr:row>17</xdr:row>
      <xdr:rowOff>112058</xdr:rowOff>
    </xdr:from>
    <xdr:to>
      <xdr:col>3</xdr:col>
      <xdr:colOff>633132</xdr:colOff>
      <xdr:row>17</xdr:row>
      <xdr:rowOff>597833</xdr:rowOff>
    </xdr:to>
    <xdr:pic>
      <xdr:nvPicPr>
        <xdr:cNvPr id="94" name="Рисунок 7"/>
        <xdr:cNvPicPr>
          <a:picLocks noChangeAspect="1"/>
        </xdr:cNvPicPr>
      </xdr:nvPicPr>
      <xdr:blipFill>
        <a:blip xmlns:r="http://schemas.openxmlformats.org/officeDocument/2006/relationships" r:embed="rId9" cstate="print"/>
        <a:srcRect/>
        <a:stretch>
          <a:fillRect/>
        </a:stretch>
      </xdr:blipFill>
      <xdr:spPr bwMode="auto">
        <a:xfrm>
          <a:off x="2689411" y="7844117"/>
          <a:ext cx="476250" cy="485775"/>
        </a:xfrm>
        <a:prstGeom prst="rect">
          <a:avLst/>
        </a:prstGeom>
        <a:noFill/>
        <a:ln w="9525">
          <a:noFill/>
          <a:miter lim="800000"/>
          <a:headEnd/>
          <a:tailEnd/>
        </a:ln>
      </xdr:spPr>
    </xdr:pic>
    <xdr:clientData/>
  </xdr:twoCellAnchor>
  <xdr:twoCellAnchor editAs="absolute">
    <xdr:from>
      <xdr:col>3</xdr:col>
      <xdr:colOff>112058</xdr:colOff>
      <xdr:row>18</xdr:row>
      <xdr:rowOff>78441</xdr:rowOff>
    </xdr:from>
    <xdr:to>
      <xdr:col>3</xdr:col>
      <xdr:colOff>645458</xdr:colOff>
      <xdr:row>18</xdr:row>
      <xdr:rowOff>592791</xdr:rowOff>
    </xdr:to>
    <xdr:pic>
      <xdr:nvPicPr>
        <xdr:cNvPr id="95" name="Рисунок 202"/>
        <xdr:cNvPicPr>
          <a:picLocks noChangeAspect="1"/>
        </xdr:cNvPicPr>
      </xdr:nvPicPr>
      <xdr:blipFill>
        <a:blip xmlns:r="http://schemas.openxmlformats.org/officeDocument/2006/relationships" r:embed="rId10" cstate="print"/>
        <a:srcRect/>
        <a:stretch>
          <a:fillRect/>
        </a:stretch>
      </xdr:blipFill>
      <xdr:spPr bwMode="auto">
        <a:xfrm>
          <a:off x="2644587" y="8516470"/>
          <a:ext cx="533400" cy="514350"/>
        </a:xfrm>
        <a:prstGeom prst="rect">
          <a:avLst/>
        </a:prstGeom>
        <a:noFill/>
        <a:ln w="9525">
          <a:noFill/>
          <a:miter lim="800000"/>
          <a:headEnd/>
          <a:tailEnd/>
        </a:ln>
      </xdr:spPr>
    </xdr:pic>
    <xdr:clientData/>
  </xdr:twoCellAnchor>
  <xdr:twoCellAnchor editAs="absolute">
    <xdr:from>
      <xdr:col>3</xdr:col>
      <xdr:colOff>156882</xdr:colOff>
      <xdr:row>19</xdr:row>
      <xdr:rowOff>89647</xdr:rowOff>
    </xdr:from>
    <xdr:to>
      <xdr:col>3</xdr:col>
      <xdr:colOff>661707</xdr:colOff>
      <xdr:row>19</xdr:row>
      <xdr:rowOff>594472</xdr:rowOff>
    </xdr:to>
    <xdr:pic>
      <xdr:nvPicPr>
        <xdr:cNvPr id="96" name="Рисунок 198"/>
        <xdr:cNvPicPr>
          <a:picLocks noChangeAspect="1"/>
        </xdr:cNvPicPr>
      </xdr:nvPicPr>
      <xdr:blipFill>
        <a:blip xmlns:r="http://schemas.openxmlformats.org/officeDocument/2006/relationships" r:embed="rId11" cstate="print"/>
        <a:srcRect/>
        <a:stretch>
          <a:fillRect/>
        </a:stretch>
      </xdr:blipFill>
      <xdr:spPr bwMode="auto">
        <a:xfrm>
          <a:off x="2689411" y="9233647"/>
          <a:ext cx="504825" cy="504825"/>
        </a:xfrm>
        <a:prstGeom prst="rect">
          <a:avLst/>
        </a:prstGeom>
        <a:noFill/>
        <a:ln w="9525">
          <a:noFill/>
          <a:miter lim="800000"/>
          <a:headEnd/>
          <a:tailEnd/>
        </a:ln>
      </xdr:spPr>
    </xdr:pic>
    <xdr:clientData/>
  </xdr:twoCellAnchor>
  <xdr:twoCellAnchor editAs="absolute">
    <xdr:from>
      <xdr:col>3</xdr:col>
      <xdr:colOff>113740</xdr:colOff>
      <xdr:row>30</xdr:row>
      <xdr:rowOff>83891</xdr:rowOff>
    </xdr:from>
    <xdr:to>
      <xdr:col>3</xdr:col>
      <xdr:colOff>675715</xdr:colOff>
      <xdr:row>30</xdr:row>
      <xdr:rowOff>655391</xdr:rowOff>
    </xdr:to>
    <xdr:pic>
      <xdr:nvPicPr>
        <xdr:cNvPr id="70" name="Рисунок 193"/>
        <xdr:cNvPicPr>
          <a:picLocks noChangeAspect="1"/>
        </xdr:cNvPicPr>
      </xdr:nvPicPr>
      <xdr:blipFill>
        <a:blip xmlns:r="http://schemas.openxmlformats.org/officeDocument/2006/relationships" r:embed="rId12" cstate="print"/>
        <a:srcRect/>
        <a:stretch>
          <a:fillRect/>
        </a:stretch>
      </xdr:blipFill>
      <xdr:spPr bwMode="auto">
        <a:xfrm>
          <a:off x="2646269" y="16993567"/>
          <a:ext cx="561975" cy="571500"/>
        </a:xfrm>
        <a:prstGeom prst="rect">
          <a:avLst/>
        </a:prstGeom>
        <a:noFill/>
        <a:ln w="9525">
          <a:noFill/>
          <a:miter lim="800000"/>
          <a:headEnd/>
          <a:tailEnd/>
        </a:ln>
      </xdr:spPr>
    </xdr:pic>
    <xdr:clientData/>
  </xdr:twoCellAnchor>
  <xdr:twoCellAnchor editAs="absolute">
    <xdr:from>
      <xdr:col>3</xdr:col>
      <xdr:colOff>129428</xdr:colOff>
      <xdr:row>21</xdr:row>
      <xdr:rowOff>87559</xdr:rowOff>
    </xdr:from>
    <xdr:to>
      <xdr:col>3</xdr:col>
      <xdr:colOff>662828</xdr:colOff>
      <xdr:row>21</xdr:row>
      <xdr:rowOff>640009</xdr:rowOff>
    </xdr:to>
    <xdr:pic>
      <xdr:nvPicPr>
        <xdr:cNvPr id="71" name="Рисунок 194"/>
        <xdr:cNvPicPr>
          <a:picLocks noChangeAspect="1"/>
        </xdr:cNvPicPr>
      </xdr:nvPicPr>
      <xdr:blipFill>
        <a:blip xmlns:r="http://schemas.openxmlformats.org/officeDocument/2006/relationships" r:embed="rId13" cstate="print"/>
        <a:srcRect/>
        <a:stretch>
          <a:fillRect/>
        </a:stretch>
      </xdr:blipFill>
      <xdr:spPr bwMode="auto">
        <a:xfrm>
          <a:off x="2661957" y="10643500"/>
          <a:ext cx="533400" cy="552450"/>
        </a:xfrm>
        <a:prstGeom prst="rect">
          <a:avLst/>
        </a:prstGeom>
        <a:noFill/>
        <a:ln w="9525">
          <a:noFill/>
          <a:miter lim="800000"/>
          <a:headEnd/>
          <a:tailEnd/>
        </a:ln>
      </xdr:spPr>
    </xdr:pic>
    <xdr:clientData/>
  </xdr:twoCellAnchor>
  <xdr:twoCellAnchor editAs="absolute">
    <xdr:from>
      <xdr:col>3</xdr:col>
      <xdr:colOff>126067</xdr:colOff>
      <xdr:row>24</xdr:row>
      <xdr:rowOff>75691</xdr:rowOff>
    </xdr:from>
    <xdr:to>
      <xdr:col>3</xdr:col>
      <xdr:colOff>649942</xdr:colOff>
      <xdr:row>24</xdr:row>
      <xdr:rowOff>609091</xdr:rowOff>
    </xdr:to>
    <xdr:pic>
      <xdr:nvPicPr>
        <xdr:cNvPr id="72" name="Рисунок 195"/>
        <xdr:cNvPicPr>
          <a:picLocks noChangeAspect="1"/>
        </xdr:cNvPicPr>
      </xdr:nvPicPr>
      <xdr:blipFill>
        <a:blip xmlns:r="http://schemas.openxmlformats.org/officeDocument/2006/relationships" r:embed="rId13" cstate="print"/>
        <a:srcRect/>
        <a:stretch>
          <a:fillRect/>
        </a:stretch>
      </xdr:blipFill>
      <xdr:spPr bwMode="auto">
        <a:xfrm>
          <a:off x="2658596" y="12749544"/>
          <a:ext cx="523875" cy="533400"/>
        </a:xfrm>
        <a:prstGeom prst="rect">
          <a:avLst/>
        </a:prstGeom>
        <a:noFill/>
        <a:ln w="9525">
          <a:noFill/>
          <a:miter lim="800000"/>
          <a:headEnd/>
          <a:tailEnd/>
        </a:ln>
      </xdr:spPr>
    </xdr:pic>
    <xdr:clientData/>
  </xdr:twoCellAnchor>
  <xdr:twoCellAnchor editAs="absolute">
    <xdr:from>
      <xdr:col>3</xdr:col>
      <xdr:colOff>137272</xdr:colOff>
      <xdr:row>22</xdr:row>
      <xdr:rowOff>96116</xdr:rowOff>
    </xdr:from>
    <xdr:to>
      <xdr:col>3</xdr:col>
      <xdr:colOff>651622</xdr:colOff>
      <xdr:row>22</xdr:row>
      <xdr:rowOff>610466</xdr:rowOff>
    </xdr:to>
    <xdr:pic>
      <xdr:nvPicPr>
        <xdr:cNvPr id="73" name="Рисунок 197"/>
        <xdr:cNvPicPr>
          <a:picLocks noChangeAspect="1"/>
        </xdr:cNvPicPr>
      </xdr:nvPicPr>
      <xdr:blipFill>
        <a:blip xmlns:r="http://schemas.openxmlformats.org/officeDocument/2006/relationships" r:embed="rId11" cstate="print"/>
        <a:srcRect/>
        <a:stretch>
          <a:fillRect/>
        </a:stretch>
      </xdr:blipFill>
      <xdr:spPr bwMode="auto">
        <a:xfrm>
          <a:off x="2669801" y="11358028"/>
          <a:ext cx="514350" cy="514350"/>
        </a:xfrm>
        <a:prstGeom prst="rect">
          <a:avLst/>
        </a:prstGeom>
        <a:noFill/>
        <a:ln w="9525">
          <a:noFill/>
          <a:miter lim="800000"/>
          <a:headEnd/>
          <a:tailEnd/>
        </a:ln>
      </xdr:spPr>
    </xdr:pic>
    <xdr:clientData/>
  </xdr:twoCellAnchor>
  <xdr:twoCellAnchor editAs="absolute">
    <xdr:from>
      <xdr:col>3</xdr:col>
      <xdr:colOff>161365</xdr:colOff>
      <xdr:row>20</xdr:row>
      <xdr:rowOff>112059</xdr:rowOff>
    </xdr:from>
    <xdr:to>
      <xdr:col>3</xdr:col>
      <xdr:colOff>666190</xdr:colOff>
      <xdr:row>20</xdr:row>
      <xdr:rowOff>635934</xdr:rowOff>
    </xdr:to>
    <xdr:pic>
      <xdr:nvPicPr>
        <xdr:cNvPr id="74" name="Рисунок 199"/>
        <xdr:cNvPicPr>
          <a:picLocks noChangeAspect="1"/>
        </xdr:cNvPicPr>
      </xdr:nvPicPr>
      <xdr:blipFill>
        <a:blip xmlns:r="http://schemas.openxmlformats.org/officeDocument/2006/relationships" r:embed="rId14" cstate="print"/>
        <a:srcRect/>
        <a:stretch>
          <a:fillRect/>
        </a:stretch>
      </xdr:blipFill>
      <xdr:spPr bwMode="auto">
        <a:xfrm>
          <a:off x="2693894" y="9962030"/>
          <a:ext cx="504825" cy="523875"/>
        </a:xfrm>
        <a:prstGeom prst="rect">
          <a:avLst/>
        </a:prstGeom>
        <a:noFill/>
        <a:ln w="9525">
          <a:noFill/>
          <a:miter lim="800000"/>
          <a:headEnd/>
          <a:tailEnd/>
        </a:ln>
      </xdr:spPr>
    </xdr:pic>
    <xdr:clientData/>
  </xdr:twoCellAnchor>
  <xdr:twoCellAnchor editAs="absolute">
    <xdr:from>
      <xdr:col>3</xdr:col>
      <xdr:colOff>140634</xdr:colOff>
      <xdr:row>23</xdr:row>
      <xdr:rowOff>79461</xdr:rowOff>
    </xdr:from>
    <xdr:to>
      <xdr:col>3</xdr:col>
      <xdr:colOff>674034</xdr:colOff>
      <xdr:row>23</xdr:row>
      <xdr:rowOff>612861</xdr:rowOff>
    </xdr:to>
    <xdr:pic>
      <xdr:nvPicPr>
        <xdr:cNvPr id="75" name="Рисунок 200"/>
        <xdr:cNvPicPr>
          <a:picLocks noChangeAspect="1"/>
        </xdr:cNvPicPr>
      </xdr:nvPicPr>
      <xdr:blipFill>
        <a:blip xmlns:r="http://schemas.openxmlformats.org/officeDocument/2006/relationships" r:embed="rId14" cstate="print"/>
        <a:srcRect/>
        <a:stretch>
          <a:fillRect/>
        </a:stretch>
      </xdr:blipFill>
      <xdr:spPr bwMode="auto">
        <a:xfrm>
          <a:off x="2673163" y="12047343"/>
          <a:ext cx="533400" cy="533400"/>
        </a:xfrm>
        <a:prstGeom prst="rect">
          <a:avLst/>
        </a:prstGeom>
        <a:noFill/>
        <a:ln w="9525">
          <a:noFill/>
          <a:miter lim="800000"/>
          <a:headEnd/>
          <a:tailEnd/>
        </a:ln>
      </xdr:spPr>
    </xdr:pic>
    <xdr:clientData/>
  </xdr:twoCellAnchor>
  <xdr:twoCellAnchor editAs="absolute">
    <xdr:from>
      <xdr:col>3</xdr:col>
      <xdr:colOff>100854</xdr:colOff>
      <xdr:row>29</xdr:row>
      <xdr:rowOff>75333</xdr:rowOff>
    </xdr:from>
    <xdr:to>
      <xdr:col>3</xdr:col>
      <xdr:colOff>677218</xdr:colOff>
      <xdr:row>29</xdr:row>
      <xdr:rowOff>661146</xdr:rowOff>
    </xdr:to>
    <xdr:pic>
      <xdr:nvPicPr>
        <xdr:cNvPr id="76" name="Рисунок 201"/>
        <xdr:cNvPicPr>
          <a:picLocks noChangeAspect="1"/>
        </xdr:cNvPicPr>
      </xdr:nvPicPr>
      <xdr:blipFill>
        <a:blip xmlns:r="http://schemas.openxmlformats.org/officeDocument/2006/relationships" r:embed="rId10" cstate="print"/>
        <a:srcRect/>
        <a:stretch>
          <a:fillRect/>
        </a:stretch>
      </xdr:blipFill>
      <xdr:spPr bwMode="auto">
        <a:xfrm>
          <a:off x="2633383" y="16279039"/>
          <a:ext cx="576364" cy="585813"/>
        </a:xfrm>
        <a:prstGeom prst="rect">
          <a:avLst/>
        </a:prstGeom>
        <a:noFill/>
        <a:ln w="9525">
          <a:noFill/>
          <a:miter lim="800000"/>
          <a:headEnd/>
          <a:tailEnd/>
        </a:ln>
      </xdr:spPr>
    </xdr:pic>
    <xdr:clientData/>
  </xdr:twoCellAnchor>
  <xdr:twoCellAnchor editAs="absolute">
    <xdr:from>
      <xdr:col>3</xdr:col>
      <xdr:colOff>129428</xdr:colOff>
      <xdr:row>27</xdr:row>
      <xdr:rowOff>71667</xdr:rowOff>
    </xdr:from>
    <xdr:to>
      <xdr:col>3</xdr:col>
      <xdr:colOff>662828</xdr:colOff>
      <xdr:row>27</xdr:row>
      <xdr:rowOff>624117</xdr:rowOff>
    </xdr:to>
    <xdr:pic>
      <xdr:nvPicPr>
        <xdr:cNvPr id="77" name="Рисунок 205"/>
        <xdr:cNvPicPr>
          <a:picLocks noChangeAspect="1"/>
        </xdr:cNvPicPr>
      </xdr:nvPicPr>
      <xdr:blipFill>
        <a:blip xmlns:r="http://schemas.openxmlformats.org/officeDocument/2006/relationships" r:embed="rId15" cstate="print"/>
        <a:srcRect/>
        <a:stretch>
          <a:fillRect/>
        </a:stretch>
      </xdr:blipFill>
      <xdr:spPr bwMode="auto">
        <a:xfrm>
          <a:off x="2661957" y="14863432"/>
          <a:ext cx="533400" cy="552450"/>
        </a:xfrm>
        <a:prstGeom prst="rect">
          <a:avLst/>
        </a:prstGeom>
        <a:noFill/>
        <a:ln w="9525">
          <a:noFill/>
          <a:miter lim="800000"/>
          <a:headEnd/>
          <a:tailEnd/>
        </a:ln>
      </xdr:spPr>
    </xdr:pic>
    <xdr:clientData/>
  </xdr:twoCellAnchor>
  <xdr:twoCellAnchor editAs="absolute">
    <xdr:from>
      <xdr:col>3</xdr:col>
      <xdr:colOff>118222</xdr:colOff>
      <xdr:row>28</xdr:row>
      <xdr:rowOff>91990</xdr:rowOff>
    </xdr:from>
    <xdr:to>
      <xdr:col>3</xdr:col>
      <xdr:colOff>670672</xdr:colOff>
      <xdr:row>28</xdr:row>
      <xdr:rowOff>644440</xdr:rowOff>
    </xdr:to>
    <xdr:pic>
      <xdr:nvPicPr>
        <xdr:cNvPr id="78" name="Рисунок 206"/>
        <xdr:cNvPicPr>
          <a:picLocks noChangeAspect="1"/>
        </xdr:cNvPicPr>
      </xdr:nvPicPr>
      <xdr:blipFill>
        <a:blip xmlns:r="http://schemas.openxmlformats.org/officeDocument/2006/relationships" r:embed="rId16" cstate="print"/>
        <a:srcRect/>
        <a:stretch>
          <a:fillRect/>
        </a:stretch>
      </xdr:blipFill>
      <xdr:spPr bwMode="auto">
        <a:xfrm>
          <a:off x="2650751" y="15589725"/>
          <a:ext cx="552450" cy="552450"/>
        </a:xfrm>
        <a:prstGeom prst="rect">
          <a:avLst/>
        </a:prstGeom>
        <a:noFill/>
        <a:ln w="9525">
          <a:noFill/>
          <a:miter lim="800000"/>
          <a:headEnd/>
          <a:tailEnd/>
        </a:ln>
      </xdr:spPr>
    </xdr:pic>
    <xdr:clientData/>
  </xdr:twoCellAnchor>
  <xdr:twoCellAnchor editAs="absolute">
    <xdr:from>
      <xdr:col>3</xdr:col>
      <xdr:colOff>127747</xdr:colOff>
      <xdr:row>25</xdr:row>
      <xdr:rowOff>94332</xdr:rowOff>
    </xdr:from>
    <xdr:to>
      <xdr:col>3</xdr:col>
      <xdr:colOff>661147</xdr:colOff>
      <xdr:row>25</xdr:row>
      <xdr:rowOff>627732</xdr:rowOff>
    </xdr:to>
    <xdr:pic>
      <xdr:nvPicPr>
        <xdr:cNvPr id="79" name="Рисунок 207"/>
        <xdr:cNvPicPr>
          <a:picLocks noChangeAspect="1"/>
        </xdr:cNvPicPr>
      </xdr:nvPicPr>
      <xdr:blipFill>
        <a:blip xmlns:r="http://schemas.openxmlformats.org/officeDocument/2006/relationships" r:embed="rId17" cstate="print"/>
        <a:srcRect/>
        <a:stretch>
          <a:fillRect/>
        </a:stretch>
      </xdr:blipFill>
      <xdr:spPr bwMode="auto">
        <a:xfrm>
          <a:off x="2660276" y="13474156"/>
          <a:ext cx="533400" cy="533400"/>
        </a:xfrm>
        <a:prstGeom prst="rect">
          <a:avLst/>
        </a:prstGeom>
        <a:noFill/>
        <a:ln w="9525">
          <a:noFill/>
          <a:miter lim="800000"/>
          <a:headEnd/>
          <a:tailEnd/>
        </a:ln>
      </xdr:spPr>
    </xdr:pic>
    <xdr:clientData/>
  </xdr:twoCellAnchor>
  <xdr:twoCellAnchor editAs="absolute">
    <xdr:from>
      <xdr:col>3</xdr:col>
      <xdr:colOff>108697</xdr:colOff>
      <xdr:row>26</xdr:row>
      <xdr:rowOff>83840</xdr:rowOff>
    </xdr:from>
    <xdr:to>
      <xdr:col>3</xdr:col>
      <xdr:colOff>670672</xdr:colOff>
      <xdr:row>26</xdr:row>
      <xdr:rowOff>645815</xdr:rowOff>
    </xdr:to>
    <xdr:pic>
      <xdr:nvPicPr>
        <xdr:cNvPr id="80" name="Рисунок 208"/>
        <xdr:cNvPicPr>
          <a:picLocks noChangeAspect="1"/>
        </xdr:cNvPicPr>
      </xdr:nvPicPr>
      <xdr:blipFill>
        <a:blip xmlns:r="http://schemas.openxmlformats.org/officeDocument/2006/relationships" r:embed="rId18" cstate="print"/>
        <a:srcRect/>
        <a:stretch>
          <a:fillRect/>
        </a:stretch>
      </xdr:blipFill>
      <xdr:spPr bwMode="auto">
        <a:xfrm>
          <a:off x="2641226" y="14169634"/>
          <a:ext cx="561975" cy="561975"/>
        </a:xfrm>
        <a:prstGeom prst="rect">
          <a:avLst/>
        </a:prstGeom>
        <a:noFill/>
        <a:ln w="9525">
          <a:noFill/>
          <a:miter lim="800000"/>
          <a:headEnd/>
          <a:tailEnd/>
        </a:ln>
      </xdr:spPr>
    </xdr:pic>
    <xdr:clientData/>
  </xdr:twoCellAnchor>
  <xdr:twoCellAnchor editAs="absolute">
    <xdr:from>
      <xdr:col>3</xdr:col>
      <xdr:colOff>126626</xdr:colOff>
      <xdr:row>37</xdr:row>
      <xdr:rowOff>44824</xdr:rowOff>
    </xdr:from>
    <xdr:to>
      <xdr:col>3</xdr:col>
      <xdr:colOff>698126</xdr:colOff>
      <xdr:row>37</xdr:row>
      <xdr:rowOff>616324</xdr:rowOff>
    </xdr:to>
    <xdr:pic>
      <xdr:nvPicPr>
        <xdr:cNvPr id="81" name="Рисунок 76"/>
        <xdr:cNvPicPr>
          <a:picLocks noChangeAspect="1"/>
        </xdr:cNvPicPr>
      </xdr:nvPicPr>
      <xdr:blipFill>
        <a:blip xmlns:r="http://schemas.openxmlformats.org/officeDocument/2006/relationships" r:embed="rId19" cstate="print"/>
        <a:srcRect/>
        <a:stretch>
          <a:fillRect/>
        </a:stretch>
      </xdr:blipFill>
      <xdr:spPr bwMode="auto">
        <a:xfrm>
          <a:off x="2659155" y="19666324"/>
          <a:ext cx="571500" cy="571500"/>
        </a:xfrm>
        <a:prstGeom prst="rect">
          <a:avLst/>
        </a:prstGeom>
        <a:noFill/>
        <a:ln w="9525">
          <a:noFill/>
          <a:miter lim="800000"/>
          <a:headEnd/>
          <a:tailEnd/>
        </a:ln>
      </xdr:spPr>
    </xdr:pic>
    <xdr:clientData/>
  </xdr:twoCellAnchor>
  <xdr:twoCellAnchor editAs="absolute">
    <xdr:from>
      <xdr:col>3</xdr:col>
      <xdr:colOff>115420</xdr:colOff>
      <xdr:row>38</xdr:row>
      <xdr:rowOff>33261</xdr:rowOff>
    </xdr:from>
    <xdr:to>
      <xdr:col>3</xdr:col>
      <xdr:colOff>677395</xdr:colOff>
      <xdr:row>38</xdr:row>
      <xdr:rowOff>595236</xdr:rowOff>
    </xdr:to>
    <xdr:pic>
      <xdr:nvPicPr>
        <xdr:cNvPr id="82" name="Рисунок 77"/>
        <xdr:cNvPicPr>
          <a:picLocks noChangeAspect="1"/>
        </xdr:cNvPicPr>
      </xdr:nvPicPr>
      <xdr:blipFill>
        <a:blip xmlns:r="http://schemas.openxmlformats.org/officeDocument/2006/relationships" r:embed="rId20" cstate="print"/>
        <a:srcRect/>
        <a:stretch>
          <a:fillRect/>
        </a:stretch>
      </xdr:blipFill>
      <xdr:spPr bwMode="auto">
        <a:xfrm>
          <a:off x="2647949" y="20349526"/>
          <a:ext cx="561975" cy="561975"/>
        </a:xfrm>
        <a:prstGeom prst="rect">
          <a:avLst/>
        </a:prstGeom>
        <a:noFill/>
        <a:ln w="9525">
          <a:noFill/>
          <a:miter lim="800000"/>
          <a:headEnd/>
          <a:tailEnd/>
        </a:ln>
      </xdr:spPr>
    </xdr:pic>
    <xdr:clientData/>
  </xdr:twoCellAnchor>
  <xdr:twoCellAnchor editAs="absolute">
    <xdr:from>
      <xdr:col>3</xdr:col>
      <xdr:colOff>117101</xdr:colOff>
      <xdr:row>39</xdr:row>
      <xdr:rowOff>78849</xdr:rowOff>
    </xdr:from>
    <xdr:to>
      <xdr:col>3</xdr:col>
      <xdr:colOff>679076</xdr:colOff>
      <xdr:row>39</xdr:row>
      <xdr:rowOff>631299</xdr:rowOff>
    </xdr:to>
    <xdr:pic>
      <xdr:nvPicPr>
        <xdr:cNvPr id="83" name="Рисунок 78"/>
        <xdr:cNvPicPr>
          <a:picLocks noChangeAspect="1"/>
        </xdr:cNvPicPr>
      </xdr:nvPicPr>
      <xdr:blipFill>
        <a:blip xmlns:r="http://schemas.openxmlformats.org/officeDocument/2006/relationships" r:embed="rId21" cstate="print"/>
        <a:srcRect/>
        <a:stretch>
          <a:fillRect/>
        </a:stretch>
      </xdr:blipFill>
      <xdr:spPr bwMode="auto">
        <a:xfrm>
          <a:off x="2649630" y="21089878"/>
          <a:ext cx="561975" cy="552450"/>
        </a:xfrm>
        <a:prstGeom prst="rect">
          <a:avLst/>
        </a:prstGeom>
        <a:noFill/>
        <a:ln w="9525">
          <a:noFill/>
          <a:miter lim="800000"/>
          <a:headEnd/>
          <a:tailEnd/>
        </a:ln>
      </xdr:spPr>
    </xdr:pic>
    <xdr:clientData/>
  </xdr:twoCellAnchor>
  <xdr:twoCellAnchor editAs="absolute">
    <xdr:from>
      <xdr:col>3</xdr:col>
      <xdr:colOff>112058</xdr:colOff>
      <xdr:row>40</xdr:row>
      <xdr:rowOff>48237</xdr:rowOff>
    </xdr:from>
    <xdr:to>
      <xdr:col>3</xdr:col>
      <xdr:colOff>664508</xdr:colOff>
      <xdr:row>40</xdr:row>
      <xdr:rowOff>629262</xdr:rowOff>
    </xdr:to>
    <xdr:pic>
      <xdr:nvPicPr>
        <xdr:cNvPr id="84" name="Рисунок 79"/>
        <xdr:cNvPicPr>
          <a:picLocks noChangeAspect="1"/>
        </xdr:cNvPicPr>
      </xdr:nvPicPr>
      <xdr:blipFill>
        <a:blip xmlns:r="http://schemas.openxmlformats.org/officeDocument/2006/relationships" r:embed="rId22" cstate="print"/>
        <a:srcRect/>
        <a:stretch>
          <a:fillRect/>
        </a:stretch>
      </xdr:blipFill>
      <xdr:spPr bwMode="auto">
        <a:xfrm>
          <a:off x="2644587" y="21754031"/>
          <a:ext cx="552450" cy="581025"/>
        </a:xfrm>
        <a:prstGeom prst="rect">
          <a:avLst/>
        </a:prstGeom>
        <a:noFill/>
        <a:ln w="9525">
          <a:noFill/>
          <a:miter lim="800000"/>
          <a:headEnd/>
          <a:tailEnd/>
        </a:ln>
      </xdr:spPr>
    </xdr:pic>
    <xdr:clientData/>
  </xdr:twoCellAnchor>
  <xdr:twoCellAnchor editAs="absolute">
    <xdr:from>
      <xdr:col>3</xdr:col>
      <xdr:colOff>126626</xdr:colOff>
      <xdr:row>37</xdr:row>
      <xdr:rowOff>89648</xdr:rowOff>
    </xdr:from>
    <xdr:to>
      <xdr:col>3</xdr:col>
      <xdr:colOff>698126</xdr:colOff>
      <xdr:row>37</xdr:row>
      <xdr:rowOff>661148</xdr:rowOff>
    </xdr:to>
    <xdr:pic>
      <xdr:nvPicPr>
        <xdr:cNvPr id="85" name="Рисунок 76"/>
        <xdr:cNvPicPr>
          <a:picLocks noChangeAspect="1"/>
        </xdr:cNvPicPr>
      </xdr:nvPicPr>
      <xdr:blipFill>
        <a:blip xmlns:r="http://schemas.openxmlformats.org/officeDocument/2006/relationships" r:embed="rId19" cstate="print"/>
        <a:srcRect/>
        <a:stretch>
          <a:fillRect/>
        </a:stretch>
      </xdr:blipFill>
      <xdr:spPr bwMode="auto">
        <a:xfrm>
          <a:off x="2659155" y="19711148"/>
          <a:ext cx="571500" cy="571500"/>
        </a:xfrm>
        <a:prstGeom prst="rect">
          <a:avLst/>
        </a:prstGeom>
        <a:noFill/>
        <a:ln w="9525">
          <a:noFill/>
          <a:miter lim="800000"/>
          <a:headEnd/>
          <a:tailEnd/>
        </a:ln>
      </xdr:spPr>
    </xdr:pic>
    <xdr:clientData/>
  </xdr:twoCellAnchor>
  <xdr:twoCellAnchor editAs="absolute">
    <xdr:from>
      <xdr:col>3</xdr:col>
      <xdr:colOff>115420</xdr:colOff>
      <xdr:row>38</xdr:row>
      <xdr:rowOff>78085</xdr:rowOff>
    </xdr:from>
    <xdr:to>
      <xdr:col>3</xdr:col>
      <xdr:colOff>677395</xdr:colOff>
      <xdr:row>38</xdr:row>
      <xdr:rowOff>640060</xdr:rowOff>
    </xdr:to>
    <xdr:pic>
      <xdr:nvPicPr>
        <xdr:cNvPr id="97" name="Рисунок 77"/>
        <xdr:cNvPicPr>
          <a:picLocks noChangeAspect="1"/>
        </xdr:cNvPicPr>
      </xdr:nvPicPr>
      <xdr:blipFill>
        <a:blip xmlns:r="http://schemas.openxmlformats.org/officeDocument/2006/relationships" r:embed="rId20" cstate="print"/>
        <a:srcRect/>
        <a:stretch>
          <a:fillRect/>
        </a:stretch>
      </xdr:blipFill>
      <xdr:spPr bwMode="auto">
        <a:xfrm>
          <a:off x="2647949" y="20394350"/>
          <a:ext cx="561975" cy="561975"/>
        </a:xfrm>
        <a:prstGeom prst="rect">
          <a:avLst/>
        </a:prstGeom>
        <a:noFill/>
        <a:ln w="9525">
          <a:noFill/>
          <a:miter lim="800000"/>
          <a:headEnd/>
          <a:tailEnd/>
        </a:ln>
      </xdr:spPr>
    </xdr:pic>
    <xdr:clientData/>
  </xdr:twoCellAnchor>
  <xdr:twoCellAnchor editAs="absolute">
    <xdr:from>
      <xdr:col>3</xdr:col>
      <xdr:colOff>117101</xdr:colOff>
      <xdr:row>39</xdr:row>
      <xdr:rowOff>123673</xdr:rowOff>
    </xdr:from>
    <xdr:to>
      <xdr:col>3</xdr:col>
      <xdr:colOff>679076</xdr:colOff>
      <xdr:row>39</xdr:row>
      <xdr:rowOff>676123</xdr:rowOff>
    </xdr:to>
    <xdr:pic>
      <xdr:nvPicPr>
        <xdr:cNvPr id="98" name="Рисунок 78"/>
        <xdr:cNvPicPr>
          <a:picLocks noChangeAspect="1"/>
        </xdr:cNvPicPr>
      </xdr:nvPicPr>
      <xdr:blipFill>
        <a:blip xmlns:r="http://schemas.openxmlformats.org/officeDocument/2006/relationships" r:embed="rId21" cstate="print"/>
        <a:srcRect/>
        <a:stretch>
          <a:fillRect/>
        </a:stretch>
      </xdr:blipFill>
      <xdr:spPr bwMode="auto">
        <a:xfrm>
          <a:off x="2649630" y="21134702"/>
          <a:ext cx="561975" cy="552450"/>
        </a:xfrm>
        <a:prstGeom prst="rect">
          <a:avLst/>
        </a:prstGeom>
        <a:noFill/>
        <a:ln w="9525">
          <a:noFill/>
          <a:miter lim="800000"/>
          <a:headEnd/>
          <a:tailEnd/>
        </a:ln>
      </xdr:spPr>
    </xdr:pic>
    <xdr:clientData/>
  </xdr:twoCellAnchor>
  <xdr:twoCellAnchor editAs="absolute">
    <xdr:from>
      <xdr:col>3</xdr:col>
      <xdr:colOff>112058</xdr:colOff>
      <xdr:row>40</xdr:row>
      <xdr:rowOff>93061</xdr:rowOff>
    </xdr:from>
    <xdr:to>
      <xdr:col>3</xdr:col>
      <xdr:colOff>664508</xdr:colOff>
      <xdr:row>40</xdr:row>
      <xdr:rowOff>674086</xdr:rowOff>
    </xdr:to>
    <xdr:pic>
      <xdr:nvPicPr>
        <xdr:cNvPr id="99" name="Рисунок 79"/>
        <xdr:cNvPicPr>
          <a:picLocks noChangeAspect="1"/>
        </xdr:cNvPicPr>
      </xdr:nvPicPr>
      <xdr:blipFill>
        <a:blip xmlns:r="http://schemas.openxmlformats.org/officeDocument/2006/relationships" r:embed="rId22" cstate="print"/>
        <a:srcRect/>
        <a:stretch>
          <a:fillRect/>
        </a:stretch>
      </xdr:blipFill>
      <xdr:spPr bwMode="auto">
        <a:xfrm>
          <a:off x="2644587" y="21798855"/>
          <a:ext cx="552450" cy="581025"/>
        </a:xfrm>
        <a:prstGeom prst="rect">
          <a:avLst/>
        </a:prstGeom>
        <a:noFill/>
        <a:ln w="9525">
          <a:noFill/>
          <a:miter lim="800000"/>
          <a:headEnd/>
          <a:tailEnd/>
        </a:ln>
      </xdr:spPr>
    </xdr:pic>
    <xdr:clientData/>
  </xdr:twoCellAnchor>
  <xdr:twoCellAnchor>
    <xdr:from>
      <xdr:col>2</xdr:col>
      <xdr:colOff>336177</xdr:colOff>
      <xdr:row>46</xdr:row>
      <xdr:rowOff>175115</xdr:rowOff>
    </xdr:from>
    <xdr:to>
      <xdr:col>2</xdr:col>
      <xdr:colOff>1871383</xdr:colOff>
      <xdr:row>46</xdr:row>
      <xdr:rowOff>911599</xdr:rowOff>
    </xdr:to>
    <xdr:pic>
      <xdr:nvPicPr>
        <xdr:cNvPr id="104" name="Рисунок 49"/>
        <xdr:cNvPicPr>
          <a:picLocks noChangeAspect="1"/>
        </xdr:cNvPicPr>
      </xdr:nvPicPr>
      <xdr:blipFill>
        <a:blip xmlns:r="http://schemas.openxmlformats.org/officeDocument/2006/relationships" r:embed="rId23" cstate="print"/>
        <a:srcRect/>
        <a:stretch>
          <a:fillRect/>
        </a:stretch>
      </xdr:blipFill>
      <xdr:spPr bwMode="auto">
        <a:xfrm>
          <a:off x="593912" y="23584203"/>
          <a:ext cx="1535206" cy="736484"/>
        </a:xfrm>
        <a:prstGeom prst="rect">
          <a:avLst/>
        </a:prstGeom>
        <a:noFill/>
        <a:ln w="9525">
          <a:noFill/>
          <a:miter lim="800000"/>
          <a:headEnd/>
          <a:tailEnd/>
        </a:ln>
      </xdr:spPr>
    </xdr:pic>
    <xdr:clientData/>
  </xdr:twoCellAnchor>
  <xdr:twoCellAnchor editAs="absolute">
    <xdr:from>
      <xdr:col>3</xdr:col>
      <xdr:colOff>190500</xdr:colOff>
      <xdr:row>48</xdr:row>
      <xdr:rowOff>42023</xdr:rowOff>
    </xdr:from>
    <xdr:to>
      <xdr:col>3</xdr:col>
      <xdr:colOff>616323</xdr:colOff>
      <xdr:row>48</xdr:row>
      <xdr:rowOff>648821</xdr:rowOff>
    </xdr:to>
    <xdr:pic>
      <xdr:nvPicPr>
        <xdr:cNvPr id="109" name="Рисунок 36"/>
        <xdr:cNvPicPr>
          <a:picLocks noChangeAspect="1"/>
        </xdr:cNvPicPr>
      </xdr:nvPicPr>
      <xdr:blipFill>
        <a:blip xmlns:r="http://schemas.openxmlformats.org/officeDocument/2006/relationships" r:embed="rId24" cstate="print">
          <a:lum bright="10000"/>
        </a:blip>
        <a:srcRect/>
        <a:stretch>
          <a:fillRect/>
        </a:stretch>
      </xdr:blipFill>
      <xdr:spPr bwMode="auto">
        <a:xfrm>
          <a:off x="2723029" y="25232847"/>
          <a:ext cx="425823" cy="606798"/>
        </a:xfrm>
        <a:prstGeom prst="rect">
          <a:avLst/>
        </a:prstGeom>
        <a:noFill/>
        <a:ln w="9525">
          <a:noFill/>
          <a:miter lim="800000"/>
          <a:headEnd/>
          <a:tailEnd/>
        </a:ln>
      </xdr:spPr>
    </xdr:pic>
    <xdr:clientData/>
  </xdr:twoCellAnchor>
  <xdr:twoCellAnchor editAs="absolute">
    <xdr:from>
      <xdr:col>3</xdr:col>
      <xdr:colOff>214594</xdr:colOff>
      <xdr:row>49</xdr:row>
      <xdr:rowOff>36979</xdr:rowOff>
    </xdr:from>
    <xdr:to>
      <xdr:col>3</xdr:col>
      <xdr:colOff>619412</xdr:colOff>
      <xdr:row>49</xdr:row>
      <xdr:rowOff>638735</xdr:rowOff>
    </xdr:to>
    <xdr:pic>
      <xdr:nvPicPr>
        <xdr:cNvPr id="110" name="Рисунок 37"/>
        <xdr:cNvPicPr>
          <a:picLocks noChangeAspect="1"/>
        </xdr:cNvPicPr>
      </xdr:nvPicPr>
      <xdr:blipFill>
        <a:blip xmlns:r="http://schemas.openxmlformats.org/officeDocument/2006/relationships" r:embed="rId25" cstate="print">
          <a:lum bright="10000"/>
        </a:blip>
        <a:srcRect l="2" r="7077" b="9187"/>
        <a:stretch>
          <a:fillRect/>
        </a:stretch>
      </xdr:blipFill>
      <xdr:spPr bwMode="auto">
        <a:xfrm>
          <a:off x="2747123" y="25956185"/>
          <a:ext cx="404818" cy="601756"/>
        </a:xfrm>
        <a:prstGeom prst="rect">
          <a:avLst/>
        </a:prstGeom>
        <a:noFill/>
        <a:ln w="9525">
          <a:noFill/>
          <a:miter lim="800000"/>
          <a:headEnd/>
          <a:tailEnd/>
        </a:ln>
      </xdr:spPr>
    </xdr:pic>
    <xdr:clientData/>
  </xdr:twoCellAnchor>
  <xdr:twoCellAnchor editAs="absolute">
    <xdr:from>
      <xdr:col>3</xdr:col>
      <xdr:colOff>179295</xdr:colOff>
      <xdr:row>50</xdr:row>
      <xdr:rowOff>68448</xdr:rowOff>
    </xdr:from>
    <xdr:to>
      <xdr:col>3</xdr:col>
      <xdr:colOff>591110</xdr:colOff>
      <xdr:row>50</xdr:row>
      <xdr:rowOff>658345</xdr:rowOff>
    </xdr:to>
    <xdr:pic>
      <xdr:nvPicPr>
        <xdr:cNvPr id="111" name="Рисунок 38"/>
        <xdr:cNvPicPr>
          <a:picLocks noChangeAspect="1"/>
        </xdr:cNvPicPr>
      </xdr:nvPicPr>
      <xdr:blipFill>
        <a:blip xmlns:r="http://schemas.openxmlformats.org/officeDocument/2006/relationships" r:embed="rId26" cstate="print">
          <a:lum bright="10000"/>
        </a:blip>
        <a:srcRect/>
        <a:stretch>
          <a:fillRect/>
        </a:stretch>
      </xdr:blipFill>
      <xdr:spPr bwMode="auto">
        <a:xfrm>
          <a:off x="2711824" y="26716036"/>
          <a:ext cx="411815" cy="589897"/>
        </a:xfrm>
        <a:prstGeom prst="rect">
          <a:avLst/>
        </a:prstGeom>
        <a:noFill/>
        <a:ln w="9525">
          <a:noFill/>
          <a:miter lim="800000"/>
          <a:headEnd/>
          <a:tailEnd/>
        </a:ln>
      </xdr:spPr>
    </xdr:pic>
    <xdr:clientData/>
  </xdr:twoCellAnchor>
  <xdr:twoCellAnchor editAs="absolute">
    <xdr:from>
      <xdr:col>3</xdr:col>
      <xdr:colOff>212910</xdr:colOff>
      <xdr:row>47</xdr:row>
      <xdr:rowOff>67234</xdr:rowOff>
    </xdr:from>
    <xdr:to>
      <xdr:col>3</xdr:col>
      <xdr:colOff>627530</xdr:colOff>
      <xdr:row>47</xdr:row>
      <xdr:rowOff>677647</xdr:rowOff>
    </xdr:to>
    <xdr:pic>
      <xdr:nvPicPr>
        <xdr:cNvPr id="112" name="Рисунок 48"/>
        <xdr:cNvPicPr>
          <a:picLocks noChangeAspect="1"/>
        </xdr:cNvPicPr>
      </xdr:nvPicPr>
      <xdr:blipFill>
        <a:blip xmlns:r="http://schemas.openxmlformats.org/officeDocument/2006/relationships" r:embed="rId27" cstate="print"/>
        <a:srcRect/>
        <a:stretch>
          <a:fillRect/>
        </a:stretch>
      </xdr:blipFill>
      <xdr:spPr bwMode="auto">
        <a:xfrm>
          <a:off x="2745439" y="24529675"/>
          <a:ext cx="414620" cy="610413"/>
        </a:xfrm>
        <a:prstGeom prst="rect">
          <a:avLst/>
        </a:prstGeom>
        <a:noFill/>
        <a:ln w="9525">
          <a:noFill/>
          <a:miter lim="800000"/>
          <a:headEnd/>
          <a:tailEnd/>
        </a:ln>
      </xdr:spPr>
    </xdr:pic>
    <xdr:clientData/>
  </xdr:twoCellAnchor>
  <xdr:twoCellAnchor editAs="absolute">
    <xdr:from>
      <xdr:col>3</xdr:col>
      <xdr:colOff>162235</xdr:colOff>
      <xdr:row>51</xdr:row>
      <xdr:rowOff>78441</xdr:rowOff>
    </xdr:from>
    <xdr:to>
      <xdr:col>3</xdr:col>
      <xdr:colOff>632882</xdr:colOff>
      <xdr:row>51</xdr:row>
      <xdr:rowOff>683559</xdr:rowOff>
    </xdr:to>
    <xdr:pic>
      <xdr:nvPicPr>
        <xdr:cNvPr id="117" name="Рисунок 39"/>
        <xdr:cNvPicPr>
          <a:picLocks noChangeAspect="1"/>
        </xdr:cNvPicPr>
      </xdr:nvPicPr>
      <xdr:blipFill>
        <a:blip xmlns:r="http://schemas.openxmlformats.org/officeDocument/2006/relationships" r:embed="rId28" cstate="print">
          <a:lum bright="10000"/>
        </a:blip>
        <a:srcRect/>
        <a:stretch>
          <a:fillRect/>
        </a:stretch>
      </xdr:blipFill>
      <xdr:spPr bwMode="auto">
        <a:xfrm>
          <a:off x="2694764" y="27454412"/>
          <a:ext cx="470647" cy="605118"/>
        </a:xfrm>
        <a:prstGeom prst="rect">
          <a:avLst/>
        </a:prstGeom>
        <a:noFill/>
        <a:ln w="9525">
          <a:noFill/>
          <a:miter lim="800000"/>
          <a:headEnd/>
          <a:tailEnd/>
        </a:ln>
      </xdr:spPr>
    </xdr:pic>
    <xdr:clientData/>
  </xdr:twoCellAnchor>
  <xdr:twoCellAnchor editAs="absolute">
    <xdr:from>
      <xdr:col>3</xdr:col>
      <xdr:colOff>172974</xdr:colOff>
      <xdr:row>52</xdr:row>
      <xdr:rowOff>67236</xdr:rowOff>
    </xdr:from>
    <xdr:to>
      <xdr:col>3</xdr:col>
      <xdr:colOff>612752</xdr:colOff>
      <xdr:row>52</xdr:row>
      <xdr:rowOff>649942</xdr:rowOff>
    </xdr:to>
    <xdr:pic>
      <xdr:nvPicPr>
        <xdr:cNvPr id="118" name="Рисунок 40"/>
        <xdr:cNvPicPr>
          <a:picLocks noChangeAspect="1"/>
        </xdr:cNvPicPr>
      </xdr:nvPicPr>
      <xdr:blipFill>
        <a:blip xmlns:r="http://schemas.openxmlformats.org/officeDocument/2006/relationships" r:embed="rId29" cstate="print"/>
        <a:srcRect/>
        <a:stretch>
          <a:fillRect/>
        </a:stretch>
      </xdr:blipFill>
      <xdr:spPr bwMode="auto">
        <a:xfrm>
          <a:off x="2705503" y="28171589"/>
          <a:ext cx="439778" cy="582706"/>
        </a:xfrm>
        <a:prstGeom prst="rect">
          <a:avLst/>
        </a:prstGeom>
        <a:noFill/>
        <a:ln w="9525">
          <a:noFill/>
          <a:miter lim="800000"/>
          <a:headEnd/>
          <a:tailEnd/>
        </a:ln>
      </xdr:spPr>
    </xdr:pic>
    <xdr:clientData/>
  </xdr:twoCellAnchor>
  <xdr:twoCellAnchor editAs="absolute">
    <xdr:from>
      <xdr:col>3</xdr:col>
      <xdr:colOff>168089</xdr:colOff>
      <xdr:row>53</xdr:row>
      <xdr:rowOff>63609</xdr:rowOff>
    </xdr:from>
    <xdr:to>
      <xdr:col>3</xdr:col>
      <xdr:colOff>582706</xdr:colOff>
      <xdr:row>53</xdr:row>
      <xdr:rowOff>663713</xdr:rowOff>
    </xdr:to>
    <xdr:pic>
      <xdr:nvPicPr>
        <xdr:cNvPr id="119" name="Рисунок 42"/>
        <xdr:cNvPicPr>
          <a:picLocks noChangeAspect="1"/>
        </xdr:cNvPicPr>
      </xdr:nvPicPr>
      <xdr:blipFill>
        <a:blip xmlns:r="http://schemas.openxmlformats.org/officeDocument/2006/relationships" r:embed="rId30" cstate="print">
          <a:lum bright="10000"/>
        </a:blip>
        <a:srcRect/>
        <a:stretch>
          <a:fillRect/>
        </a:stretch>
      </xdr:blipFill>
      <xdr:spPr bwMode="auto">
        <a:xfrm>
          <a:off x="2700618" y="28896344"/>
          <a:ext cx="414617" cy="600104"/>
        </a:xfrm>
        <a:prstGeom prst="rect">
          <a:avLst/>
        </a:prstGeom>
        <a:noFill/>
        <a:ln w="9525">
          <a:noFill/>
          <a:miter lim="800000"/>
          <a:headEnd/>
          <a:tailEnd/>
        </a:ln>
      </xdr:spPr>
    </xdr:pic>
    <xdr:clientData/>
  </xdr:twoCellAnchor>
  <xdr:twoCellAnchor editAs="absolute">
    <xdr:from>
      <xdr:col>3</xdr:col>
      <xdr:colOff>134471</xdr:colOff>
      <xdr:row>54</xdr:row>
      <xdr:rowOff>71606</xdr:rowOff>
    </xdr:from>
    <xdr:to>
      <xdr:col>3</xdr:col>
      <xdr:colOff>659740</xdr:colOff>
      <xdr:row>54</xdr:row>
      <xdr:rowOff>672353</xdr:rowOff>
    </xdr:to>
    <xdr:pic>
      <xdr:nvPicPr>
        <xdr:cNvPr id="120" name="Рисунок 43"/>
        <xdr:cNvPicPr>
          <a:picLocks noChangeAspect="1"/>
        </xdr:cNvPicPr>
      </xdr:nvPicPr>
      <xdr:blipFill>
        <a:blip xmlns:r="http://schemas.openxmlformats.org/officeDocument/2006/relationships" r:embed="rId31" cstate="print">
          <a:lum bright="10000"/>
        </a:blip>
        <a:srcRect/>
        <a:stretch>
          <a:fillRect/>
        </a:stretch>
      </xdr:blipFill>
      <xdr:spPr bwMode="auto">
        <a:xfrm>
          <a:off x="2667000" y="29632724"/>
          <a:ext cx="525269" cy="600747"/>
        </a:xfrm>
        <a:prstGeom prst="rect">
          <a:avLst/>
        </a:prstGeom>
        <a:noFill/>
        <a:ln w="9525">
          <a:noFill/>
          <a:miter lim="800000"/>
          <a:headEnd/>
          <a:tailEnd/>
        </a:ln>
      </xdr:spPr>
    </xdr:pic>
    <xdr:clientData/>
  </xdr:twoCellAnchor>
  <xdr:twoCellAnchor editAs="absolute">
    <xdr:from>
      <xdr:col>3</xdr:col>
      <xdr:colOff>62834</xdr:colOff>
      <xdr:row>64</xdr:row>
      <xdr:rowOff>65314</xdr:rowOff>
    </xdr:from>
    <xdr:to>
      <xdr:col>3</xdr:col>
      <xdr:colOff>720059</xdr:colOff>
      <xdr:row>64</xdr:row>
      <xdr:rowOff>684439</xdr:rowOff>
    </xdr:to>
    <xdr:pic>
      <xdr:nvPicPr>
        <xdr:cNvPr id="124" name="Рисунок 72"/>
        <xdr:cNvPicPr>
          <a:picLocks noChangeAspect="1"/>
        </xdr:cNvPicPr>
      </xdr:nvPicPr>
      <xdr:blipFill>
        <a:blip xmlns:r="http://schemas.openxmlformats.org/officeDocument/2006/relationships" r:embed="rId32" cstate="print"/>
        <a:srcRect/>
        <a:stretch>
          <a:fillRect/>
        </a:stretch>
      </xdr:blipFill>
      <xdr:spPr bwMode="auto">
        <a:xfrm>
          <a:off x="2595363" y="36910255"/>
          <a:ext cx="657225" cy="619125"/>
        </a:xfrm>
        <a:prstGeom prst="rect">
          <a:avLst/>
        </a:prstGeom>
        <a:noFill/>
        <a:ln w="9525">
          <a:noFill/>
          <a:miter lim="800000"/>
          <a:headEnd/>
          <a:tailEnd/>
        </a:ln>
      </xdr:spPr>
    </xdr:pic>
    <xdr:clientData/>
  </xdr:twoCellAnchor>
  <xdr:twoCellAnchor editAs="absolute">
    <xdr:from>
      <xdr:col>3</xdr:col>
      <xdr:colOff>294076</xdr:colOff>
      <xdr:row>61</xdr:row>
      <xdr:rowOff>43280</xdr:rowOff>
    </xdr:from>
    <xdr:to>
      <xdr:col>3</xdr:col>
      <xdr:colOff>542658</xdr:colOff>
      <xdr:row>61</xdr:row>
      <xdr:rowOff>683559</xdr:rowOff>
    </xdr:to>
    <xdr:pic>
      <xdr:nvPicPr>
        <xdr:cNvPr id="127" name="Рисунок 44"/>
        <xdr:cNvPicPr>
          <a:picLocks noChangeAspect="1"/>
        </xdr:cNvPicPr>
      </xdr:nvPicPr>
      <xdr:blipFill>
        <a:blip xmlns:r="http://schemas.openxmlformats.org/officeDocument/2006/relationships" r:embed="rId33" cstate="print"/>
        <a:srcRect/>
        <a:stretch>
          <a:fillRect/>
        </a:stretch>
      </xdr:blipFill>
      <xdr:spPr bwMode="auto">
        <a:xfrm>
          <a:off x="2826605" y="34703074"/>
          <a:ext cx="248582" cy="640279"/>
        </a:xfrm>
        <a:prstGeom prst="rect">
          <a:avLst/>
        </a:prstGeom>
        <a:noFill/>
        <a:ln w="9525">
          <a:noFill/>
          <a:miter lim="800000"/>
          <a:headEnd/>
          <a:tailEnd/>
        </a:ln>
      </xdr:spPr>
    </xdr:pic>
    <xdr:clientData/>
  </xdr:twoCellAnchor>
  <xdr:twoCellAnchor editAs="absolute">
    <xdr:from>
      <xdr:col>3</xdr:col>
      <xdr:colOff>83885</xdr:colOff>
      <xdr:row>62</xdr:row>
      <xdr:rowOff>30012</xdr:rowOff>
    </xdr:from>
    <xdr:to>
      <xdr:col>3</xdr:col>
      <xdr:colOff>750635</xdr:colOff>
      <xdr:row>62</xdr:row>
      <xdr:rowOff>656342</xdr:rowOff>
    </xdr:to>
    <xdr:pic>
      <xdr:nvPicPr>
        <xdr:cNvPr id="128" name="Рисунок 71"/>
        <xdr:cNvPicPr>
          <a:picLocks noChangeAspect="1"/>
        </xdr:cNvPicPr>
      </xdr:nvPicPr>
      <xdr:blipFill>
        <a:blip xmlns:r="http://schemas.openxmlformats.org/officeDocument/2006/relationships" r:embed="rId34" cstate="print"/>
        <a:srcRect/>
        <a:stretch>
          <a:fillRect/>
        </a:stretch>
      </xdr:blipFill>
      <xdr:spPr bwMode="auto">
        <a:xfrm>
          <a:off x="2616414" y="35418188"/>
          <a:ext cx="666750" cy="626330"/>
        </a:xfrm>
        <a:prstGeom prst="rect">
          <a:avLst/>
        </a:prstGeom>
        <a:noFill/>
        <a:ln w="9525">
          <a:noFill/>
          <a:miter lim="800000"/>
          <a:headEnd/>
          <a:tailEnd/>
        </a:ln>
      </xdr:spPr>
    </xdr:pic>
    <xdr:clientData/>
  </xdr:twoCellAnchor>
  <xdr:twoCellAnchor editAs="absolute">
    <xdr:from>
      <xdr:col>3</xdr:col>
      <xdr:colOff>81484</xdr:colOff>
      <xdr:row>63</xdr:row>
      <xdr:rowOff>35938</xdr:rowOff>
    </xdr:from>
    <xdr:to>
      <xdr:col>3</xdr:col>
      <xdr:colOff>710134</xdr:colOff>
      <xdr:row>63</xdr:row>
      <xdr:rowOff>636013</xdr:rowOff>
    </xdr:to>
    <xdr:pic>
      <xdr:nvPicPr>
        <xdr:cNvPr id="129" name="Рисунок 72"/>
        <xdr:cNvPicPr>
          <a:picLocks noChangeAspect="1"/>
        </xdr:cNvPicPr>
      </xdr:nvPicPr>
      <xdr:blipFill>
        <a:blip xmlns:r="http://schemas.openxmlformats.org/officeDocument/2006/relationships" r:embed="rId35" cstate="print"/>
        <a:srcRect/>
        <a:stretch>
          <a:fillRect/>
        </a:stretch>
      </xdr:blipFill>
      <xdr:spPr bwMode="auto">
        <a:xfrm>
          <a:off x="2614013" y="36152497"/>
          <a:ext cx="628650" cy="600075"/>
        </a:xfrm>
        <a:prstGeom prst="rect">
          <a:avLst/>
        </a:prstGeom>
        <a:noFill/>
        <a:ln w="9525">
          <a:noFill/>
          <a:miter lim="800000"/>
          <a:headEnd/>
          <a:tailEnd/>
        </a:ln>
      </xdr:spPr>
    </xdr:pic>
    <xdr:clientData/>
  </xdr:twoCellAnchor>
  <xdr:twoCellAnchor editAs="absolute">
    <xdr:from>
      <xdr:col>3</xdr:col>
      <xdr:colOff>44823</xdr:colOff>
      <xdr:row>65</xdr:row>
      <xdr:rowOff>44101</xdr:rowOff>
    </xdr:from>
    <xdr:to>
      <xdr:col>3</xdr:col>
      <xdr:colOff>705970</xdr:colOff>
      <xdr:row>65</xdr:row>
      <xdr:rowOff>677312</xdr:rowOff>
    </xdr:to>
    <xdr:pic>
      <xdr:nvPicPr>
        <xdr:cNvPr id="131" name="Рисунок 72"/>
        <xdr:cNvPicPr>
          <a:picLocks noChangeAspect="1"/>
        </xdr:cNvPicPr>
      </xdr:nvPicPr>
      <xdr:blipFill>
        <a:blip xmlns:r="http://schemas.openxmlformats.org/officeDocument/2006/relationships" r:embed="rId36" cstate="print"/>
        <a:srcRect/>
        <a:stretch>
          <a:fillRect/>
        </a:stretch>
      </xdr:blipFill>
      <xdr:spPr bwMode="auto">
        <a:xfrm>
          <a:off x="2577352" y="37617425"/>
          <a:ext cx="661147" cy="633211"/>
        </a:xfrm>
        <a:prstGeom prst="rect">
          <a:avLst/>
        </a:prstGeom>
        <a:noFill/>
        <a:ln w="9525">
          <a:noFill/>
          <a:miter lim="800000"/>
          <a:headEnd/>
          <a:tailEnd/>
        </a:ln>
      </xdr:spPr>
    </xdr:pic>
    <xdr:clientData/>
  </xdr:twoCellAnchor>
  <xdr:twoCellAnchor editAs="absolute">
    <xdr:from>
      <xdr:col>3</xdr:col>
      <xdr:colOff>66275</xdr:colOff>
      <xdr:row>66</xdr:row>
      <xdr:rowOff>35140</xdr:rowOff>
    </xdr:from>
    <xdr:to>
      <xdr:col>3</xdr:col>
      <xdr:colOff>733025</xdr:colOff>
      <xdr:row>66</xdr:row>
      <xdr:rowOff>680519</xdr:rowOff>
    </xdr:to>
    <xdr:pic>
      <xdr:nvPicPr>
        <xdr:cNvPr id="132" name="Рисунок 72"/>
        <xdr:cNvPicPr>
          <a:picLocks noChangeAspect="1"/>
        </xdr:cNvPicPr>
      </xdr:nvPicPr>
      <xdr:blipFill>
        <a:blip xmlns:r="http://schemas.openxmlformats.org/officeDocument/2006/relationships" r:embed="rId37" cstate="print"/>
        <a:srcRect/>
        <a:stretch>
          <a:fillRect/>
        </a:stretch>
      </xdr:blipFill>
      <xdr:spPr bwMode="auto">
        <a:xfrm>
          <a:off x="2598804" y="38336846"/>
          <a:ext cx="666750" cy="645379"/>
        </a:xfrm>
        <a:prstGeom prst="rect">
          <a:avLst/>
        </a:prstGeom>
        <a:noFill/>
        <a:ln w="9525">
          <a:noFill/>
          <a:miter lim="800000"/>
          <a:headEnd/>
          <a:tailEnd/>
        </a:ln>
      </xdr:spPr>
    </xdr:pic>
    <xdr:clientData/>
  </xdr:twoCellAnchor>
  <xdr:twoCellAnchor editAs="absolute">
    <xdr:from>
      <xdr:col>3</xdr:col>
      <xdr:colOff>224838</xdr:colOff>
      <xdr:row>69</xdr:row>
      <xdr:rowOff>83885</xdr:rowOff>
    </xdr:from>
    <xdr:to>
      <xdr:col>3</xdr:col>
      <xdr:colOff>624888</xdr:colOff>
      <xdr:row>69</xdr:row>
      <xdr:rowOff>655385</xdr:rowOff>
    </xdr:to>
    <xdr:pic>
      <xdr:nvPicPr>
        <xdr:cNvPr id="133" name="Рисунок 45"/>
        <xdr:cNvPicPr>
          <a:picLocks noChangeAspect="1"/>
        </xdr:cNvPicPr>
      </xdr:nvPicPr>
      <xdr:blipFill>
        <a:blip xmlns:r="http://schemas.openxmlformats.org/officeDocument/2006/relationships" r:embed="rId38" cstate="print">
          <a:lum bright="10000"/>
        </a:blip>
        <a:srcRect/>
        <a:stretch>
          <a:fillRect/>
        </a:stretch>
      </xdr:blipFill>
      <xdr:spPr bwMode="auto">
        <a:xfrm>
          <a:off x="2757367" y="40570738"/>
          <a:ext cx="400050" cy="571500"/>
        </a:xfrm>
        <a:prstGeom prst="rect">
          <a:avLst/>
        </a:prstGeom>
        <a:noFill/>
        <a:ln w="9525">
          <a:noFill/>
          <a:miter lim="800000"/>
          <a:headEnd/>
          <a:tailEnd/>
        </a:ln>
      </xdr:spPr>
    </xdr:pic>
    <xdr:clientData/>
  </xdr:twoCellAnchor>
  <xdr:twoCellAnchor editAs="absolute">
    <xdr:from>
      <xdr:col>3</xdr:col>
      <xdr:colOff>217395</xdr:colOff>
      <xdr:row>71</xdr:row>
      <xdr:rowOff>83166</xdr:rowOff>
    </xdr:from>
    <xdr:to>
      <xdr:col>3</xdr:col>
      <xdr:colOff>607920</xdr:colOff>
      <xdr:row>71</xdr:row>
      <xdr:rowOff>673716</xdr:rowOff>
    </xdr:to>
    <xdr:pic>
      <xdr:nvPicPr>
        <xdr:cNvPr id="134" name="Рисунок 46"/>
        <xdr:cNvPicPr>
          <a:picLocks noChangeAspect="1"/>
        </xdr:cNvPicPr>
      </xdr:nvPicPr>
      <xdr:blipFill>
        <a:blip xmlns:r="http://schemas.openxmlformats.org/officeDocument/2006/relationships" r:embed="rId39" cstate="print">
          <a:lum bright="10000"/>
        </a:blip>
        <a:srcRect/>
        <a:stretch>
          <a:fillRect/>
        </a:stretch>
      </xdr:blipFill>
      <xdr:spPr bwMode="auto">
        <a:xfrm>
          <a:off x="2749924" y="42026784"/>
          <a:ext cx="390525" cy="590550"/>
        </a:xfrm>
        <a:prstGeom prst="rect">
          <a:avLst/>
        </a:prstGeom>
        <a:noFill/>
        <a:ln w="9525">
          <a:noFill/>
          <a:miter lim="800000"/>
          <a:headEnd/>
          <a:tailEnd/>
        </a:ln>
      </xdr:spPr>
    </xdr:pic>
    <xdr:clientData/>
  </xdr:twoCellAnchor>
  <xdr:twoCellAnchor editAs="absolute">
    <xdr:from>
      <xdr:col>3</xdr:col>
      <xdr:colOff>218355</xdr:colOff>
      <xdr:row>72</xdr:row>
      <xdr:rowOff>73398</xdr:rowOff>
    </xdr:from>
    <xdr:to>
      <xdr:col>3</xdr:col>
      <xdr:colOff>608880</xdr:colOff>
      <xdr:row>72</xdr:row>
      <xdr:rowOff>635373</xdr:rowOff>
    </xdr:to>
    <xdr:pic>
      <xdr:nvPicPr>
        <xdr:cNvPr id="135" name="Рисунок 47"/>
        <xdr:cNvPicPr>
          <a:picLocks noChangeAspect="1"/>
        </xdr:cNvPicPr>
      </xdr:nvPicPr>
      <xdr:blipFill>
        <a:blip xmlns:r="http://schemas.openxmlformats.org/officeDocument/2006/relationships" r:embed="rId40" cstate="print">
          <a:lum bright="10000"/>
        </a:blip>
        <a:srcRect/>
        <a:stretch>
          <a:fillRect/>
        </a:stretch>
      </xdr:blipFill>
      <xdr:spPr bwMode="auto">
        <a:xfrm>
          <a:off x="2750884" y="42745398"/>
          <a:ext cx="390525" cy="561975"/>
        </a:xfrm>
        <a:prstGeom prst="rect">
          <a:avLst/>
        </a:prstGeom>
        <a:noFill/>
        <a:ln w="9525">
          <a:noFill/>
          <a:miter lim="800000"/>
          <a:headEnd/>
          <a:tailEnd/>
        </a:ln>
      </xdr:spPr>
    </xdr:pic>
    <xdr:clientData/>
  </xdr:twoCellAnchor>
  <xdr:twoCellAnchor editAs="absolute">
    <xdr:from>
      <xdr:col>3</xdr:col>
      <xdr:colOff>53388</xdr:colOff>
      <xdr:row>68</xdr:row>
      <xdr:rowOff>34738</xdr:rowOff>
    </xdr:from>
    <xdr:to>
      <xdr:col>3</xdr:col>
      <xdr:colOff>730784</xdr:colOff>
      <xdr:row>68</xdr:row>
      <xdr:rowOff>709929</xdr:rowOff>
    </xdr:to>
    <xdr:pic>
      <xdr:nvPicPr>
        <xdr:cNvPr id="136" name="Рисунок 73"/>
        <xdr:cNvPicPr>
          <a:picLocks noChangeAspect="1"/>
        </xdr:cNvPicPr>
      </xdr:nvPicPr>
      <xdr:blipFill>
        <a:blip xmlns:r="http://schemas.openxmlformats.org/officeDocument/2006/relationships" r:embed="rId41" cstate="print"/>
        <a:srcRect/>
        <a:stretch>
          <a:fillRect/>
        </a:stretch>
      </xdr:blipFill>
      <xdr:spPr bwMode="auto">
        <a:xfrm>
          <a:off x="2585917" y="39793209"/>
          <a:ext cx="677396" cy="675191"/>
        </a:xfrm>
        <a:prstGeom prst="rect">
          <a:avLst/>
        </a:prstGeom>
        <a:noFill/>
        <a:ln w="9525">
          <a:noFill/>
          <a:miter lim="800000"/>
          <a:headEnd/>
          <a:tailEnd/>
        </a:ln>
      </xdr:spPr>
    </xdr:pic>
    <xdr:clientData/>
  </xdr:twoCellAnchor>
  <xdr:twoCellAnchor editAs="absolute">
    <xdr:from>
      <xdr:col>3</xdr:col>
      <xdr:colOff>209551</xdr:colOff>
      <xdr:row>70</xdr:row>
      <xdr:rowOff>75320</xdr:rowOff>
    </xdr:from>
    <xdr:to>
      <xdr:col>3</xdr:col>
      <xdr:colOff>609601</xdr:colOff>
      <xdr:row>70</xdr:row>
      <xdr:rowOff>646820</xdr:rowOff>
    </xdr:to>
    <xdr:pic>
      <xdr:nvPicPr>
        <xdr:cNvPr id="137" name="Рисунок 46"/>
        <xdr:cNvPicPr>
          <a:picLocks noChangeAspect="1"/>
        </xdr:cNvPicPr>
      </xdr:nvPicPr>
      <xdr:blipFill>
        <a:blip xmlns:r="http://schemas.openxmlformats.org/officeDocument/2006/relationships" r:embed="rId42" cstate="print">
          <a:lum bright="10000"/>
        </a:blip>
        <a:srcRect/>
        <a:stretch>
          <a:fillRect/>
        </a:stretch>
      </xdr:blipFill>
      <xdr:spPr bwMode="auto">
        <a:xfrm>
          <a:off x="2742080" y="41290555"/>
          <a:ext cx="400050" cy="571500"/>
        </a:xfrm>
        <a:prstGeom prst="rect">
          <a:avLst/>
        </a:prstGeom>
        <a:noFill/>
        <a:ln w="9525">
          <a:noFill/>
          <a:miter lim="800000"/>
          <a:headEnd/>
          <a:tailEnd/>
        </a:ln>
      </xdr:spPr>
    </xdr:pic>
    <xdr:clientData/>
  </xdr:twoCellAnchor>
  <xdr:twoCellAnchor editAs="absolute">
    <xdr:from>
      <xdr:col>3</xdr:col>
      <xdr:colOff>56030</xdr:colOff>
      <xdr:row>67</xdr:row>
      <xdr:rowOff>46424</xdr:rowOff>
    </xdr:from>
    <xdr:to>
      <xdr:col>3</xdr:col>
      <xdr:colOff>750795</xdr:colOff>
      <xdr:row>67</xdr:row>
      <xdr:rowOff>673251</xdr:rowOff>
    </xdr:to>
    <xdr:pic>
      <xdr:nvPicPr>
        <xdr:cNvPr id="138" name="Рисунок 72"/>
        <xdr:cNvPicPr>
          <a:picLocks noChangeAspect="1"/>
        </xdr:cNvPicPr>
      </xdr:nvPicPr>
      <xdr:blipFill>
        <a:blip xmlns:r="http://schemas.openxmlformats.org/officeDocument/2006/relationships" r:embed="rId43" cstate="print"/>
        <a:srcRect/>
        <a:stretch>
          <a:fillRect/>
        </a:stretch>
      </xdr:blipFill>
      <xdr:spPr bwMode="auto">
        <a:xfrm>
          <a:off x="2588559" y="39076512"/>
          <a:ext cx="694765" cy="626827"/>
        </a:xfrm>
        <a:prstGeom prst="rect">
          <a:avLst/>
        </a:prstGeom>
        <a:noFill/>
        <a:ln w="9525">
          <a:noFill/>
          <a:miter lim="800000"/>
          <a:headEnd/>
          <a:tailEnd/>
        </a:ln>
      </xdr:spPr>
    </xdr:pic>
    <xdr:clientData/>
  </xdr:twoCellAnchor>
  <xdr:twoCellAnchor editAs="absolute">
    <xdr:from>
      <xdr:col>2</xdr:col>
      <xdr:colOff>203268</xdr:colOff>
      <xdr:row>78</xdr:row>
      <xdr:rowOff>328172</xdr:rowOff>
    </xdr:from>
    <xdr:to>
      <xdr:col>2</xdr:col>
      <xdr:colOff>2093100</xdr:colOff>
      <xdr:row>78</xdr:row>
      <xdr:rowOff>963705</xdr:rowOff>
    </xdr:to>
    <xdr:pic>
      <xdr:nvPicPr>
        <xdr:cNvPr id="139" name="Рисунок 84"/>
        <xdr:cNvPicPr>
          <a:picLocks noChangeAspect="1"/>
        </xdr:cNvPicPr>
      </xdr:nvPicPr>
      <xdr:blipFill>
        <a:blip xmlns:r="http://schemas.openxmlformats.org/officeDocument/2006/relationships" r:embed="rId44" cstate="print"/>
        <a:srcRect/>
        <a:stretch>
          <a:fillRect/>
        </a:stretch>
      </xdr:blipFill>
      <xdr:spPr bwMode="auto">
        <a:xfrm>
          <a:off x="461003" y="44737084"/>
          <a:ext cx="1889832" cy="635533"/>
        </a:xfrm>
        <a:prstGeom prst="rect">
          <a:avLst/>
        </a:prstGeom>
        <a:noFill/>
        <a:ln w="9525">
          <a:noFill/>
          <a:miter lim="800000"/>
          <a:headEnd/>
          <a:tailEnd/>
        </a:ln>
      </xdr:spPr>
    </xdr:pic>
    <xdr:clientData/>
  </xdr:twoCellAnchor>
  <xdr:twoCellAnchor editAs="absolute">
    <xdr:from>
      <xdr:col>3</xdr:col>
      <xdr:colOff>163605</xdr:colOff>
      <xdr:row>79</xdr:row>
      <xdr:rowOff>127269</xdr:rowOff>
    </xdr:from>
    <xdr:to>
      <xdr:col>3</xdr:col>
      <xdr:colOff>639855</xdr:colOff>
      <xdr:row>79</xdr:row>
      <xdr:rowOff>603519</xdr:rowOff>
    </xdr:to>
    <xdr:pic>
      <xdr:nvPicPr>
        <xdr:cNvPr id="144" name="Рисунок 50"/>
        <xdr:cNvPicPr>
          <a:picLocks noChangeAspect="1"/>
        </xdr:cNvPicPr>
      </xdr:nvPicPr>
      <xdr:blipFill>
        <a:blip xmlns:r="http://schemas.openxmlformats.org/officeDocument/2006/relationships" r:embed="rId45" cstate="print"/>
        <a:srcRect/>
        <a:stretch>
          <a:fillRect/>
        </a:stretch>
      </xdr:blipFill>
      <xdr:spPr bwMode="auto">
        <a:xfrm>
          <a:off x="2696134" y="45802445"/>
          <a:ext cx="476250" cy="476250"/>
        </a:xfrm>
        <a:prstGeom prst="rect">
          <a:avLst/>
        </a:prstGeom>
        <a:noFill/>
        <a:ln w="9525">
          <a:noFill/>
          <a:miter lim="800000"/>
          <a:headEnd/>
          <a:tailEnd/>
        </a:ln>
      </xdr:spPr>
    </xdr:pic>
    <xdr:clientData/>
  </xdr:twoCellAnchor>
  <xdr:twoCellAnchor editAs="absolute">
    <xdr:from>
      <xdr:col>3</xdr:col>
      <xdr:colOff>155760</xdr:colOff>
      <xdr:row>80</xdr:row>
      <xdr:rowOff>97652</xdr:rowOff>
    </xdr:from>
    <xdr:to>
      <xdr:col>3</xdr:col>
      <xdr:colOff>651060</xdr:colOff>
      <xdr:row>80</xdr:row>
      <xdr:rowOff>602477</xdr:rowOff>
    </xdr:to>
    <xdr:pic>
      <xdr:nvPicPr>
        <xdr:cNvPr id="145" name="Рисунок 51"/>
        <xdr:cNvPicPr>
          <a:picLocks noChangeAspect="1"/>
        </xdr:cNvPicPr>
      </xdr:nvPicPr>
      <xdr:blipFill>
        <a:blip xmlns:r="http://schemas.openxmlformats.org/officeDocument/2006/relationships" r:embed="rId46" cstate="print"/>
        <a:srcRect/>
        <a:stretch>
          <a:fillRect/>
        </a:stretch>
      </xdr:blipFill>
      <xdr:spPr bwMode="auto">
        <a:xfrm>
          <a:off x="2688289" y="46478799"/>
          <a:ext cx="495300" cy="504825"/>
        </a:xfrm>
        <a:prstGeom prst="rect">
          <a:avLst/>
        </a:prstGeom>
        <a:noFill/>
        <a:ln w="9525">
          <a:noFill/>
          <a:miter lim="800000"/>
          <a:headEnd/>
          <a:tailEnd/>
        </a:ln>
      </xdr:spPr>
    </xdr:pic>
    <xdr:clientData/>
  </xdr:twoCellAnchor>
  <xdr:twoCellAnchor editAs="absolute">
    <xdr:from>
      <xdr:col>3</xdr:col>
      <xdr:colOff>67236</xdr:colOff>
      <xdr:row>81</xdr:row>
      <xdr:rowOff>48827</xdr:rowOff>
    </xdr:from>
    <xdr:to>
      <xdr:col>3</xdr:col>
      <xdr:colOff>694765</xdr:colOff>
      <xdr:row>81</xdr:row>
      <xdr:rowOff>692525</xdr:rowOff>
    </xdr:to>
    <xdr:pic>
      <xdr:nvPicPr>
        <xdr:cNvPr id="146" name="Рисунок 52"/>
        <xdr:cNvPicPr>
          <a:picLocks noChangeAspect="1"/>
        </xdr:cNvPicPr>
      </xdr:nvPicPr>
      <xdr:blipFill>
        <a:blip xmlns:r="http://schemas.openxmlformats.org/officeDocument/2006/relationships" r:embed="rId47" cstate="print"/>
        <a:srcRect/>
        <a:stretch>
          <a:fillRect/>
        </a:stretch>
      </xdr:blipFill>
      <xdr:spPr bwMode="auto">
        <a:xfrm>
          <a:off x="2599765" y="47135945"/>
          <a:ext cx="627529" cy="643698"/>
        </a:xfrm>
        <a:prstGeom prst="rect">
          <a:avLst/>
        </a:prstGeom>
        <a:noFill/>
        <a:ln w="9525">
          <a:noFill/>
          <a:miter lim="800000"/>
          <a:headEnd/>
          <a:tailEnd/>
        </a:ln>
      </xdr:spPr>
    </xdr:pic>
    <xdr:clientData/>
  </xdr:twoCellAnchor>
  <xdr:twoCellAnchor editAs="absolute">
    <xdr:from>
      <xdr:col>3</xdr:col>
      <xdr:colOff>184897</xdr:colOff>
      <xdr:row>82</xdr:row>
      <xdr:rowOff>110857</xdr:rowOff>
    </xdr:from>
    <xdr:to>
      <xdr:col>3</xdr:col>
      <xdr:colOff>680197</xdr:colOff>
      <xdr:row>82</xdr:row>
      <xdr:rowOff>608558</xdr:rowOff>
    </xdr:to>
    <xdr:pic>
      <xdr:nvPicPr>
        <xdr:cNvPr id="147" name="Рисунок 64"/>
        <xdr:cNvPicPr>
          <a:picLocks noChangeAspect="1"/>
        </xdr:cNvPicPr>
      </xdr:nvPicPr>
      <xdr:blipFill>
        <a:blip xmlns:r="http://schemas.openxmlformats.org/officeDocument/2006/relationships" r:embed="rId48" cstate="print"/>
        <a:srcRect/>
        <a:stretch>
          <a:fillRect/>
        </a:stretch>
      </xdr:blipFill>
      <xdr:spPr bwMode="auto">
        <a:xfrm>
          <a:off x="2717426" y="47903945"/>
          <a:ext cx="495300" cy="497701"/>
        </a:xfrm>
        <a:prstGeom prst="rect">
          <a:avLst/>
        </a:prstGeom>
        <a:noFill/>
        <a:ln w="9525">
          <a:noFill/>
          <a:miter lim="800000"/>
          <a:headEnd/>
          <a:tailEnd/>
        </a:ln>
      </xdr:spPr>
    </xdr:pic>
    <xdr:clientData/>
  </xdr:twoCellAnchor>
  <xdr:twoCellAnchor editAs="absolute">
    <xdr:from>
      <xdr:col>3</xdr:col>
      <xdr:colOff>89648</xdr:colOff>
      <xdr:row>83</xdr:row>
      <xdr:rowOff>33948</xdr:rowOff>
    </xdr:from>
    <xdr:to>
      <xdr:col>3</xdr:col>
      <xdr:colOff>714936</xdr:colOff>
      <xdr:row>83</xdr:row>
      <xdr:rowOff>661228</xdr:rowOff>
    </xdr:to>
    <xdr:pic>
      <xdr:nvPicPr>
        <xdr:cNvPr id="148" name="Рисунок 63"/>
        <xdr:cNvPicPr>
          <a:picLocks noChangeAspect="1"/>
        </xdr:cNvPicPr>
      </xdr:nvPicPr>
      <xdr:blipFill>
        <a:blip xmlns:r="http://schemas.openxmlformats.org/officeDocument/2006/relationships" r:embed="rId49" cstate="print"/>
        <a:srcRect/>
        <a:stretch>
          <a:fillRect/>
        </a:stretch>
      </xdr:blipFill>
      <xdr:spPr bwMode="auto">
        <a:xfrm>
          <a:off x="2622177" y="48533007"/>
          <a:ext cx="625288" cy="627280"/>
        </a:xfrm>
        <a:prstGeom prst="rect">
          <a:avLst/>
        </a:prstGeom>
        <a:noFill/>
        <a:ln w="9525">
          <a:noFill/>
          <a:miter lim="800000"/>
          <a:headEnd/>
          <a:tailEnd/>
        </a:ln>
      </xdr:spPr>
    </xdr:pic>
    <xdr:clientData/>
  </xdr:twoCellAnchor>
  <xdr:twoCellAnchor editAs="absolute">
    <xdr:from>
      <xdr:col>3</xdr:col>
      <xdr:colOff>164166</xdr:colOff>
      <xdr:row>88</xdr:row>
      <xdr:rowOff>112378</xdr:rowOff>
    </xdr:from>
    <xdr:to>
      <xdr:col>3</xdr:col>
      <xdr:colOff>649941</xdr:colOff>
      <xdr:row>88</xdr:row>
      <xdr:rowOff>598153</xdr:rowOff>
    </xdr:to>
    <xdr:pic>
      <xdr:nvPicPr>
        <xdr:cNvPr id="149" name="Рисунок 70"/>
        <xdr:cNvPicPr>
          <a:picLocks noChangeAspect="1"/>
        </xdr:cNvPicPr>
      </xdr:nvPicPr>
      <xdr:blipFill>
        <a:blip xmlns:r="http://schemas.openxmlformats.org/officeDocument/2006/relationships" r:embed="rId50" cstate="print"/>
        <a:srcRect/>
        <a:stretch>
          <a:fillRect/>
        </a:stretch>
      </xdr:blipFill>
      <xdr:spPr bwMode="auto">
        <a:xfrm>
          <a:off x="2696695" y="52141290"/>
          <a:ext cx="485775" cy="485775"/>
        </a:xfrm>
        <a:prstGeom prst="rect">
          <a:avLst/>
        </a:prstGeom>
        <a:noFill/>
        <a:ln w="9525">
          <a:noFill/>
          <a:miter lim="800000"/>
          <a:headEnd/>
          <a:tailEnd/>
        </a:ln>
      </xdr:spPr>
    </xdr:pic>
    <xdr:clientData/>
  </xdr:twoCellAnchor>
  <xdr:twoCellAnchor editAs="absolute">
    <xdr:from>
      <xdr:col>3</xdr:col>
      <xdr:colOff>145676</xdr:colOff>
      <xdr:row>86</xdr:row>
      <xdr:rowOff>63299</xdr:rowOff>
    </xdr:from>
    <xdr:to>
      <xdr:col>3</xdr:col>
      <xdr:colOff>629210</xdr:colOff>
      <xdr:row>86</xdr:row>
      <xdr:rowOff>556132</xdr:rowOff>
    </xdr:to>
    <xdr:pic>
      <xdr:nvPicPr>
        <xdr:cNvPr id="150" name="Рисунок 72"/>
        <xdr:cNvPicPr>
          <a:picLocks noChangeAspect="1"/>
        </xdr:cNvPicPr>
      </xdr:nvPicPr>
      <xdr:blipFill>
        <a:blip xmlns:r="http://schemas.openxmlformats.org/officeDocument/2006/relationships" r:embed="rId51" cstate="print"/>
        <a:srcRect/>
        <a:stretch>
          <a:fillRect/>
        </a:stretch>
      </xdr:blipFill>
      <xdr:spPr bwMode="auto">
        <a:xfrm>
          <a:off x="2678205" y="50680270"/>
          <a:ext cx="483534" cy="492833"/>
        </a:xfrm>
        <a:prstGeom prst="rect">
          <a:avLst/>
        </a:prstGeom>
        <a:noFill/>
        <a:ln w="9525">
          <a:noFill/>
          <a:miter lim="800000"/>
          <a:headEnd/>
          <a:tailEnd/>
        </a:ln>
      </xdr:spPr>
    </xdr:pic>
    <xdr:clientData/>
  </xdr:twoCellAnchor>
  <xdr:twoCellAnchor editAs="absolute">
    <xdr:from>
      <xdr:col>3</xdr:col>
      <xdr:colOff>123266</xdr:colOff>
      <xdr:row>87</xdr:row>
      <xdr:rowOff>44420</xdr:rowOff>
    </xdr:from>
    <xdr:to>
      <xdr:col>3</xdr:col>
      <xdr:colOff>729504</xdr:colOff>
      <xdr:row>87</xdr:row>
      <xdr:rowOff>658106</xdr:rowOff>
    </xdr:to>
    <xdr:pic>
      <xdr:nvPicPr>
        <xdr:cNvPr id="151" name="Рисунок 73"/>
        <xdr:cNvPicPr>
          <a:picLocks noChangeAspect="1"/>
        </xdr:cNvPicPr>
      </xdr:nvPicPr>
      <xdr:blipFill>
        <a:blip xmlns:r="http://schemas.openxmlformats.org/officeDocument/2006/relationships" r:embed="rId52" cstate="print"/>
        <a:srcRect/>
        <a:stretch>
          <a:fillRect/>
        </a:stretch>
      </xdr:blipFill>
      <xdr:spPr bwMode="auto">
        <a:xfrm>
          <a:off x="2655795" y="51367361"/>
          <a:ext cx="606238" cy="613686"/>
        </a:xfrm>
        <a:prstGeom prst="rect">
          <a:avLst/>
        </a:prstGeom>
        <a:noFill/>
        <a:ln w="9525">
          <a:noFill/>
          <a:miter lim="800000"/>
          <a:headEnd/>
          <a:tailEnd/>
        </a:ln>
      </xdr:spPr>
    </xdr:pic>
    <xdr:clientData/>
  </xdr:twoCellAnchor>
  <xdr:twoCellAnchor editAs="absolute">
    <xdr:from>
      <xdr:col>3</xdr:col>
      <xdr:colOff>172011</xdr:colOff>
      <xdr:row>84</xdr:row>
      <xdr:rowOff>115422</xdr:rowOff>
    </xdr:from>
    <xdr:to>
      <xdr:col>3</xdr:col>
      <xdr:colOff>657786</xdr:colOff>
      <xdr:row>84</xdr:row>
      <xdr:rowOff>601197</xdr:rowOff>
    </xdr:to>
    <xdr:pic>
      <xdr:nvPicPr>
        <xdr:cNvPr id="152" name="Рисунок 74"/>
        <xdr:cNvPicPr>
          <a:picLocks noChangeAspect="1"/>
        </xdr:cNvPicPr>
      </xdr:nvPicPr>
      <xdr:blipFill>
        <a:blip xmlns:r="http://schemas.openxmlformats.org/officeDocument/2006/relationships" r:embed="rId53" cstate="print"/>
        <a:srcRect/>
        <a:stretch>
          <a:fillRect/>
        </a:stretch>
      </xdr:blipFill>
      <xdr:spPr bwMode="auto">
        <a:xfrm>
          <a:off x="2704540" y="49320451"/>
          <a:ext cx="485775" cy="485775"/>
        </a:xfrm>
        <a:prstGeom prst="rect">
          <a:avLst/>
        </a:prstGeom>
        <a:noFill/>
        <a:ln w="9525">
          <a:noFill/>
          <a:miter lim="800000"/>
          <a:headEnd/>
          <a:tailEnd/>
        </a:ln>
      </xdr:spPr>
    </xdr:pic>
    <xdr:clientData/>
  </xdr:twoCellAnchor>
  <xdr:twoCellAnchor editAs="absolute">
    <xdr:from>
      <xdr:col>3</xdr:col>
      <xdr:colOff>112059</xdr:colOff>
      <xdr:row>85</xdr:row>
      <xdr:rowOff>39141</xdr:rowOff>
    </xdr:from>
    <xdr:to>
      <xdr:col>3</xdr:col>
      <xdr:colOff>718858</xdr:colOff>
      <xdr:row>85</xdr:row>
      <xdr:rowOff>637935</xdr:rowOff>
    </xdr:to>
    <xdr:pic>
      <xdr:nvPicPr>
        <xdr:cNvPr id="153" name="Рисунок 75"/>
        <xdr:cNvPicPr>
          <a:picLocks noChangeAspect="1"/>
        </xdr:cNvPicPr>
      </xdr:nvPicPr>
      <xdr:blipFill>
        <a:blip xmlns:r="http://schemas.openxmlformats.org/officeDocument/2006/relationships" r:embed="rId54" cstate="print"/>
        <a:srcRect/>
        <a:stretch>
          <a:fillRect/>
        </a:stretch>
      </xdr:blipFill>
      <xdr:spPr bwMode="auto">
        <a:xfrm>
          <a:off x="2644588" y="49950141"/>
          <a:ext cx="606799" cy="598794"/>
        </a:xfrm>
        <a:prstGeom prst="rect">
          <a:avLst/>
        </a:prstGeom>
        <a:noFill/>
        <a:ln w="9525">
          <a:noFill/>
          <a:miter lim="800000"/>
          <a:headEnd/>
          <a:tailEnd/>
        </a:ln>
      </xdr:spPr>
    </xdr:pic>
    <xdr:clientData/>
  </xdr:twoCellAnchor>
  <xdr:twoCellAnchor editAs="absolute">
    <xdr:from>
      <xdr:col>3</xdr:col>
      <xdr:colOff>92448</xdr:colOff>
      <xdr:row>92</xdr:row>
      <xdr:rowOff>51786</xdr:rowOff>
    </xdr:from>
    <xdr:to>
      <xdr:col>3</xdr:col>
      <xdr:colOff>702048</xdr:colOff>
      <xdr:row>92</xdr:row>
      <xdr:rowOff>678835</xdr:rowOff>
    </xdr:to>
    <xdr:pic>
      <xdr:nvPicPr>
        <xdr:cNvPr id="166" name="Рисунок 65"/>
        <xdr:cNvPicPr>
          <a:picLocks noChangeAspect="1"/>
        </xdr:cNvPicPr>
      </xdr:nvPicPr>
      <xdr:blipFill>
        <a:blip xmlns:r="http://schemas.openxmlformats.org/officeDocument/2006/relationships" r:embed="rId55" cstate="print"/>
        <a:srcRect/>
        <a:stretch>
          <a:fillRect/>
        </a:stretch>
      </xdr:blipFill>
      <xdr:spPr bwMode="auto">
        <a:xfrm>
          <a:off x="2624977" y="54904580"/>
          <a:ext cx="609600" cy="627049"/>
        </a:xfrm>
        <a:prstGeom prst="rect">
          <a:avLst/>
        </a:prstGeom>
        <a:noFill/>
        <a:ln w="9525">
          <a:noFill/>
          <a:miter lim="800000"/>
          <a:headEnd/>
          <a:tailEnd/>
        </a:ln>
      </xdr:spPr>
    </xdr:pic>
    <xdr:clientData/>
  </xdr:twoCellAnchor>
  <xdr:twoCellAnchor editAs="absolute">
    <xdr:from>
      <xdr:col>3</xdr:col>
      <xdr:colOff>149598</xdr:colOff>
      <xdr:row>93</xdr:row>
      <xdr:rowOff>99491</xdr:rowOff>
    </xdr:from>
    <xdr:to>
      <xdr:col>3</xdr:col>
      <xdr:colOff>606798</xdr:colOff>
      <xdr:row>93</xdr:row>
      <xdr:rowOff>566216</xdr:rowOff>
    </xdr:to>
    <xdr:pic>
      <xdr:nvPicPr>
        <xdr:cNvPr id="167" name="Рисунок 66"/>
        <xdr:cNvPicPr>
          <a:picLocks noChangeAspect="1"/>
        </xdr:cNvPicPr>
      </xdr:nvPicPr>
      <xdr:blipFill>
        <a:blip xmlns:r="http://schemas.openxmlformats.org/officeDocument/2006/relationships" r:embed="rId56" cstate="print"/>
        <a:srcRect/>
        <a:stretch>
          <a:fillRect/>
        </a:stretch>
      </xdr:blipFill>
      <xdr:spPr bwMode="auto">
        <a:xfrm>
          <a:off x="2682127" y="55658256"/>
          <a:ext cx="457200" cy="466725"/>
        </a:xfrm>
        <a:prstGeom prst="rect">
          <a:avLst/>
        </a:prstGeom>
        <a:noFill/>
        <a:ln w="9525">
          <a:noFill/>
          <a:miter lim="800000"/>
          <a:headEnd/>
          <a:tailEnd/>
        </a:ln>
      </xdr:spPr>
    </xdr:pic>
    <xdr:clientData/>
  </xdr:twoCellAnchor>
  <xdr:twoCellAnchor editAs="absolute">
    <xdr:from>
      <xdr:col>3</xdr:col>
      <xdr:colOff>125505</xdr:colOff>
      <xdr:row>90</xdr:row>
      <xdr:rowOff>123586</xdr:rowOff>
    </xdr:from>
    <xdr:to>
      <xdr:col>3</xdr:col>
      <xdr:colOff>611280</xdr:colOff>
      <xdr:row>90</xdr:row>
      <xdr:rowOff>618886</xdr:rowOff>
    </xdr:to>
    <xdr:pic>
      <xdr:nvPicPr>
        <xdr:cNvPr id="168" name="Рисунок 67"/>
        <xdr:cNvPicPr>
          <a:picLocks noChangeAspect="1"/>
        </xdr:cNvPicPr>
      </xdr:nvPicPr>
      <xdr:blipFill>
        <a:blip xmlns:r="http://schemas.openxmlformats.org/officeDocument/2006/relationships" r:embed="rId57" cstate="print"/>
        <a:srcRect/>
        <a:stretch>
          <a:fillRect/>
        </a:stretch>
      </xdr:blipFill>
      <xdr:spPr bwMode="auto">
        <a:xfrm>
          <a:off x="2658034" y="53564439"/>
          <a:ext cx="485775" cy="495300"/>
        </a:xfrm>
        <a:prstGeom prst="rect">
          <a:avLst/>
        </a:prstGeom>
        <a:noFill/>
        <a:ln w="9525">
          <a:noFill/>
          <a:miter lim="800000"/>
          <a:headEnd/>
          <a:tailEnd/>
        </a:ln>
      </xdr:spPr>
    </xdr:pic>
    <xdr:clientData/>
  </xdr:twoCellAnchor>
  <xdr:twoCellAnchor editAs="absolute">
    <xdr:from>
      <xdr:col>3</xdr:col>
      <xdr:colOff>89647</xdr:colOff>
      <xdr:row>91</xdr:row>
      <xdr:rowOff>50107</xdr:rowOff>
    </xdr:from>
    <xdr:to>
      <xdr:col>3</xdr:col>
      <xdr:colOff>689722</xdr:colOff>
      <xdr:row>91</xdr:row>
      <xdr:rowOff>648581</xdr:rowOff>
    </xdr:to>
    <xdr:pic>
      <xdr:nvPicPr>
        <xdr:cNvPr id="169" name="Рисунок 68"/>
        <xdr:cNvPicPr>
          <a:picLocks noChangeAspect="1"/>
        </xdr:cNvPicPr>
      </xdr:nvPicPr>
      <xdr:blipFill>
        <a:blip xmlns:r="http://schemas.openxmlformats.org/officeDocument/2006/relationships" r:embed="rId58" cstate="print"/>
        <a:srcRect/>
        <a:stretch>
          <a:fillRect/>
        </a:stretch>
      </xdr:blipFill>
      <xdr:spPr bwMode="auto">
        <a:xfrm>
          <a:off x="2622176" y="54196931"/>
          <a:ext cx="600075" cy="598474"/>
        </a:xfrm>
        <a:prstGeom prst="rect">
          <a:avLst/>
        </a:prstGeom>
        <a:noFill/>
        <a:ln w="9525">
          <a:noFill/>
          <a:miter lim="800000"/>
          <a:headEnd/>
          <a:tailEnd/>
        </a:ln>
      </xdr:spPr>
    </xdr:pic>
    <xdr:clientData/>
  </xdr:twoCellAnchor>
  <xdr:twoCellAnchor editAs="absolute">
    <xdr:from>
      <xdr:col>3</xdr:col>
      <xdr:colOff>92447</xdr:colOff>
      <xdr:row>94</xdr:row>
      <xdr:rowOff>50106</xdr:rowOff>
    </xdr:from>
    <xdr:to>
      <xdr:col>3</xdr:col>
      <xdr:colOff>702047</xdr:colOff>
      <xdr:row>94</xdr:row>
      <xdr:rowOff>648581</xdr:rowOff>
    </xdr:to>
    <xdr:pic>
      <xdr:nvPicPr>
        <xdr:cNvPr id="170" name="Рисунок 69"/>
        <xdr:cNvPicPr>
          <a:picLocks noChangeAspect="1"/>
        </xdr:cNvPicPr>
      </xdr:nvPicPr>
      <xdr:blipFill>
        <a:blip xmlns:r="http://schemas.openxmlformats.org/officeDocument/2006/relationships" r:embed="rId59" cstate="print"/>
        <a:srcRect/>
        <a:stretch>
          <a:fillRect/>
        </a:stretch>
      </xdr:blipFill>
      <xdr:spPr bwMode="auto">
        <a:xfrm>
          <a:off x="2624976" y="56314841"/>
          <a:ext cx="609600" cy="598475"/>
        </a:xfrm>
        <a:prstGeom prst="rect">
          <a:avLst/>
        </a:prstGeom>
        <a:noFill/>
        <a:ln w="9525">
          <a:noFill/>
          <a:miter lim="800000"/>
          <a:headEnd/>
          <a:tailEnd/>
        </a:ln>
      </xdr:spPr>
    </xdr:pic>
    <xdr:clientData/>
  </xdr:twoCellAnchor>
  <xdr:twoCellAnchor editAs="absolute">
    <xdr:from>
      <xdr:col>3</xdr:col>
      <xdr:colOff>78440</xdr:colOff>
      <xdr:row>89</xdr:row>
      <xdr:rowOff>68369</xdr:rowOff>
    </xdr:from>
    <xdr:to>
      <xdr:col>3</xdr:col>
      <xdr:colOff>694203</xdr:colOff>
      <xdr:row>89</xdr:row>
      <xdr:rowOff>691722</xdr:rowOff>
    </xdr:to>
    <xdr:pic>
      <xdr:nvPicPr>
        <xdr:cNvPr id="171" name="Рисунок 71"/>
        <xdr:cNvPicPr>
          <a:picLocks noChangeAspect="1"/>
        </xdr:cNvPicPr>
      </xdr:nvPicPr>
      <xdr:blipFill>
        <a:blip xmlns:r="http://schemas.openxmlformats.org/officeDocument/2006/relationships" r:embed="rId60" cstate="print"/>
        <a:srcRect/>
        <a:stretch>
          <a:fillRect/>
        </a:stretch>
      </xdr:blipFill>
      <xdr:spPr bwMode="auto">
        <a:xfrm>
          <a:off x="2610969" y="52803251"/>
          <a:ext cx="615763" cy="623353"/>
        </a:xfrm>
        <a:prstGeom prst="rect">
          <a:avLst/>
        </a:prstGeom>
        <a:noFill/>
        <a:ln w="9525">
          <a:noFill/>
          <a:miter lim="800000"/>
          <a:headEnd/>
          <a:tailEnd/>
        </a:ln>
      </xdr:spPr>
    </xdr:pic>
    <xdr:clientData/>
  </xdr:twoCellAnchor>
  <xdr:twoCellAnchor editAs="absolute">
    <xdr:from>
      <xdr:col>3</xdr:col>
      <xdr:colOff>107577</xdr:colOff>
      <xdr:row>100</xdr:row>
      <xdr:rowOff>73639</xdr:rowOff>
    </xdr:from>
    <xdr:to>
      <xdr:col>3</xdr:col>
      <xdr:colOff>707652</xdr:colOff>
      <xdr:row>100</xdr:row>
      <xdr:rowOff>681639</xdr:rowOff>
    </xdr:to>
    <xdr:pic>
      <xdr:nvPicPr>
        <xdr:cNvPr id="172" name="Рисунок 53"/>
        <xdr:cNvPicPr>
          <a:picLocks noChangeAspect="1"/>
        </xdr:cNvPicPr>
      </xdr:nvPicPr>
      <xdr:blipFill>
        <a:blip xmlns:r="http://schemas.openxmlformats.org/officeDocument/2006/relationships" r:embed="rId61" cstate="print"/>
        <a:srcRect/>
        <a:stretch>
          <a:fillRect/>
        </a:stretch>
      </xdr:blipFill>
      <xdr:spPr bwMode="auto">
        <a:xfrm>
          <a:off x="2640106" y="60574198"/>
          <a:ext cx="600075" cy="608000"/>
        </a:xfrm>
        <a:prstGeom prst="rect">
          <a:avLst/>
        </a:prstGeom>
        <a:noFill/>
        <a:ln w="9525">
          <a:noFill/>
          <a:miter lim="800000"/>
          <a:headEnd/>
          <a:tailEnd/>
        </a:ln>
      </xdr:spPr>
    </xdr:pic>
    <xdr:clientData/>
  </xdr:twoCellAnchor>
  <xdr:twoCellAnchor editAs="absolute">
    <xdr:from>
      <xdr:col>3</xdr:col>
      <xdr:colOff>140634</xdr:colOff>
      <xdr:row>97</xdr:row>
      <xdr:rowOff>103414</xdr:rowOff>
    </xdr:from>
    <xdr:to>
      <xdr:col>3</xdr:col>
      <xdr:colOff>654984</xdr:colOff>
      <xdr:row>97</xdr:row>
      <xdr:rowOff>627289</xdr:rowOff>
    </xdr:to>
    <xdr:pic>
      <xdr:nvPicPr>
        <xdr:cNvPr id="173" name="Рисунок 76"/>
        <xdr:cNvPicPr>
          <a:picLocks noChangeAspect="1"/>
        </xdr:cNvPicPr>
      </xdr:nvPicPr>
      <xdr:blipFill>
        <a:blip xmlns:r="http://schemas.openxmlformats.org/officeDocument/2006/relationships" r:embed="rId62" cstate="print"/>
        <a:srcRect/>
        <a:stretch>
          <a:fillRect/>
        </a:stretch>
      </xdr:blipFill>
      <xdr:spPr bwMode="auto">
        <a:xfrm>
          <a:off x="2673163" y="58486061"/>
          <a:ext cx="514350" cy="523875"/>
        </a:xfrm>
        <a:prstGeom prst="rect">
          <a:avLst/>
        </a:prstGeom>
        <a:noFill/>
        <a:ln w="9525">
          <a:noFill/>
          <a:miter lim="800000"/>
          <a:headEnd/>
          <a:tailEnd/>
        </a:ln>
      </xdr:spPr>
    </xdr:pic>
    <xdr:clientData/>
  </xdr:twoCellAnchor>
  <xdr:twoCellAnchor editAs="absolute">
    <xdr:from>
      <xdr:col>3</xdr:col>
      <xdr:colOff>196663</xdr:colOff>
      <xdr:row>99</xdr:row>
      <xdr:rowOff>222117</xdr:rowOff>
    </xdr:from>
    <xdr:to>
      <xdr:col>3</xdr:col>
      <xdr:colOff>749113</xdr:colOff>
      <xdr:row>100</xdr:row>
      <xdr:rowOff>66995</xdr:rowOff>
    </xdr:to>
    <xdr:pic>
      <xdr:nvPicPr>
        <xdr:cNvPr id="174" name="Рисунок 77"/>
        <xdr:cNvPicPr>
          <a:picLocks noChangeAspect="1"/>
        </xdr:cNvPicPr>
      </xdr:nvPicPr>
      <xdr:blipFill>
        <a:blip xmlns:r="http://schemas.openxmlformats.org/officeDocument/2006/relationships" r:embed="rId63" cstate="print"/>
        <a:srcRect/>
        <a:stretch>
          <a:fillRect/>
        </a:stretch>
      </xdr:blipFill>
      <xdr:spPr bwMode="auto">
        <a:xfrm>
          <a:off x="2729192" y="60016705"/>
          <a:ext cx="552450" cy="550849"/>
        </a:xfrm>
        <a:prstGeom prst="rect">
          <a:avLst/>
        </a:prstGeom>
        <a:noFill/>
        <a:ln w="9525">
          <a:noFill/>
          <a:miter lim="800000"/>
          <a:headEnd/>
          <a:tailEnd/>
        </a:ln>
      </xdr:spPr>
    </xdr:pic>
    <xdr:clientData/>
  </xdr:twoCellAnchor>
  <xdr:twoCellAnchor editAs="absolute">
    <xdr:from>
      <xdr:col>3</xdr:col>
      <xdr:colOff>163046</xdr:colOff>
      <xdr:row>98</xdr:row>
      <xdr:rowOff>78119</xdr:rowOff>
    </xdr:from>
    <xdr:to>
      <xdr:col>3</xdr:col>
      <xdr:colOff>696446</xdr:colOff>
      <xdr:row>98</xdr:row>
      <xdr:rowOff>609918</xdr:rowOff>
    </xdr:to>
    <xdr:pic>
      <xdr:nvPicPr>
        <xdr:cNvPr id="175" name="Рисунок 78"/>
        <xdr:cNvPicPr>
          <a:picLocks noChangeAspect="1"/>
        </xdr:cNvPicPr>
      </xdr:nvPicPr>
      <xdr:blipFill>
        <a:blip xmlns:r="http://schemas.openxmlformats.org/officeDocument/2006/relationships" r:embed="rId64" cstate="print"/>
        <a:srcRect/>
        <a:stretch>
          <a:fillRect/>
        </a:stretch>
      </xdr:blipFill>
      <xdr:spPr bwMode="auto">
        <a:xfrm>
          <a:off x="2695575" y="59166737"/>
          <a:ext cx="533400" cy="531799"/>
        </a:xfrm>
        <a:prstGeom prst="rect">
          <a:avLst/>
        </a:prstGeom>
        <a:noFill/>
        <a:ln w="9525">
          <a:noFill/>
          <a:miter lim="800000"/>
          <a:headEnd/>
          <a:tailEnd/>
        </a:ln>
      </xdr:spPr>
    </xdr:pic>
    <xdr:clientData/>
  </xdr:twoCellAnchor>
  <xdr:twoCellAnchor editAs="absolute">
    <xdr:from>
      <xdr:col>3</xdr:col>
      <xdr:colOff>133910</xdr:colOff>
      <xdr:row>95</xdr:row>
      <xdr:rowOff>112860</xdr:rowOff>
    </xdr:from>
    <xdr:to>
      <xdr:col>3</xdr:col>
      <xdr:colOff>643778</xdr:colOff>
      <xdr:row>95</xdr:row>
      <xdr:rowOff>621127</xdr:rowOff>
    </xdr:to>
    <xdr:pic>
      <xdr:nvPicPr>
        <xdr:cNvPr id="176" name="Рисунок 79"/>
        <xdr:cNvPicPr>
          <a:picLocks noChangeAspect="1"/>
        </xdr:cNvPicPr>
      </xdr:nvPicPr>
      <xdr:blipFill>
        <a:blip xmlns:r="http://schemas.openxmlformats.org/officeDocument/2006/relationships" r:embed="rId65" cstate="print"/>
        <a:srcRect/>
        <a:stretch>
          <a:fillRect/>
        </a:stretch>
      </xdr:blipFill>
      <xdr:spPr bwMode="auto">
        <a:xfrm>
          <a:off x="2666439" y="57083566"/>
          <a:ext cx="509868" cy="508267"/>
        </a:xfrm>
        <a:prstGeom prst="rect">
          <a:avLst/>
        </a:prstGeom>
        <a:noFill/>
        <a:ln w="9525">
          <a:noFill/>
          <a:miter lim="800000"/>
          <a:headEnd/>
          <a:tailEnd/>
        </a:ln>
      </xdr:spPr>
    </xdr:pic>
    <xdr:clientData/>
  </xdr:twoCellAnchor>
  <xdr:twoCellAnchor editAs="absolute">
    <xdr:from>
      <xdr:col>3</xdr:col>
      <xdr:colOff>89646</xdr:colOff>
      <xdr:row>96</xdr:row>
      <xdr:rowOff>51229</xdr:rowOff>
    </xdr:from>
    <xdr:to>
      <xdr:col>3</xdr:col>
      <xdr:colOff>699246</xdr:colOff>
      <xdr:row>96</xdr:row>
      <xdr:rowOff>659228</xdr:rowOff>
    </xdr:to>
    <xdr:pic>
      <xdr:nvPicPr>
        <xdr:cNvPr id="177" name="Рисунок 80"/>
        <xdr:cNvPicPr>
          <a:picLocks noChangeAspect="1"/>
        </xdr:cNvPicPr>
      </xdr:nvPicPr>
      <xdr:blipFill>
        <a:blip xmlns:r="http://schemas.openxmlformats.org/officeDocument/2006/relationships" r:embed="rId66" cstate="print"/>
        <a:srcRect/>
        <a:stretch>
          <a:fillRect/>
        </a:stretch>
      </xdr:blipFill>
      <xdr:spPr bwMode="auto">
        <a:xfrm>
          <a:off x="2622175" y="57727905"/>
          <a:ext cx="609600" cy="607999"/>
        </a:xfrm>
        <a:prstGeom prst="rect">
          <a:avLst/>
        </a:prstGeom>
        <a:noFill/>
        <a:ln w="9525">
          <a:noFill/>
          <a:miter lim="800000"/>
          <a:headEnd/>
          <a:tailEnd/>
        </a:ln>
      </xdr:spPr>
    </xdr:pic>
    <xdr:clientData/>
  </xdr:twoCellAnchor>
  <xdr:twoCellAnchor editAs="absolute">
    <xdr:from>
      <xdr:col>3</xdr:col>
      <xdr:colOff>107017</xdr:colOff>
      <xdr:row>102</xdr:row>
      <xdr:rowOff>66995</xdr:rowOff>
    </xdr:from>
    <xdr:to>
      <xdr:col>3</xdr:col>
      <xdr:colOff>716617</xdr:colOff>
      <xdr:row>102</xdr:row>
      <xdr:rowOff>676595</xdr:rowOff>
    </xdr:to>
    <xdr:pic>
      <xdr:nvPicPr>
        <xdr:cNvPr id="178" name="Рисунок 54"/>
        <xdr:cNvPicPr>
          <a:picLocks noChangeAspect="1"/>
        </xdr:cNvPicPr>
      </xdr:nvPicPr>
      <xdr:blipFill>
        <a:blip xmlns:r="http://schemas.openxmlformats.org/officeDocument/2006/relationships" r:embed="rId67" cstate="print"/>
        <a:srcRect/>
        <a:stretch>
          <a:fillRect/>
        </a:stretch>
      </xdr:blipFill>
      <xdr:spPr bwMode="auto">
        <a:xfrm>
          <a:off x="2639546" y="62102760"/>
          <a:ext cx="609600" cy="609600"/>
        </a:xfrm>
        <a:prstGeom prst="rect">
          <a:avLst/>
        </a:prstGeom>
        <a:noFill/>
        <a:ln w="9525">
          <a:noFill/>
          <a:miter lim="800000"/>
          <a:headEnd/>
          <a:tailEnd/>
        </a:ln>
      </xdr:spPr>
    </xdr:pic>
    <xdr:clientData/>
  </xdr:twoCellAnchor>
  <xdr:twoCellAnchor editAs="absolute">
    <xdr:from>
      <xdr:col>3</xdr:col>
      <xdr:colOff>50986</xdr:colOff>
      <xdr:row>104</xdr:row>
      <xdr:rowOff>91968</xdr:rowOff>
    </xdr:from>
    <xdr:to>
      <xdr:col>3</xdr:col>
      <xdr:colOff>679636</xdr:colOff>
      <xdr:row>105</xdr:row>
      <xdr:rowOff>13047</xdr:rowOff>
    </xdr:to>
    <xdr:pic>
      <xdr:nvPicPr>
        <xdr:cNvPr id="179" name="Рисунок 55"/>
        <xdr:cNvPicPr>
          <a:picLocks noChangeAspect="1"/>
        </xdr:cNvPicPr>
      </xdr:nvPicPr>
      <xdr:blipFill>
        <a:blip xmlns:r="http://schemas.openxmlformats.org/officeDocument/2006/relationships" r:embed="rId68" cstate="print"/>
        <a:srcRect/>
        <a:stretch>
          <a:fillRect/>
        </a:stretch>
      </xdr:blipFill>
      <xdr:spPr bwMode="auto">
        <a:xfrm>
          <a:off x="2583515" y="63651733"/>
          <a:ext cx="628650" cy="627049"/>
        </a:xfrm>
        <a:prstGeom prst="rect">
          <a:avLst/>
        </a:prstGeom>
        <a:noFill/>
        <a:ln w="9525">
          <a:noFill/>
          <a:miter lim="800000"/>
          <a:headEnd/>
          <a:tailEnd/>
        </a:ln>
      </xdr:spPr>
    </xdr:pic>
    <xdr:clientData/>
  </xdr:twoCellAnchor>
  <xdr:twoCellAnchor editAs="absolute">
    <xdr:from>
      <xdr:col>3</xdr:col>
      <xdr:colOff>78442</xdr:colOff>
      <xdr:row>106</xdr:row>
      <xdr:rowOff>133589</xdr:rowOff>
    </xdr:from>
    <xdr:to>
      <xdr:col>3</xdr:col>
      <xdr:colOff>712204</xdr:colOff>
      <xdr:row>107</xdr:row>
      <xdr:rowOff>60831</xdr:rowOff>
    </xdr:to>
    <xdr:pic>
      <xdr:nvPicPr>
        <xdr:cNvPr id="180" name="Рисунок 61"/>
        <xdr:cNvPicPr>
          <a:picLocks noChangeAspect="1"/>
        </xdr:cNvPicPr>
      </xdr:nvPicPr>
      <xdr:blipFill>
        <a:blip xmlns:r="http://schemas.openxmlformats.org/officeDocument/2006/relationships" r:embed="rId69" cstate="print"/>
        <a:srcRect/>
        <a:stretch>
          <a:fillRect/>
        </a:stretch>
      </xdr:blipFill>
      <xdr:spPr bwMode="auto">
        <a:xfrm>
          <a:off x="2610971" y="65194942"/>
          <a:ext cx="633762" cy="633213"/>
        </a:xfrm>
        <a:prstGeom prst="rect">
          <a:avLst/>
        </a:prstGeom>
        <a:noFill/>
        <a:ln w="9525">
          <a:noFill/>
          <a:miter lim="800000"/>
          <a:headEnd/>
          <a:tailEnd/>
        </a:ln>
      </xdr:spPr>
    </xdr:pic>
    <xdr:clientData/>
  </xdr:twoCellAnchor>
  <xdr:twoCellAnchor editAs="absolute">
    <xdr:from>
      <xdr:col>3</xdr:col>
      <xdr:colOff>65555</xdr:colOff>
      <xdr:row>105</xdr:row>
      <xdr:rowOff>70836</xdr:rowOff>
    </xdr:from>
    <xdr:to>
      <xdr:col>3</xdr:col>
      <xdr:colOff>703730</xdr:colOff>
      <xdr:row>105</xdr:row>
      <xdr:rowOff>709010</xdr:rowOff>
    </xdr:to>
    <xdr:pic>
      <xdr:nvPicPr>
        <xdr:cNvPr id="181" name="Рисунок 81"/>
        <xdr:cNvPicPr>
          <a:picLocks noChangeAspect="1"/>
        </xdr:cNvPicPr>
      </xdr:nvPicPr>
      <xdr:blipFill>
        <a:blip xmlns:r="http://schemas.openxmlformats.org/officeDocument/2006/relationships" r:embed="rId68" cstate="print"/>
        <a:srcRect/>
        <a:stretch>
          <a:fillRect/>
        </a:stretch>
      </xdr:blipFill>
      <xdr:spPr bwMode="auto">
        <a:xfrm>
          <a:off x="2598084" y="64336571"/>
          <a:ext cx="638175" cy="638174"/>
        </a:xfrm>
        <a:prstGeom prst="rect">
          <a:avLst/>
        </a:prstGeom>
        <a:noFill/>
        <a:ln w="9525">
          <a:noFill/>
          <a:miter lim="800000"/>
          <a:headEnd/>
          <a:tailEnd/>
        </a:ln>
      </xdr:spPr>
    </xdr:pic>
    <xdr:clientData/>
  </xdr:twoCellAnchor>
  <xdr:twoCellAnchor editAs="absolute">
    <xdr:from>
      <xdr:col>3</xdr:col>
      <xdr:colOff>75078</xdr:colOff>
      <xdr:row>101</xdr:row>
      <xdr:rowOff>101654</xdr:rowOff>
    </xdr:from>
    <xdr:to>
      <xdr:col>3</xdr:col>
      <xdr:colOff>703728</xdr:colOff>
      <xdr:row>101</xdr:row>
      <xdr:rowOff>728703</xdr:rowOff>
    </xdr:to>
    <xdr:pic>
      <xdr:nvPicPr>
        <xdr:cNvPr id="182" name="Рисунок 82"/>
        <xdr:cNvPicPr>
          <a:picLocks noChangeAspect="1"/>
        </xdr:cNvPicPr>
      </xdr:nvPicPr>
      <xdr:blipFill>
        <a:blip xmlns:r="http://schemas.openxmlformats.org/officeDocument/2006/relationships" r:embed="rId61" cstate="print"/>
        <a:srcRect/>
        <a:stretch>
          <a:fillRect/>
        </a:stretch>
      </xdr:blipFill>
      <xdr:spPr bwMode="auto">
        <a:xfrm>
          <a:off x="2607607" y="61308183"/>
          <a:ext cx="628650" cy="627049"/>
        </a:xfrm>
        <a:prstGeom prst="rect">
          <a:avLst/>
        </a:prstGeom>
        <a:noFill/>
        <a:ln w="9525">
          <a:noFill/>
          <a:miter lim="800000"/>
          <a:headEnd/>
          <a:tailEnd/>
        </a:ln>
      </xdr:spPr>
    </xdr:pic>
    <xdr:clientData/>
  </xdr:twoCellAnchor>
  <xdr:twoCellAnchor editAs="absolute">
    <xdr:from>
      <xdr:col>3</xdr:col>
      <xdr:colOff>86286</xdr:colOff>
      <xdr:row>103</xdr:row>
      <xdr:rowOff>80202</xdr:rowOff>
    </xdr:from>
    <xdr:to>
      <xdr:col>3</xdr:col>
      <xdr:colOff>714936</xdr:colOff>
      <xdr:row>103</xdr:row>
      <xdr:rowOff>707251</xdr:rowOff>
    </xdr:to>
    <xdr:pic>
      <xdr:nvPicPr>
        <xdr:cNvPr id="183" name="Рисунок 83"/>
        <xdr:cNvPicPr>
          <a:picLocks noChangeAspect="1"/>
        </xdr:cNvPicPr>
      </xdr:nvPicPr>
      <xdr:blipFill>
        <a:blip xmlns:r="http://schemas.openxmlformats.org/officeDocument/2006/relationships" r:embed="rId67" cstate="print"/>
        <a:srcRect/>
        <a:stretch>
          <a:fillRect/>
        </a:stretch>
      </xdr:blipFill>
      <xdr:spPr bwMode="auto">
        <a:xfrm>
          <a:off x="2618815" y="62821937"/>
          <a:ext cx="628650" cy="627049"/>
        </a:xfrm>
        <a:prstGeom prst="rect">
          <a:avLst/>
        </a:prstGeom>
        <a:noFill/>
        <a:ln w="9525">
          <a:noFill/>
          <a:miter lim="800000"/>
          <a:headEnd/>
          <a:tailEnd/>
        </a:ln>
      </xdr:spPr>
    </xdr:pic>
    <xdr:clientData/>
  </xdr:twoCellAnchor>
  <xdr:twoCellAnchor editAs="absolute">
    <xdr:from>
      <xdr:col>3</xdr:col>
      <xdr:colOff>95810</xdr:colOff>
      <xdr:row>108</xdr:row>
      <xdr:rowOff>63792</xdr:rowOff>
    </xdr:from>
    <xdr:to>
      <xdr:col>3</xdr:col>
      <xdr:colOff>705410</xdr:colOff>
      <xdr:row>108</xdr:row>
      <xdr:rowOff>671792</xdr:rowOff>
    </xdr:to>
    <xdr:pic>
      <xdr:nvPicPr>
        <xdr:cNvPr id="184" name="Рисунок 56"/>
        <xdr:cNvPicPr>
          <a:picLocks noChangeAspect="1"/>
        </xdr:cNvPicPr>
      </xdr:nvPicPr>
      <xdr:blipFill>
        <a:blip xmlns:r="http://schemas.openxmlformats.org/officeDocument/2006/relationships" r:embed="rId70" cstate="print"/>
        <a:srcRect/>
        <a:stretch>
          <a:fillRect/>
        </a:stretch>
      </xdr:blipFill>
      <xdr:spPr bwMode="auto">
        <a:xfrm>
          <a:off x="2628339" y="66537086"/>
          <a:ext cx="609600" cy="608000"/>
        </a:xfrm>
        <a:prstGeom prst="rect">
          <a:avLst/>
        </a:prstGeom>
        <a:noFill/>
        <a:ln w="9525">
          <a:noFill/>
          <a:miter lim="800000"/>
          <a:headEnd/>
          <a:tailEnd/>
        </a:ln>
      </xdr:spPr>
    </xdr:pic>
    <xdr:clientData/>
  </xdr:twoCellAnchor>
  <xdr:twoCellAnchor editAs="absolute">
    <xdr:from>
      <xdr:col>3</xdr:col>
      <xdr:colOff>97491</xdr:colOff>
      <xdr:row>109</xdr:row>
      <xdr:rowOff>54269</xdr:rowOff>
    </xdr:from>
    <xdr:to>
      <xdr:col>3</xdr:col>
      <xdr:colOff>688041</xdr:colOff>
      <xdr:row>109</xdr:row>
      <xdr:rowOff>644819</xdr:rowOff>
    </xdr:to>
    <xdr:pic>
      <xdr:nvPicPr>
        <xdr:cNvPr id="185" name="Рисунок 57"/>
        <xdr:cNvPicPr>
          <a:picLocks noChangeAspect="1"/>
        </xdr:cNvPicPr>
      </xdr:nvPicPr>
      <xdr:blipFill>
        <a:blip xmlns:r="http://schemas.openxmlformats.org/officeDocument/2006/relationships" r:embed="rId71" cstate="print"/>
        <a:srcRect/>
        <a:stretch>
          <a:fillRect/>
        </a:stretch>
      </xdr:blipFill>
      <xdr:spPr bwMode="auto">
        <a:xfrm>
          <a:off x="2630020" y="67233534"/>
          <a:ext cx="590550" cy="590550"/>
        </a:xfrm>
        <a:prstGeom prst="rect">
          <a:avLst/>
        </a:prstGeom>
        <a:noFill/>
        <a:ln w="9525">
          <a:noFill/>
          <a:miter lim="800000"/>
          <a:headEnd/>
          <a:tailEnd/>
        </a:ln>
      </xdr:spPr>
    </xdr:pic>
    <xdr:clientData/>
  </xdr:twoCellAnchor>
  <xdr:twoCellAnchor editAs="absolute">
    <xdr:from>
      <xdr:col>3</xdr:col>
      <xdr:colOff>86284</xdr:colOff>
      <xdr:row>111</xdr:row>
      <xdr:rowOff>47945</xdr:rowOff>
    </xdr:from>
    <xdr:to>
      <xdr:col>3</xdr:col>
      <xdr:colOff>714934</xdr:colOff>
      <xdr:row>111</xdr:row>
      <xdr:rowOff>676595</xdr:rowOff>
    </xdr:to>
    <xdr:pic>
      <xdr:nvPicPr>
        <xdr:cNvPr id="186" name="Рисунок 58"/>
        <xdr:cNvPicPr>
          <a:picLocks noChangeAspect="1"/>
        </xdr:cNvPicPr>
      </xdr:nvPicPr>
      <xdr:blipFill>
        <a:blip xmlns:r="http://schemas.openxmlformats.org/officeDocument/2006/relationships" r:embed="rId72" cstate="print"/>
        <a:srcRect/>
        <a:stretch>
          <a:fillRect/>
        </a:stretch>
      </xdr:blipFill>
      <xdr:spPr bwMode="auto">
        <a:xfrm>
          <a:off x="2618813" y="68639151"/>
          <a:ext cx="628650" cy="628650"/>
        </a:xfrm>
        <a:prstGeom prst="rect">
          <a:avLst/>
        </a:prstGeom>
        <a:noFill/>
        <a:ln w="9525">
          <a:noFill/>
          <a:miter lim="800000"/>
          <a:headEnd/>
          <a:tailEnd/>
        </a:ln>
      </xdr:spPr>
    </xdr:pic>
    <xdr:clientData/>
  </xdr:twoCellAnchor>
  <xdr:twoCellAnchor editAs="absolute">
    <xdr:from>
      <xdr:col>3</xdr:col>
      <xdr:colOff>127748</xdr:colOff>
      <xdr:row>112</xdr:row>
      <xdr:rowOff>39464</xdr:rowOff>
    </xdr:from>
    <xdr:to>
      <xdr:col>3</xdr:col>
      <xdr:colOff>727823</xdr:colOff>
      <xdr:row>112</xdr:row>
      <xdr:rowOff>622809</xdr:rowOff>
    </xdr:to>
    <xdr:pic>
      <xdr:nvPicPr>
        <xdr:cNvPr id="187" name="Рисунок 59"/>
        <xdr:cNvPicPr>
          <a:picLocks noChangeAspect="1"/>
        </xdr:cNvPicPr>
      </xdr:nvPicPr>
      <xdr:blipFill>
        <a:blip xmlns:r="http://schemas.openxmlformats.org/officeDocument/2006/relationships" r:embed="rId73" cstate="print"/>
        <a:srcRect/>
        <a:stretch>
          <a:fillRect/>
        </a:stretch>
      </xdr:blipFill>
      <xdr:spPr bwMode="auto">
        <a:xfrm>
          <a:off x="2660277" y="69336640"/>
          <a:ext cx="600075" cy="583345"/>
        </a:xfrm>
        <a:prstGeom prst="rect">
          <a:avLst/>
        </a:prstGeom>
        <a:noFill/>
        <a:ln w="9525">
          <a:noFill/>
          <a:miter lim="800000"/>
          <a:headEnd/>
          <a:tailEnd/>
        </a:ln>
      </xdr:spPr>
    </xdr:pic>
    <xdr:clientData/>
  </xdr:twoCellAnchor>
  <xdr:twoCellAnchor editAs="absolute">
    <xdr:from>
      <xdr:col>3</xdr:col>
      <xdr:colOff>67235</xdr:colOff>
      <xdr:row>110</xdr:row>
      <xdr:rowOff>38419</xdr:rowOff>
    </xdr:from>
    <xdr:to>
      <xdr:col>3</xdr:col>
      <xdr:colOff>695885</xdr:colOff>
      <xdr:row>110</xdr:row>
      <xdr:rowOff>676594</xdr:rowOff>
    </xdr:to>
    <xdr:pic>
      <xdr:nvPicPr>
        <xdr:cNvPr id="188" name="Рисунок 60"/>
        <xdr:cNvPicPr>
          <a:picLocks noChangeAspect="1"/>
        </xdr:cNvPicPr>
      </xdr:nvPicPr>
      <xdr:blipFill>
        <a:blip xmlns:r="http://schemas.openxmlformats.org/officeDocument/2006/relationships" r:embed="rId74" cstate="print"/>
        <a:srcRect/>
        <a:stretch>
          <a:fillRect/>
        </a:stretch>
      </xdr:blipFill>
      <xdr:spPr bwMode="auto">
        <a:xfrm>
          <a:off x="2599764" y="67923654"/>
          <a:ext cx="628650" cy="638175"/>
        </a:xfrm>
        <a:prstGeom prst="rect">
          <a:avLst/>
        </a:prstGeom>
        <a:noFill/>
        <a:ln w="9525">
          <a:noFill/>
          <a:miter lim="800000"/>
          <a:headEnd/>
          <a:tailEnd/>
        </a:ln>
      </xdr:spPr>
    </xdr:pic>
    <xdr:clientData/>
  </xdr:twoCellAnchor>
  <xdr:twoCellAnchor editAs="absolute">
    <xdr:from>
      <xdr:col>3</xdr:col>
      <xdr:colOff>67235</xdr:colOff>
      <xdr:row>107</xdr:row>
      <xdr:rowOff>34418</xdr:rowOff>
    </xdr:from>
    <xdr:to>
      <xdr:col>3</xdr:col>
      <xdr:colOff>714935</xdr:colOff>
      <xdr:row>107</xdr:row>
      <xdr:rowOff>681317</xdr:rowOff>
    </xdr:to>
    <xdr:pic>
      <xdr:nvPicPr>
        <xdr:cNvPr id="189" name="Рисунок 62"/>
        <xdr:cNvPicPr>
          <a:picLocks noChangeAspect="1"/>
        </xdr:cNvPicPr>
      </xdr:nvPicPr>
      <xdr:blipFill>
        <a:blip xmlns:r="http://schemas.openxmlformats.org/officeDocument/2006/relationships" r:embed="rId75" cstate="print"/>
        <a:srcRect/>
        <a:stretch>
          <a:fillRect/>
        </a:stretch>
      </xdr:blipFill>
      <xdr:spPr bwMode="auto">
        <a:xfrm>
          <a:off x="2599764" y="65801742"/>
          <a:ext cx="647700" cy="646899"/>
        </a:xfrm>
        <a:prstGeom prst="rect">
          <a:avLst/>
        </a:prstGeom>
        <a:noFill/>
        <a:ln w="9525">
          <a:noFill/>
          <a:miter lim="800000"/>
          <a:headEnd/>
          <a:tailEnd/>
        </a:ln>
      </xdr:spPr>
    </xdr:pic>
    <xdr:clientData/>
  </xdr:twoCellAnchor>
  <xdr:twoCellAnchor editAs="oneCell">
    <xdr:from>
      <xdr:col>3</xdr:col>
      <xdr:colOff>207818</xdr:colOff>
      <xdr:row>60</xdr:row>
      <xdr:rowOff>60756</xdr:rowOff>
    </xdr:from>
    <xdr:to>
      <xdr:col>3</xdr:col>
      <xdr:colOff>591462</xdr:colOff>
      <xdr:row>60</xdr:row>
      <xdr:rowOff>661148</xdr:rowOff>
    </xdr:to>
    <xdr:pic>
      <xdr:nvPicPr>
        <xdr:cNvPr id="4" name="Рисунок 3"/>
        <xdr:cNvPicPr>
          <a:picLocks noChangeAspect="1"/>
        </xdr:cNvPicPr>
      </xdr:nvPicPr>
      <xdr:blipFill rotWithShape="1">
        <a:blip xmlns:r="http://schemas.openxmlformats.org/officeDocument/2006/relationships" r:embed="rId76" cstate="print">
          <a:extLst>
            <a:ext uri="{28A0092B-C50C-407E-A947-70E740481C1C}">
              <a14:useLocalDpi xmlns:a14="http://schemas.microsoft.com/office/drawing/2010/main" val="0"/>
            </a:ext>
          </a:extLst>
        </a:blip>
        <a:srcRect l="24221" t="10012" r="22191" b="5943"/>
        <a:stretch/>
      </xdr:blipFill>
      <xdr:spPr>
        <a:xfrm>
          <a:off x="2740347" y="33992168"/>
          <a:ext cx="383644" cy="600392"/>
        </a:xfrm>
        <a:prstGeom prst="rect">
          <a:avLst/>
        </a:prstGeom>
      </xdr:spPr>
    </xdr:pic>
    <xdr:clientData/>
  </xdr:twoCellAnchor>
  <xdr:twoCellAnchor editAs="oneCell">
    <xdr:from>
      <xdr:col>3</xdr:col>
      <xdr:colOff>199304</xdr:colOff>
      <xdr:row>59</xdr:row>
      <xdr:rowOff>88047</xdr:rowOff>
    </xdr:from>
    <xdr:to>
      <xdr:col>3</xdr:col>
      <xdr:colOff>595612</xdr:colOff>
      <xdr:row>59</xdr:row>
      <xdr:rowOff>700368</xdr:rowOff>
    </xdr:to>
    <xdr:pic>
      <xdr:nvPicPr>
        <xdr:cNvPr id="5" name="Рисунок 4"/>
        <xdr:cNvPicPr>
          <a:picLocks noChangeAspect="1"/>
        </xdr:cNvPicPr>
      </xdr:nvPicPr>
      <xdr:blipFill rotWithShape="1">
        <a:blip xmlns:r="http://schemas.openxmlformats.org/officeDocument/2006/relationships" r:embed="rId77" cstate="print">
          <a:extLst>
            <a:ext uri="{28A0092B-C50C-407E-A947-70E740481C1C}">
              <a14:useLocalDpi xmlns:a14="http://schemas.microsoft.com/office/drawing/2010/main" val="0"/>
            </a:ext>
          </a:extLst>
        </a:blip>
        <a:srcRect l="25952" t="8333" r="18572" b="5953"/>
        <a:stretch/>
      </xdr:blipFill>
      <xdr:spPr>
        <a:xfrm>
          <a:off x="2731833" y="33291076"/>
          <a:ext cx="396308" cy="612321"/>
        </a:xfrm>
        <a:prstGeom prst="rect">
          <a:avLst/>
        </a:prstGeom>
      </xdr:spPr>
    </xdr:pic>
    <xdr:clientData/>
  </xdr:twoCellAnchor>
  <xdr:twoCellAnchor editAs="oneCell">
    <xdr:from>
      <xdr:col>3</xdr:col>
      <xdr:colOff>178275</xdr:colOff>
      <xdr:row>58</xdr:row>
      <xdr:rowOff>130397</xdr:rowOff>
    </xdr:from>
    <xdr:to>
      <xdr:col>3</xdr:col>
      <xdr:colOff>617098</xdr:colOff>
      <xdr:row>58</xdr:row>
      <xdr:rowOff>672354</xdr:rowOff>
    </xdr:to>
    <xdr:pic>
      <xdr:nvPicPr>
        <xdr:cNvPr id="6" name="Рисунок 5"/>
        <xdr:cNvPicPr>
          <a:picLocks noChangeAspect="1"/>
        </xdr:cNvPicPr>
      </xdr:nvPicPr>
      <xdr:blipFill rotWithShape="1">
        <a:blip xmlns:r="http://schemas.openxmlformats.org/officeDocument/2006/relationships" r:embed="rId78" cstate="print">
          <a:extLst>
            <a:ext uri="{28A0092B-C50C-407E-A947-70E740481C1C}">
              <a14:useLocalDpi xmlns:a14="http://schemas.microsoft.com/office/drawing/2010/main" val="0"/>
            </a:ext>
          </a:extLst>
        </a:blip>
        <a:srcRect l="18497" t="11430" r="15703" b="7969"/>
        <a:stretch/>
      </xdr:blipFill>
      <xdr:spPr>
        <a:xfrm>
          <a:off x="2710804" y="32605044"/>
          <a:ext cx="438823" cy="541957"/>
        </a:xfrm>
        <a:prstGeom prst="rect">
          <a:avLst/>
        </a:prstGeom>
      </xdr:spPr>
    </xdr:pic>
    <xdr:clientData/>
  </xdr:twoCellAnchor>
  <xdr:twoCellAnchor editAs="oneCell">
    <xdr:from>
      <xdr:col>3</xdr:col>
      <xdr:colOff>163285</xdr:colOff>
      <xdr:row>57</xdr:row>
      <xdr:rowOff>95252</xdr:rowOff>
    </xdr:from>
    <xdr:to>
      <xdr:col>3</xdr:col>
      <xdr:colOff>638736</xdr:colOff>
      <xdr:row>57</xdr:row>
      <xdr:rowOff>677820</xdr:rowOff>
    </xdr:to>
    <xdr:pic>
      <xdr:nvPicPr>
        <xdr:cNvPr id="7" name="Рисунок 6"/>
        <xdr:cNvPicPr>
          <a:picLocks noChangeAspect="1"/>
        </xdr:cNvPicPr>
      </xdr:nvPicPr>
      <xdr:blipFill rotWithShape="1">
        <a:blip xmlns:r="http://schemas.openxmlformats.org/officeDocument/2006/relationships" r:embed="rId79" cstate="print">
          <a:extLst>
            <a:ext uri="{28A0092B-C50C-407E-A947-70E740481C1C}">
              <a14:useLocalDpi xmlns:a14="http://schemas.microsoft.com/office/drawing/2010/main" val="0"/>
            </a:ext>
          </a:extLst>
        </a:blip>
        <a:srcRect l="17856" t="9048" r="21906" b="17143"/>
        <a:stretch/>
      </xdr:blipFill>
      <xdr:spPr>
        <a:xfrm>
          <a:off x="2695814" y="31841517"/>
          <a:ext cx="475451" cy="582568"/>
        </a:xfrm>
        <a:prstGeom prst="rect">
          <a:avLst/>
        </a:prstGeom>
      </xdr:spPr>
    </xdr:pic>
    <xdr:clientData/>
  </xdr:twoCellAnchor>
  <xdr:twoCellAnchor editAs="oneCell">
    <xdr:from>
      <xdr:col>3</xdr:col>
      <xdr:colOff>160885</xdr:colOff>
      <xdr:row>56</xdr:row>
      <xdr:rowOff>72038</xdr:rowOff>
    </xdr:from>
    <xdr:to>
      <xdr:col>3</xdr:col>
      <xdr:colOff>639411</xdr:colOff>
      <xdr:row>56</xdr:row>
      <xdr:rowOff>627530</xdr:rowOff>
    </xdr:to>
    <xdr:pic>
      <xdr:nvPicPr>
        <xdr:cNvPr id="8" name="Рисунок 7"/>
        <xdr:cNvPicPr>
          <a:picLocks noChangeAspect="1"/>
        </xdr:cNvPicPr>
      </xdr:nvPicPr>
      <xdr:blipFill rotWithShape="1">
        <a:blip xmlns:r="http://schemas.openxmlformats.org/officeDocument/2006/relationships" r:embed="rId80" cstate="print">
          <a:extLst>
            <a:ext uri="{28A0092B-C50C-407E-A947-70E740481C1C}">
              <a14:useLocalDpi xmlns:a14="http://schemas.microsoft.com/office/drawing/2010/main" val="0"/>
            </a:ext>
          </a:extLst>
        </a:blip>
        <a:srcRect l="10084" t="8521" r="9804" b="8270"/>
        <a:stretch/>
      </xdr:blipFill>
      <xdr:spPr>
        <a:xfrm>
          <a:off x="2693414" y="31089920"/>
          <a:ext cx="478526" cy="555492"/>
        </a:xfrm>
        <a:prstGeom prst="rect">
          <a:avLst/>
        </a:prstGeom>
      </xdr:spPr>
    </xdr:pic>
    <xdr:clientData/>
  </xdr:twoCellAnchor>
  <xdr:twoCellAnchor editAs="oneCell">
    <xdr:from>
      <xdr:col>3</xdr:col>
      <xdr:colOff>163285</xdr:colOff>
      <xdr:row>55</xdr:row>
      <xdr:rowOff>74439</xdr:rowOff>
    </xdr:from>
    <xdr:to>
      <xdr:col>3</xdr:col>
      <xdr:colOff>616324</xdr:colOff>
      <xdr:row>55</xdr:row>
      <xdr:rowOff>651905</xdr:rowOff>
    </xdr:to>
    <xdr:pic>
      <xdr:nvPicPr>
        <xdr:cNvPr id="9" name="Рисунок 8"/>
        <xdr:cNvPicPr>
          <a:picLocks noChangeAspect="1"/>
        </xdr:cNvPicPr>
      </xdr:nvPicPr>
      <xdr:blipFill rotWithShape="1">
        <a:blip xmlns:r="http://schemas.openxmlformats.org/officeDocument/2006/relationships" r:embed="rId81" cstate="print">
          <a:extLst>
            <a:ext uri="{28A0092B-C50C-407E-A947-70E740481C1C}">
              <a14:useLocalDpi xmlns:a14="http://schemas.microsoft.com/office/drawing/2010/main" val="0"/>
            </a:ext>
          </a:extLst>
        </a:blip>
        <a:srcRect l="19524" t="13095" r="12857" b="715"/>
        <a:stretch/>
      </xdr:blipFill>
      <xdr:spPr>
        <a:xfrm>
          <a:off x="2695814" y="30363939"/>
          <a:ext cx="453039" cy="577466"/>
        </a:xfrm>
        <a:prstGeom prst="rect">
          <a:avLst/>
        </a:prstGeom>
      </xdr:spPr>
    </xdr:pic>
    <xdr:clientData/>
  </xdr:twoCellAnchor>
  <xdr:twoCellAnchor editAs="oneCell">
    <xdr:from>
      <xdr:col>2</xdr:col>
      <xdr:colOff>179295</xdr:colOff>
      <xdr:row>36</xdr:row>
      <xdr:rowOff>100853</xdr:rowOff>
    </xdr:from>
    <xdr:to>
      <xdr:col>2</xdr:col>
      <xdr:colOff>2065805</xdr:colOff>
      <xdr:row>36</xdr:row>
      <xdr:rowOff>926727</xdr:rowOff>
    </xdr:to>
    <xdr:pic>
      <xdr:nvPicPr>
        <xdr:cNvPr id="2050" name="Picture 2"/>
        <xdr:cNvPicPr>
          <a:picLocks noChangeAspect="1" noChangeArrowheads="1"/>
        </xdr:cNvPicPr>
      </xdr:nvPicPr>
      <xdr:blipFill>
        <a:blip xmlns:r="http://schemas.openxmlformats.org/officeDocument/2006/relationships" r:embed="rId82" cstate="print"/>
        <a:srcRect/>
        <a:stretch>
          <a:fillRect/>
        </a:stretch>
      </xdr:blipFill>
      <xdr:spPr bwMode="auto">
        <a:xfrm>
          <a:off x="437030" y="18702618"/>
          <a:ext cx="1886510" cy="825874"/>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7</xdr:col>
      <xdr:colOff>159124</xdr:colOff>
      <xdr:row>1</xdr:row>
      <xdr:rowOff>162486</xdr:rowOff>
    </xdr:from>
    <xdr:to>
      <xdr:col>12</xdr:col>
      <xdr:colOff>577664</xdr:colOff>
      <xdr:row>7</xdr:row>
      <xdr:rowOff>52669</xdr:rowOff>
    </xdr:to>
    <xdr:pic>
      <xdr:nvPicPr>
        <xdr:cNvPr id="24641" name="Picture 6017"/>
        <xdr:cNvPicPr>
          <a:picLocks noChangeAspect="1" noChangeArrowheads="1"/>
        </xdr:cNvPicPr>
      </xdr:nvPicPr>
      <xdr:blipFill>
        <a:blip xmlns:r="http://schemas.openxmlformats.org/officeDocument/2006/relationships" r:embed="rId1" cstate="print"/>
        <a:srcRect/>
        <a:stretch>
          <a:fillRect/>
        </a:stretch>
      </xdr:blipFill>
      <xdr:spPr bwMode="auto">
        <a:xfrm>
          <a:off x="6255124" y="745192"/>
          <a:ext cx="3645834" cy="999565"/>
        </a:xfrm>
        <a:prstGeom prst="rect">
          <a:avLst/>
        </a:prstGeom>
        <a:noFill/>
        <a:ln w="9525">
          <a:noFill/>
          <a:miter lim="800000"/>
          <a:headEnd/>
          <a:tailEnd/>
        </a:ln>
      </xdr:spPr>
    </xdr:pic>
    <xdr:clientData/>
  </xdr:twoCellAnchor>
  <xdr:twoCellAnchor editAs="absolute">
    <xdr:from>
      <xdr:col>2</xdr:col>
      <xdr:colOff>161365</xdr:colOff>
      <xdr:row>9</xdr:row>
      <xdr:rowOff>56590</xdr:rowOff>
    </xdr:from>
    <xdr:to>
      <xdr:col>2</xdr:col>
      <xdr:colOff>3237940</xdr:colOff>
      <xdr:row>9</xdr:row>
      <xdr:rowOff>856690</xdr:rowOff>
    </xdr:to>
    <xdr:pic>
      <xdr:nvPicPr>
        <xdr:cNvPr id="24642" name="Рисунок 4"/>
        <xdr:cNvPicPr>
          <a:picLocks noChangeAspect="1"/>
        </xdr:cNvPicPr>
      </xdr:nvPicPr>
      <xdr:blipFill>
        <a:blip xmlns:r="http://schemas.openxmlformats.org/officeDocument/2006/relationships" r:embed="rId2" cstate="print"/>
        <a:srcRect/>
        <a:stretch>
          <a:fillRect/>
        </a:stretch>
      </xdr:blipFill>
      <xdr:spPr bwMode="auto">
        <a:xfrm>
          <a:off x="441512" y="2118472"/>
          <a:ext cx="3076575" cy="800100"/>
        </a:xfrm>
        <a:prstGeom prst="rect">
          <a:avLst/>
        </a:prstGeom>
        <a:noFill/>
        <a:ln w="9525">
          <a:noFill/>
          <a:miter lim="800000"/>
          <a:headEnd/>
          <a:tailEnd/>
        </a:ln>
      </xdr:spPr>
    </xdr:pic>
    <xdr:clientData/>
  </xdr:twoCellAnchor>
  <xdr:twoCellAnchor editAs="absolute">
    <xdr:from>
      <xdr:col>2</xdr:col>
      <xdr:colOff>1252257</xdr:colOff>
      <xdr:row>11</xdr:row>
      <xdr:rowOff>2727</xdr:rowOff>
    </xdr:from>
    <xdr:to>
      <xdr:col>2</xdr:col>
      <xdr:colOff>2342028</xdr:colOff>
      <xdr:row>11</xdr:row>
      <xdr:rowOff>742949</xdr:rowOff>
    </xdr:to>
    <xdr:pic>
      <xdr:nvPicPr>
        <xdr:cNvPr id="24643" name="Picture 6433"/>
        <xdr:cNvPicPr>
          <a:picLocks noChangeAspect="1" noChangeArrowheads="1"/>
        </xdr:cNvPicPr>
      </xdr:nvPicPr>
      <xdr:blipFill>
        <a:blip xmlns:r="http://schemas.openxmlformats.org/officeDocument/2006/relationships" r:embed="rId3" cstate="print"/>
        <a:srcRect/>
        <a:stretch>
          <a:fillRect/>
        </a:stretch>
      </xdr:blipFill>
      <xdr:spPr bwMode="auto">
        <a:xfrm>
          <a:off x="1532404" y="3633433"/>
          <a:ext cx="1089771" cy="740222"/>
        </a:xfrm>
        <a:prstGeom prst="rect">
          <a:avLst/>
        </a:prstGeom>
        <a:noFill/>
        <a:ln w="9525">
          <a:noFill/>
          <a:miter lim="800000"/>
          <a:headEnd/>
          <a:tailEnd/>
        </a:ln>
      </xdr:spPr>
    </xdr:pic>
    <xdr:clientData/>
  </xdr:twoCellAnchor>
  <xdr:twoCellAnchor editAs="absolute">
    <xdr:from>
      <xdr:col>2</xdr:col>
      <xdr:colOff>1062317</xdr:colOff>
      <xdr:row>39</xdr:row>
      <xdr:rowOff>177411</xdr:rowOff>
    </xdr:from>
    <xdr:to>
      <xdr:col>2</xdr:col>
      <xdr:colOff>2566148</xdr:colOff>
      <xdr:row>40</xdr:row>
      <xdr:rowOff>1093940</xdr:rowOff>
    </xdr:to>
    <xdr:pic>
      <xdr:nvPicPr>
        <xdr:cNvPr id="24644" name="Picture 1" descr="&amp;Tcy;&amp;rcy;&amp;iecy;&amp;tcy;&amp;softcy; &amp;ecy;&amp;kcy;&amp;scy;&amp;pcy;&amp;ocy;&amp;rcy;&amp;tcy;&amp;acy; &amp;ucy;&amp;kcy;&amp;rcy;&amp;acy;&amp;icy;&amp;ncy;&amp;scy;&amp;kcy;&amp;ocy;&amp;jcy; &amp;mcy;&amp;ucy;&amp;kcy;&amp;icy; &amp;pcy;&amp;ocy;&amp;scy;&amp;tcy;&amp;ucy;&amp;pcy;&amp;acy;&amp;iecy;&amp;tcy; &amp;vcy; &amp;Kcy;&amp;icy;&amp;tcy;&amp;acy;&amp;jcy;"/>
        <xdr:cNvPicPr>
          <a:picLocks noChangeAspect="1" noChangeArrowheads="1"/>
        </xdr:cNvPicPr>
      </xdr:nvPicPr>
      <xdr:blipFill>
        <a:blip xmlns:r="http://schemas.openxmlformats.org/officeDocument/2006/relationships" r:embed="rId4" cstate="print"/>
        <a:srcRect/>
        <a:stretch>
          <a:fillRect/>
        </a:stretch>
      </xdr:blipFill>
      <xdr:spPr bwMode="auto">
        <a:xfrm>
          <a:off x="1342464" y="21177235"/>
          <a:ext cx="1503831" cy="1118234"/>
        </a:xfrm>
        <a:prstGeom prst="rect">
          <a:avLst/>
        </a:prstGeom>
        <a:noFill/>
        <a:ln w="9525">
          <a:noFill/>
          <a:miter lim="800000"/>
          <a:headEnd/>
          <a:tailEnd/>
        </a:ln>
      </xdr:spPr>
    </xdr:pic>
    <xdr:clientData/>
  </xdr:twoCellAnchor>
  <xdr:twoCellAnchor>
    <xdr:from>
      <xdr:col>2</xdr:col>
      <xdr:colOff>1014131</xdr:colOff>
      <xdr:row>78</xdr:row>
      <xdr:rowOff>55466</xdr:rowOff>
    </xdr:from>
    <xdr:to>
      <xdr:col>2</xdr:col>
      <xdr:colOff>2476500</xdr:colOff>
      <xdr:row>78</xdr:row>
      <xdr:rowOff>1223003</xdr:rowOff>
    </xdr:to>
    <xdr:pic>
      <xdr:nvPicPr>
        <xdr:cNvPr id="24645"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1294278" y="34816113"/>
          <a:ext cx="1462369" cy="1167537"/>
        </a:xfrm>
        <a:prstGeom prst="rect">
          <a:avLst/>
        </a:prstGeom>
        <a:noFill/>
        <a:ln w="9525">
          <a:noFill/>
          <a:miter lim="800000"/>
          <a:headEnd/>
          <a:tailEnd/>
        </a:ln>
      </xdr:spPr>
    </xdr:pic>
    <xdr:clientData/>
  </xdr:twoCellAnchor>
  <xdr:twoCellAnchor>
    <xdr:from>
      <xdr:col>2</xdr:col>
      <xdr:colOff>1135156</xdr:colOff>
      <xdr:row>94</xdr:row>
      <xdr:rowOff>47477</xdr:rowOff>
    </xdr:from>
    <xdr:to>
      <xdr:col>2</xdr:col>
      <xdr:colOff>2319618</xdr:colOff>
      <xdr:row>94</xdr:row>
      <xdr:rowOff>1128442</xdr:rowOff>
    </xdr:to>
    <xdr:pic>
      <xdr:nvPicPr>
        <xdr:cNvPr id="24646"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1415303" y="40590359"/>
          <a:ext cx="1184462" cy="1080965"/>
        </a:xfrm>
        <a:prstGeom prst="rect">
          <a:avLst/>
        </a:prstGeom>
        <a:noFill/>
        <a:ln w="9525">
          <a:noFill/>
          <a:miter lim="800000"/>
          <a:headEnd/>
          <a:tailEnd/>
        </a:ln>
      </xdr:spPr>
    </xdr:pic>
    <xdr:clientData/>
  </xdr:twoCellAnchor>
  <xdr:twoCellAnchor editAs="absolute">
    <xdr:from>
      <xdr:col>3</xdr:col>
      <xdr:colOff>6724</xdr:colOff>
      <xdr:row>12</xdr:row>
      <xdr:rowOff>36420</xdr:rowOff>
    </xdr:from>
    <xdr:to>
      <xdr:col>3</xdr:col>
      <xdr:colOff>616324</xdr:colOff>
      <xdr:row>12</xdr:row>
      <xdr:rowOff>617445</xdr:rowOff>
    </xdr:to>
    <xdr:pic>
      <xdr:nvPicPr>
        <xdr:cNvPr id="24647" name="Рисунок 17"/>
        <xdr:cNvPicPr>
          <a:picLocks noChangeAspect="1"/>
        </xdr:cNvPicPr>
      </xdr:nvPicPr>
      <xdr:blipFill>
        <a:blip xmlns:r="http://schemas.openxmlformats.org/officeDocument/2006/relationships" r:embed="rId7" cstate="print"/>
        <a:srcRect/>
        <a:stretch>
          <a:fillRect/>
        </a:stretch>
      </xdr:blipFill>
      <xdr:spPr bwMode="auto">
        <a:xfrm>
          <a:off x="3984812" y="4496361"/>
          <a:ext cx="609600" cy="581025"/>
        </a:xfrm>
        <a:prstGeom prst="rect">
          <a:avLst/>
        </a:prstGeom>
        <a:noFill/>
        <a:ln w="9525">
          <a:noFill/>
          <a:miter lim="800000"/>
          <a:headEnd/>
          <a:tailEnd/>
        </a:ln>
      </xdr:spPr>
    </xdr:pic>
    <xdr:clientData/>
  </xdr:twoCellAnchor>
  <xdr:twoCellAnchor editAs="absolute">
    <xdr:from>
      <xdr:col>3</xdr:col>
      <xdr:colOff>42022</xdr:colOff>
      <xdr:row>13</xdr:row>
      <xdr:rowOff>23532</xdr:rowOff>
    </xdr:from>
    <xdr:to>
      <xdr:col>3</xdr:col>
      <xdr:colOff>632572</xdr:colOff>
      <xdr:row>13</xdr:row>
      <xdr:rowOff>623607</xdr:rowOff>
    </xdr:to>
    <xdr:pic>
      <xdr:nvPicPr>
        <xdr:cNvPr id="24648" name="Рисунок 18"/>
        <xdr:cNvPicPr>
          <a:picLocks noChangeAspect="1"/>
        </xdr:cNvPicPr>
      </xdr:nvPicPr>
      <xdr:blipFill>
        <a:blip xmlns:r="http://schemas.openxmlformats.org/officeDocument/2006/relationships" r:embed="rId8" cstate="print"/>
        <a:srcRect/>
        <a:stretch>
          <a:fillRect/>
        </a:stretch>
      </xdr:blipFill>
      <xdr:spPr bwMode="auto">
        <a:xfrm>
          <a:off x="4020110" y="5167032"/>
          <a:ext cx="590550" cy="600075"/>
        </a:xfrm>
        <a:prstGeom prst="rect">
          <a:avLst/>
        </a:prstGeom>
        <a:noFill/>
        <a:ln w="9525">
          <a:noFill/>
          <a:miter lim="800000"/>
          <a:headEnd/>
          <a:tailEnd/>
        </a:ln>
      </xdr:spPr>
    </xdr:pic>
    <xdr:clientData/>
  </xdr:twoCellAnchor>
  <xdr:twoCellAnchor editAs="absolute">
    <xdr:from>
      <xdr:col>3</xdr:col>
      <xdr:colOff>40341</xdr:colOff>
      <xdr:row>14</xdr:row>
      <xdr:rowOff>23532</xdr:rowOff>
    </xdr:from>
    <xdr:to>
      <xdr:col>3</xdr:col>
      <xdr:colOff>630891</xdr:colOff>
      <xdr:row>14</xdr:row>
      <xdr:rowOff>623607</xdr:rowOff>
    </xdr:to>
    <xdr:pic>
      <xdr:nvPicPr>
        <xdr:cNvPr id="24649" name="Рисунок 19"/>
        <xdr:cNvPicPr>
          <a:picLocks noChangeAspect="1"/>
        </xdr:cNvPicPr>
      </xdr:nvPicPr>
      <xdr:blipFill>
        <a:blip xmlns:r="http://schemas.openxmlformats.org/officeDocument/2006/relationships" r:embed="rId9" cstate="print"/>
        <a:srcRect/>
        <a:stretch>
          <a:fillRect/>
        </a:stretch>
      </xdr:blipFill>
      <xdr:spPr bwMode="auto">
        <a:xfrm>
          <a:off x="4018429" y="5850591"/>
          <a:ext cx="590550" cy="600075"/>
        </a:xfrm>
        <a:prstGeom prst="rect">
          <a:avLst/>
        </a:prstGeom>
        <a:noFill/>
        <a:ln w="9525">
          <a:noFill/>
          <a:miter lim="800000"/>
          <a:headEnd/>
          <a:tailEnd/>
        </a:ln>
      </xdr:spPr>
    </xdr:pic>
    <xdr:clientData/>
  </xdr:twoCellAnchor>
  <xdr:twoCellAnchor editAs="absolute">
    <xdr:from>
      <xdr:col>3</xdr:col>
      <xdr:colOff>35298</xdr:colOff>
      <xdr:row>15</xdr:row>
      <xdr:rowOff>25213</xdr:rowOff>
    </xdr:from>
    <xdr:to>
      <xdr:col>3</xdr:col>
      <xdr:colOff>625848</xdr:colOff>
      <xdr:row>15</xdr:row>
      <xdr:rowOff>625288</xdr:rowOff>
    </xdr:to>
    <xdr:pic>
      <xdr:nvPicPr>
        <xdr:cNvPr id="24650" name="Рисунок 20"/>
        <xdr:cNvPicPr>
          <a:picLocks noChangeAspect="1"/>
        </xdr:cNvPicPr>
      </xdr:nvPicPr>
      <xdr:blipFill>
        <a:blip xmlns:r="http://schemas.openxmlformats.org/officeDocument/2006/relationships" r:embed="rId10" cstate="print"/>
        <a:srcRect/>
        <a:stretch>
          <a:fillRect/>
        </a:stretch>
      </xdr:blipFill>
      <xdr:spPr bwMode="auto">
        <a:xfrm>
          <a:off x="4013386" y="6535831"/>
          <a:ext cx="590550" cy="600075"/>
        </a:xfrm>
        <a:prstGeom prst="rect">
          <a:avLst/>
        </a:prstGeom>
        <a:noFill/>
        <a:ln w="9525">
          <a:noFill/>
          <a:miter lim="800000"/>
          <a:headEnd/>
          <a:tailEnd/>
        </a:ln>
      </xdr:spPr>
    </xdr:pic>
    <xdr:clientData/>
  </xdr:twoCellAnchor>
  <xdr:twoCellAnchor editAs="absolute">
    <xdr:from>
      <xdr:col>3</xdr:col>
      <xdr:colOff>44823</xdr:colOff>
      <xdr:row>16</xdr:row>
      <xdr:rowOff>34739</xdr:rowOff>
    </xdr:from>
    <xdr:to>
      <xdr:col>3</xdr:col>
      <xdr:colOff>625848</xdr:colOff>
      <xdr:row>16</xdr:row>
      <xdr:rowOff>606239</xdr:rowOff>
    </xdr:to>
    <xdr:pic>
      <xdr:nvPicPr>
        <xdr:cNvPr id="24651" name="Рисунок 7"/>
        <xdr:cNvPicPr>
          <a:picLocks noChangeAspect="1"/>
        </xdr:cNvPicPr>
      </xdr:nvPicPr>
      <xdr:blipFill>
        <a:blip xmlns:r="http://schemas.openxmlformats.org/officeDocument/2006/relationships" r:embed="rId11" cstate="print"/>
        <a:srcRect/>
        <a:stretch>
          <a:fillRect/>
        </a:stretch>
      </xdr:blipFill>
      <xdr:spPr bwMode="auto">
        <a:xfrm>
          <a:off x="4022911" y="7228915"/>
          <a:ext cx="581025" cy="571500"/>
        </a:xfrm>
        <a:prstGeom prst="rect">
          <a:avLst/>
        </a:prstGeom>
        <a:noFill/>
        <a:ln w="9525">
          <a:noFill/>
          <a:miter lim="800000"/>
          <a:headEnd/>
          <a:tailEnd/>
        </a:ln>
      </xdr:spPr>
    </xdr:pic>
    <xdr:clientData/>
  </xdr:twoCellAnchor>
  <xdr:twoCellAnchor editAs="absolute">
    <xdr:from>
      <xdr:col>3</xdr:col>
      <xdr:colOff>42022</xdr:colOff>
      <xdr:row>19</xdr:row>
      <xdr:rowOff>14007</xdr:rowOff>
    </xdr:from>
    <xdr:to>
      <xdr:col>3</xdr:col>
      <xdr:colOff>638736</xdr:colOff>
      <xdr:row>19</xdr:row>
      <xdr:rowOff>592639</xdr:rowOff>
    </xdr:to>
    <xdr:pic>
      <xdr:nvPicPr>
        <xdr:cNvPr id="24652" name="Рисунок 10"/>
        <xdr:cNvPicPr>
          <a:picLocks noChangeAspect="1"/>
        </xdr:cNvPicPr>
      </xdr:nvPicPr>
      <xdr:blipFill>
        <a:blip xmlns:r="http://schemas.openxmlformats.org/officeDocument/2006/relationships" r:embed="rId12" cstate="print"/>
        <a:srcRect/>
        <a:stretch>
          <a:fillRect/>
        </a:stretch>
      </xdr:blipFill>
      <xdr:spPr bwMode="auto">
        <a:xfrm>
          <a:off x="4020110" y="9258860"/>
          <a:ext cx="596714" cy="578632"/>
        </a:xfrm>
        <a:prstGeom prst="rect">
          <a:avLst/>
        </a:prstGeom>
        <a:noFill/>
        <a:ln w="9525">
          <a:noFill/>
          <a:miter lim="800000"/>
          <a:headEnd/>
          <a:tailEnd/>
        </a:ln>
      </xdr:spPr>
    </xdr:pic>
    <xdr:clientData/>
  </xdr:twoCellAnchor>
  <xdr:twoCellAnchor editAs="absolute">
    <xdr:from>
      <xdr:col>3</xdr:col>
      <xdr:colOff>48185</xdr:colOff>
      <xdr:row>20</xdr:row>
      <xdr:rowOff>4482</xdr:rowOff>
    </xdr:from>
    <xdr:to>
      <xdr:col>3</xdr:col>
      <xdr:colOff>638735</xdr:colOff>
      <xdr:row>20</xdr:row>
      <xdr:rowOff>604557</xdr:rowOff>
    </xdr:to>
    <xdr:pic>
      <xdr:nvPicPr>
        <xdr:cNvPr id="24653" name="Рисунок 9"/>
        <xdr:cNvPicPr>
          <a:picLocks noChangeAspect="1"/>
        </xdr:cNvPicPr>
      </xdr:nvPicPr>
      <xdr:blipFill>
        <a:blip xmlns:r="http://schemas.openxmlformats.org/officeDocument/2006/relationships" r:embed="rId13" cstate="print"/>
        <a:srcRect/>
        <a:stretch>
          <a:fillRect/>
        </a:stretch>
      </xdr:blipFill>
      <xdr:spPr bwMode="auto">
        <a:xfrm>
          <a:off x="4026273" y="9932894"/>
          <a:ext cx="590550" cy="600075"/>
        </a:xfrm>
        <a:prstGeom prst="rect">
          <a:avLst/>
        </a:prstGeom>
        <a:noFill/>
        <a:ln w="9525">
          <a:noFill/>
          <a:miter lim="800000"/>
          <a:headEnd/>
          <a:tailEnd/>
        </a:ln>
      </xdr:spPr>
    </xdr:pic>
    <xdr:clientData/>
  </xdr:twoCellAnchor>
  <xdr:twoCellAnchor editAs="absolute">
    <xdr:from>
      <xdr:col>3</xdr:col>
      <xdr:colOff>40341</xdr:colOff>
      <xdr:row>22</xdr:row>
      <xdr:rowOff>21852</xdr:rowOff>
    </xdr:from>
    <xdr:to>
      <xdr:col>4</xdr:col>
      <xdr:colOff>0</xdr:colOff>
      <xdr:row>22</xdr:row>
      <xdr:rowOff>612402</xdr:rowOff>
    </xdr:to>
    <xdr:pic>
      <xdr:nvPicPr>
        <xdr:cNvPr id="24654" name="Рисунок 6"/>
        <xdr:cNvPicPr>
          <a:picLocks noChangeAspect="1"/>
        </xdr:cNvPicPr>
      </xdr:nvPicPr>
      <xdr:blipFill>
        <a:blip xmlns:r="http://schemas.openxmlformats.org/officeDocument/2006/relationships" r:embed="rId14" cstate="print"/>
        <a:srcRect/>
        <a:stretch>
          <a:fillRect/>
        </a:stretch>
      </xdr:blipFill>
      <xdr:spPr bwMode="auto">
        <a:xfrm>
          <a:off x="4018429" y="11317381"/>
          <a:ext cx="609600" cy="590550"/>
        </a:xfrm>
        <a:prstGeom prst="rect">
          <a:avLst/>
        </a:prstGeom>
        <a:noFill/>
        <a:ln w="9525">
          <a:noFill/>
          <a:miter lim="800000"/>
          <a:headEnd/>
          <a:tailEnd/>
        </a:ln>
      </xdr:spPr>
    </xdr:pic>
    <xdr:clientData/>
  </xdr:twoCellAnchor>
  <xdr:twoCellAnchor editAs="absolute">
    <xdr:from>
      <xdr:col>3</xdr:col>
      <xdr:colOff>49866</xdr:colOff>
      <xdr:row>17</xdr:row>
      <xdr:rowOff>21852</xdr:rowOff>
    </xdr:from>
    <xdr:to>
      <xdr:col>3</xdr:col>
      <xdr:colOff>630891</xdr:colOff>
      <xdr:row>17</xdr:row>
      <xdr:rowOff>612402</xdr:rowOff>
    </xdr:to>
    <xdr:pic>
      <xdr:nvPicPr>
        <xdr:cNvPr id="24655" name="Рисунок 25"/>
        <xdr:cNvPicPr>
          <a:picLocks noChangeAspect="1"/>
        </xdr:cNvPicPr>
      </xdr:nvPicPr>
      <xdr:blipFill>
        <a:blip xmlns:r="http://schemas.openxmlformats.org/officeDocument/2006/relationships" r:embed="rId15" cstate="print"/>
        <a:srcRect/>
        <a:stretch>
          <a:fillRect/>
        </a:stretch>
      </xdr:blipFill>
      <xdr:spPr bwMode="auto">
        <a:xfrm>
          <a:off x="4027954" y="7899587"/>
          <a:ext cx="581025" cy="590550"/>
        </a:xfrm>
        <a:prstGeom prst="rect">
          <a:avLst/>
        </a:prstGeom>
        <a:noFill/>
        <a:ln w="9525">
          <a:noFill/>
          <a:miter lim="800000"/>
          <a:headEnd/>
          <a:tailEnd/>
        </a:ln>
      </xdr:spPr>
    </xdr:pic>
    <xdr:clientData/>
  </xdr:twoCellAnchor>
  <xdr:twoCellAnchor editAs="absolute">
    <xdr:from>
      <xdr:col>3</xdr:col>
      <xdr:colOff>57710</xdr:colOff>
      <xdr:row>18</xdr:row>
      <xdr:rowOff>14007</xdr:rowOff>
    </xdr:from>
    <xdr:to>
      <xdr:col>3</xdr:col>
      <xdr:colOff>638735</xdr:colOff>
      <xdr:row>18</xdr:row>
      <xdr:rowOff>604557</xdr:rowOff>
    </xdr:to>
    <xdr:pic>
      <xdr:nvPicPr>
        <xdr:cNvPr id="24656" name="Рисунок 26"/>
        <xdr:cNvPicPr>
          <a:picLocks noChangeAspect="1"/>
        </xdr:cNvPicPr>
      </xdr:nvPicPr>
      <xdr:blipFill>
        <a:blip xmlns:r="http://schemas.openxmlformats.org/officeDocument/2006/relationships" r:embed="rId16" cstate="print"/>
        <a:srcRect/>
        <a:stretch>
          <a:fillRect/>
        </a:stretch>
      </xdr:blipFill>
      <xdr:spPr bwMode="auto">
        <a:xfrm>
          <a:off x="4035798" y="8575301"/>
          <a:ext cx="581025" cy="590550"/>
        </a:xfrm>
        <a:prstGeom prst="rect">
          <a:avLst/>
        </a:prstGeom>
        <a:noFill/>
        <a:ln w="9525">
          <a:noFill/>
          <a:miter lim="800000"/>
          <a:headEnd/>
          <a:tailEnd/>
        </a:ln>
      </xdr:spPr>
    </xdr:pic>
    <xdr:clientData/>
  </xdr:twoCellAnchor>
  <xdr:twoCellAnchor editAs="absolute">
    <xdr:from>
      <xdr:col>3</xdr:col>
      <xdr:colOff>11768</xdr:colOff>
      <xdr:row>21</xdr:row>
      <xdr:rowOff>6163</xdr:rowOff>
    </xdr:from>
    <xdr:to>
      <xdr:col>3</xdr:col>
      <xdr:colOff>621928</xdr:colOff>
      <xdr:row>21</xdr:row>
      <xdr:rowOff>616323</xdr:rowOff>
    </xdr:to>
    <xdr:pic>
      <xdr:nvPicPr>
        <xdr:cNvPr id="24657" name="Рисунок 27"/>
        <xdr:cNvPicPr>
          <a:picLocks noChangeAspect="1"/>
        </xdr:cNvPicPr>
      </xdr:nvPicPr>
      <xdr:blipFill>
        <a:blip xmlns:r="http://schemas.openxmlformats.org/officeDocument/2006/relationships" r:embed="rId17" cstate="print"/>
        <a:srcRect/>
        <a:stretch>
          <a:fillRect/>
        </a:stretch>
      </xdr:blipFill>
      <xdr:spPr bwMode="auto">
        <a:xfrm>
          <a:off x="3989856" y="10618134"/>
          <a:ext cx="610160" cy="610160"/>
        </a:xfrm>
        <a:prstGeom prst="rect">
          <a:avLst/>
        </a:prstGeom>
        <a:noFill/>
        <a:ln w="9525">
          <a:noFill/>
          <a:miter lim="800000"/>
          <a:headEnd/>
          <a:tailEnd/>
        </a:ln>
      </xdr:spPr>
    </xdr:pic>
    <xdr:clientData/>
  </xdr:twoCellAnchor>
  <xdr:twoCellAnchor editAs="absolute">
    <xdr:from>
      <xdr:col>3</xdr:col>
      <xdr:colOff>30816</xdr:colOff>
      <xdr:row>23</xdr:row>
      <xdr:rowOff>2802</xdr:rowOff>
    </xdr:from>
    <xdr:to>
      <xdr:col>3</xdr:col>
      <xdr:colOff>640416</xdr:colOff>
      <xdr:row>23</xdr:row>
      <xdr:rowOff>631452</xdr:rowOff>
    </xdr:to>
    <xdr:pic>
      <xdr:nvPicPr>
        <xdr:cNvPr id="24658" name="Рисунок 28"/>
        <xdr:cNvPicPr>
          <a:picLocks noChangeAspect="1"/>
        </xdr:cNvPicPr>
      </xdr:nvPicPr>
      <xdr:blipFill>
        <a:blip xmlns:r="http://schemas.openxmlformats.org/officeDocument/2006/relationships" r:embed="rId18" cstate="print"/>
        <a:srcRect/>
        <a:stretch>
          <a:fillRect/>
        </a:stretch>
      </xdr:blipFill>
      <xdr:spPr bwMode="auto">
        <a:xfrm>
          <a:off x="4008904" y="11981890"/>
          <a:ext cx="609600" cy="628650"/>
        </a:xfrm>
        <a:prstGeom prst="rect">
          <a:avLst/>
        </a:prstGeom>
        <a:noFill/>
        <a:ln w="9525">
          <a:noFill/>
          <a:miter lim="800000"/>
          <a:headEnd/>
          <a:tailEnd/>
        </a:ln>
      </xdr:spPr>
    </xdr:pic>
    <xdr:clientData/>
  </xdr:twoCellAnchor>
  <xdr:twoCellAnchor editAs="absolute">
    <xdr:from>
      <xdr:col>3</xdr:col>
      <xdr:colOff>49866</xdr:colOff>
      <xdr:row>32</xdr:row>
      <xdr:rowOff>682998</xdr:rowOff>
    </xdr:from>
    <xdr:to>
      <xdr:col>4</xdr:col>
      <xdr:colOff>0</xdr:colOff>
      <xdr:row>33</xdr:row>
      <xdr:rowOff>590139</xdr:rowOff>
    </xdr:to>
    <xdr:pic>
      <xdr:nvPicPr>
        <xdr:cNvPr id="24659" name="Рисунок 3"/>
        <xdr:cNvPicPr>
          <a:picLocks noChangeAspect="1"/>
        </xdr:cNvPicPr>
      </xdr:nvPicPr>
      <xdr:blipFill>
        <a:blip xmlns:r="http://schemas.openxmlformats.org/officeDocument/2006/relationships" r:embed="rId19" cstate="print"/>
        <a:srcRect/>
        <a:stretch>
          <a:fillRect/>
        </a:stretch>
      </xdr:blipFill>
      <xdr:spPr bwMode="auto">
        <a:xfrm>
          <a:off x="4027954" y="18814116"/>
          <a:ext cx="600075" cy="590699"/>
        </a:xfrm>
        <a:prstGeom prst="rect">
          <a:avLst/>
        </a:prstGeom>
        <a:noFill/>
        <a:ln w="9525">
          <a:noFill/>
          <a:miter lim="800000"/>
          <a:headEnd/>
          <a:tailEnd/>
        </a:ln>
      </xdr:spPr>
    </xdr:pic>
    <xdr:clientData/>
  </xdr:twoCellAnchor>
  <xdr:twoCellAnchor editAs="absolute">
    <xdr:from>
      <xdr:col>3</xdr:col>
      <xdr:colOff>68916</xdr:colOff>
      <xdr:row>31</xdr:row>
      <xdr:rowOff>33057</xdr:rowOff>
    </xdr:from>
    <xdr:to>
      <xdr:col>3</xdr:col>
      <xdr:colOff>640416</xdr:colOff>
      <xdr:row>31</xdr:row>
      <xdr:rowOff>595032</xdr:rowOff>
    </xdr:to>
    <xdr:pic>
      <xdr:nvPicPr>
        <xdr:cNvPr id="24660" name="Рисунок 5"/>
        <xdr:cNvPicPr>
          <a:picLocks noChangeAspect="1"/>
        </xdr:cNvPicPr>
      </xdr:nvPicPr>
      <xdr:blipFill>
        <a:blip xmlns:r="http://schemas.openxmlformats.org/officeDocument/2006/relationships" r:embed="rId20" cstate="print"/>
        <a:srcRect/>
        <a:stretch>
          <a:fillRect/>
        </a:stretch>
      </xdr:blipFill>
      <xdr:spPr bwMode="auto">
        <a:xfrm>
          <a:off x="4047004" y="17480616"/>
          <a:ext cx="571500" cy="561975"/>
        </a:xfrm>
        <a:prstGeom prst="rect">
          <a:avLst/>
        </a:prstGeom>
        <a:noFill/>
        <a:ln w="9525">
          <a:noFill/>
          <a:miter lim="800000"/>
          <a:headEnd/>
          <a:tailEnd/>
        </a:ln>
      </xdr:spPr>
    </xdr:pic>
    <xdr:clientData/>
  </xdr:twoCellAnchor>
  <xdr:twoCellAnchor editAs="absolute">
    <xdr:from>
      <xdr:col>3</xdr:col>
      <xdr:colOff>38661</xdr:colOff>
      <xdr:row>24</xdr:row>
      <xdr:rowOff>12327</xdr:rowOff>
    </xdr:from>
    <xdr:to>
      <xdr:col>3</xdr:col>
      <xdr:colOff>622561</xdr:colOff>
      <xdr:row>24</xdr:row>
      <xdr:rowOff>560295</xdr:rowOff>
    </xdr:to>
    <xdr:pic>
      <xdr:nvPicPr>
        <xdr:cNvPr id="24661" name="Рисунок 2"/>
        <xdr:cNvPicPr>
          <a:picLocks noChangeAspect="1"/>
        </xdr:cNvPicPr>
      </xdr:nvPicPr>
      <xdr:blipFill>
        <a:blip xmlns:r="http://schemas.openxmlformats.org/officeDocument/2006/relationships" r:embed="rId21" cstate="print"/>
        <a:srcRect/>
        <a:stretch>
          <a:fillRect/>
        </a:stretch>
      </xdr:blipFill>
      <xdr:spPr bwMode="auto">
        <a:xfrm>
          <a:off x="4016749" y="12674974"/>
          <a:ext cx="583900" cy="547968"/>
        </a:xfrm>
        <a:prstGeom prst="rect">
          <a:avLst/>
        </a:prstGeom>
        <a:noFill/>
        <a:ln w="9525">
          <a:noFill/>
          <a:miter lim="800000"/>
          <a:headEnd/>
          <a:tailEnd/>
        </a:ln>
      </xdr:spPr>
    </xdr:pic>
    <xdr:clientData/>
  </xdr:twoCellAnchor>
  <xdr:twoCellAnchor editAs="absolute">
    <xdr:from>
      <xdr:col>3</xdr:col>
      <xdr:colOff>54909</xdr:colOff>
      <xdr:row>26</xdr:row>
      <xdr:rowOff>23532</xdr:rowOff>
    </xdr:from>
    <xdr:to>
      <xdr:col>4</xdr:col>
      <xdr:colOff>5043</xdr:colOff>
      <xdr:row>26</xdr:row>
      <xdr:rowOff>595032</xdr:rowOff>
    </xdr:to>
    <xdr:pic>
      <xdr:nvPicPr>
        <xdr:cNvPr id="24662" name="Рисунок 2"/>
        <xdr:cNvPicPr>
          <a:picLocks noChangeAspect="1"/>
        </xdr:cNvPicPr>
      </xdr:nvPicPr>
      <xdr:blipFill>
        <a:blip xmlns:r="http://schemas.openxmlformats.org/officeDocument/2006/relationships" r:embed="rId21" cstate="print"/>
        <a:srcRect/>
        <a:stretch>
          <a:fillRect/>
        </a:stretch>
      </xdr:blipFill>
      <xdr:spPr bwMode="auto">
        <a:xfrm>
          <a:off x="4032997" y="14053297"/>
          <a:ext cx="600075" cy="571500"/>
        </a:xfrm>
        <a:prstGeom prst="rect">
          <a:avLst/>
        </a:prstGeom>
        <a:noFill/>
        <a:ln w="9525">
          <a:noFill/>
          <a:miter lim="800000"/>
          <a:headEnd/>
          <a:tailEnd/>
        </a:ln>
      </xdr:spPr>
    </xdr:pic>
    <xdr:clientData/>
  </xdr:twoCellAnchor>
  <xdr:twoCellAnchor editAs="absolute">
    <xdr:from>
      <xdr:col>3</xdr:col>
      <xdr:colOff>59391</xdr:colOff>
      <xdr:row>28</xdr:row>
      <xdr:rowOff>31377</xdr:rowOff>
    </xdr:from>
    <xdr:to>
      <xdr:col>3</xdr:col>
      <xdr:colOff>640416</xdr:colOff>
      <xdr:row>28</xdr:row>
      <xdr:rowOff>593352</xdr:rowOff>
    </xdr:to>
    <xdr:pic>
      <xdr:nvPicPr>
        <xdr:cNvPr id="24663" name="Рисунок 8"/>
        <xdr:cNvPicPr>
          <a:picLocks noChangeAspect="1"/>
        </xdr:cNvPicPr>
      </xdr:nvPicPr>
      <xdr:blipFill>
        <a:blip xmlns:r="http://schemas.openxmlformats.org/officeDocument/2006/relationships" r:embed="rId22" cstate="print"/>
        <a:srcRect/>
        <a:stretch>
          <a:fillRect/>
        </a:stretch>
      </xdr:blipFill>
      <xdr:spPr bwMode="auto">
        <a:xfrm>
          <a:off x="4037479" y="15428259"/>
          <a:ext cx="581025" cy="561975"/>
        </a:xfrm>
        <a:prstGeom prst="rect">
          <a:avLst/>
        </a:prstGeom>
        <a:noFill/>
        <a:ln w="9525">
          <a:noFill/>
          <a:miter lim="800000"/>
          <a:headEnd/>
          <a:tailEnd/>
        </a:ln>
      </xdr:spPr>
    </xdr:pic>
    <xdr:clientData/>
  </xdr:twoCellAnchor>
  <xdr:twoCellAnchor editAs="absolute">
    <xdr:from>
      <xdr:col>3</xdr:col>
      <xdr:colOff>38661</xdr:colOff>
      <xdr:row>30</xdr:row>
      <xdr:rowOff>15128</xdr:rowOff>
    </xdr:from>
    <xdr:to>
      <xdr:col>3</xdr:col>
      <xdr:colOff>629211</xdr:colOff>
      <xdr:row>30</xdr:row>
      <xdr:rowOff>577103</xdr:rowOff>
    </xdr:to>
    <xdr:pic>
      <xdr:nvPicPr>
        <xdr:cNvPr id="24664" name="Рисунок 4"/>
        <xdr:cNvPicPr>
          <a:picLocks noChangeAspect="1"/>
        </xdr:cNvPicPr>
      </xdr:nvPicPr>
      <xdr:blipFill>
        <a:blip xmlns:r="http://schemas.openxmlformats.org/officeDocument/2006/relationships" r:embed="rId23" cstate="print"/>
        <a:srcRect/>
        <a:stretch>
          <a:fillRect/>
        </a:stretch>
      </xdr:blipFill>
      <xdr:spPr bwMode="auto">
        <a:xfrm>
          <a:off x="4016749" y="16779128"/>
          <a:ext cx="590550" cy="561975"/>
        </a:xfrm>
        <a:prstGeom prst="rect">
          <a:avLst/>
        </a:prstGeom>
        <a:noFill/>
        <a:ln w="9525">
          <a:noFill/>
          <a:miter lim="800000"/>
          <a:headEnd/>
          <a:tailEnd/>
        </a:ln>
      </xdr:spPr>
    </xdr:pic>
    <xdr:clientData/>
  </xdr:twoCellAnchor>
  <xdr:twoCellAnchor editAs="absolute">
    <xdr:from>
      <xdr:col>3</xdr:col>
      <xdr:colOff>72278</xdr:colOff>
      <xdr:row>25</xdr:row>
      <xdr:rowOff>18489</xdr:rowOff>
    </xdr:from>
    <xdr:to>
      <xdr:col>3</xdr:col>
      <xdr:colOff>624728</xdr:colOff>
      <xdr:row>25</xdr:row>
      <xdr:rowOff>570939</xdr:rowOff>
    </xdr:to>
    <xdr:pic>
      <xdr:nvPicPr>
        <xdr:cNvPr id="24665" name="Рисунок 35"/>
        <xdr:cNvPicPr>
          <a:picLocks noChangeAspect="1"/>
        </xdr:cNvPicPr>
      </xdr:nvPicPr>
      <xdr:blipFill>
        <a:blip xmlns:r="http://schemas.openxmlformats.org/officeDocument/2006/relationships" r:embed="rId24" cstate="print"/>
        <a:srcRect/>
        <a:stretch>
          <a:fillRect/>
        </a:stretch>
      </xdr:blipFill>
      <xdr:spPr bwMode="auto">
        <a:xfrm>
          <a:off x="4050366" y="13364695"/>
          <a:ext cx="552450" cy="552450"/>
        </a:xfrm>
        <a:prstGeom prst="rect">
          <a:avLst/>
        </a:prstGeom>
        <a:noFill/>
        <a:ln w="9525">
          <a:noFill/>
          <a:miter lim="800000"/>
          <a:headEnd/>
          <a:tailEnd/>
        </a:ln>
      </xdr:spPr>
    </xdr:pic>
    <xdr:clientData/>
  </xdr:twoCellAnchor>
  <xdr:twoCellAnchor editAs="absolute">
    <xdr:from>
      <xdr:col>3</xdr:col>
      <xdr:colOff>48186</xdr:colOff>
      <xdr:row>27</xdr:row>
      <xdr:rowOff>18489</xdr:rowOff>
    </xdr:from>
    <xdr:to>
      <xdr:col>3</xdr:col>
      <xdr:colOff>648261</xdr:colOff>
      <xdr:row>27</xdr:row>
      <xdr:rowOff>580464</xdr:rowOff>
    </xdr:to>
    <xdr:pic>
      <xdr:nvPicPr>
        <xdr:cNvPr id="24666" name="Рисунок 36"/>
        <xdr:cNvPicPr>
          <a:picLocks noChangeAspect="1"/>
        </xdr:cNvPicPr>
      </xdr:nvPicPr>
      <xdr:blipFill>
        <a:blip xmlns:r="http://schemas.openxmlformats.org/officeDocument/2006/relationships" r:embed="rId25" cstate="print"/>
        <a:srcRect/>
        <a:stretch>
          <a:fillRect/>
        </a:stretch>
      </xdr:blipFill>
      <xdr:spPr bwMode="auto">
        <a:xfrm>
          <a:off x="4026274" y="14731813"/>
          <a:ext cx="600075" cy="561975"/>
        </a:xfrm>
        <a:prstGeom prst="rect">
          <a:avLst/>
        </a:prstGeom>
        <a:noFill/>
        <a:ln w="9525">
          <a:noFill/>
          <a:miter lim="800000"/>
          <a:headEnd/>
          <a:tailEnd/>
        </a:ln>
      </xdr:spPr>
    </xdr:pic>
    <xdr:clientData/>
  </xdr:twoCellAnchor>
  <xdr:twoCellAnchor editAs="absolute">
    <xdr:from>
      <xdr:col>3</xdr:col>
      <xdr:colOff>53229</xdr:colOff>
      <xdr:row>29</xdr:row>
      <xdr:rowOff>12327</xdr:rowOff>
    </xdr:from>
    <xdr:to>
      <xdr:col>3</xdr:col>
      <xdr:colOff>643779</xdr:colOff>
      <xdr:row>29</xdr:row>
      <xdr:rowOff>602877</xdr:rowOff>
    </xdr:to>
    <xdr:pic>
      <xdr:nvPicPr>
        <xdr:cNvPr id="24667" name="Рисунок 37"/>
        <xdr:cNvPicPr>
          <a:picLocks noChangeAspect="1"/>
        </xdr:cNvPicPr>
      </xdr:nvPicPr>
      <xdr:blipFill>
        <a:blip xmlns:r="http://schemas.openxmlformats.org/officeDocument/2006/relationships" r:embed="rId26" cstate="print"/>
        <a:srcRect/>
        <a:stretch>
          <a:fillRect/>
        </a:stretch>
      </xdr:blipFill>
      <xdr:spPr bwMode="auto">
        <a:xfrm>
          <a:off x="4031317" y="16092768"/>
          <a:ext cx="590550" cy="590550"/>
        </a:xfrm>
        <a:prstGeom prst="rect">
          <a:avLst/>
        </a:prstGeom>
        <a:noFill/>
        <a:ln w="9525">
          <a:noFill/>
          <a:miter lim="800000"/>
          <a:headEnd/>
          <a:tailEnd/>
        </a:ln>
      </xdr:spPr>
    </xdr:pic>
    <xdr:clientData/>
  </xdr:twoCellAnchor>
  <xdr:twoCellAnchor editAs="absolute">
    <xdr:from>
      <xdr:col>3</xdr:col>
      <xdr:colOff>68916</xdr:colOff>
      <xdr:row>32</xdr:row>
      <xdr:rowOff>10645</xdr:rowOff>
    </xdr:from>
    <xdr:to>
      <xdr:col>4</xdr:col>
      <xdr:colOff>0</xdr:colOff>
      <xdr:row>32</xdr:row>
      <xdr:rowOff>582145</xdr:rowOff>
    </xdr:to>
    <xdr:pic>
      <xdr:nvPicPr>
        <xdr:cNvPr id="24668" name="Рисунок 38"/>
        <xdr:cNvPicPr>
          <a:picLocks noChangeAspect="1"/>
        </xdr:cNvPicPr>
      </xdr:nvPicPr>
      <xdr:blipFill>
        <a:blip xmlns:r="http://schemas.openxmlformats.org/officeDocument/2006/relationships" r:embed="rId27" cstate="print"/>
        <a:srcRect/>
        <a:stretch>
          <a:fillRect/>
        </a:stretch>
      </xdr:blipFill>
      <xdr:spPr bwMode="auto">
        <a:xfrm>
          <a:off x="4047004" y="18141763"/>
          <a:ext cx="581025" cy="571500"/>
        </a:xfrm>
        <a:prstGeom prst="rect">
          <a:avLst/>
        </a:prstGeom>
        <a:noFill/>
        <a:ln w="9525">
          <a:noFill/>
          <a:miter lim="800000"/>
          <a:headEnd/>
          <a:tailEnd/>
        </a:ln>
      </xdr:spPr>
    </xdr:pic>
    <xdr:clientData/>
  </xdr:twoCellAnchor>
  <xdr:twoCellAnchor editAs="absolute">
    <xdr:from>
      <xdr:col>3</xdr:col>
      <xdr:colOff>86285</xdr:colOff>
      <xdr:row>34</xdr:row>
      <xdr:rowOff>42583</xdr:rowOff>
    </xdr:from>
    <xdr:to>
      <xdr:col>3</xdr:col>
      <xdr:colOff>629210</xdr:colOff>
      <xdr:row>34</xdr:row>
      <xdr:rowOff>595033</xdr:rowOff>
    </xdr:to>
    <xdr:pic>
      <xdr:nvPicPr>
        <xdr:cNvPr id="24669" name="Рисунок 39"/>
        <xdr:cNvPicPr>
          <a:picLocks noChangeAspect="1"/>
        </xdr:cNvPicPr>
      </xdr:nvPicPr>
      <xdr:blipFill>
        <a:blip xmlns:r="http://schemas.openxmlformats.org/officeDocument/2006/relationships" r:embed="rId28" cstate="print"/>
        <a:srcRect/>
        <a:stretch>
          <a:fillRect/>
        </a:stretch>
      </xdr:blipFill>
      <xdr:spPr bwMode="auto">
        <a:xfrm>
          <a:off x="4064373" y="19540818"/>
          <a:ext cx="542925" cy="552450"/>
        </a:xfrm>
        <a:prstGeom prst="rect">
          <a:avLst/>
        </a:prstGeom>
        <a:noFill/>
        <a:ln w="9525">
          <a:noFill/>
          <a:miter lim="800000"/>
          <a:headEnd/>
          <a:tailEnd/>
        </a:ln>
      </xdr:spPr>
    </xdr:pic>
    <xdr:clientData/>
  </xdr:twoCellAnchor>
  <xdr:twoCellAnchor>
    <xdr:from>
      <xdr:col>3</xdr:col>
      <xdr:colOff>56030</xdr:colOff>
      <xdr:row>9</xdr:row>
      <xdr:rowOff>89647</xdr:rowOff>
    </xdr:from>
    <xdr:to>
      <xdr:col>13</xdr:col>
      <xdr:colOff>537883</xdr:colOff>
      <xdr:row>9</xdr:row>
      <xdr:rowOff>923924</xdr:rowOff>
    </xdr:to>
    <xdr:sp macro="" textlink="">
      <xdr:nvSpPr>
        <xdr:cNvPr id="33" name="TextBox 32"/>
        <xdr:cNvSpPr txBox="1"/>
      </xdr:nvSpPr>
      <xdr:spPr>
        <a:xfrm>
          <a:off x="4034118" y="2117912"/>
          <a:ext cx="8594912" cy="834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ru-RU" sz="1100"/>
            <a:t>Оптовые цены действительны при покупке от 6000 руб. любой фасованной продукции в ассортименте. При заказе для совместных закупок минимальная оптовая партия начинается от 12000 руб. Цены в данном прайс-листе указаны без НДС. Стоимость нефасованного сырья обсуждается индивидуально. Бесплатная доставка по Москве в пределах МКАД при заказе от 12000 руб. При заказе на сумму от 6000 до 12000 руб. доставка по Москве 600 руб.</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3</xdr:col>
      <xdr:colOff>76200</xdr:colOff>
      <xdr:row>9</xdr:row>
      <xdr:rowOff>47626</xdr:rowOff>
    </xdr:from>
    <xdr:ext cx="7724775" cy="752474"/>
    <xdr:sp macro="" textlink="">
      <xdr:nvSpPr>
        <xdr:cNvPr id="4" name="TextBox 3"/>
        <xdr:cNvSpPr txBox="1"/>
      </xdr:nvSpPr>
      <xdr:spPr>
        <a:xfrm>
          <a:off x="2667000" y="2200276"/>
          <a:ext cx="7724775" cy="752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l"/>
          <a:r>
            <a:rPr lang="ru-RU" sz="1100" b="1">
              <a:solidFill>
                <a:schemeClr val="accent6">
                  <a:lumMod val="50000"/>
                </a:schemeClr>
              </a:solidFill>
            </a:rPr>
            <a:t>Оптовые цены при покупке от 6000 руб. любой фасованной продукции в ассортименте. Бесплатная доставка по Москве в пределах МКАД при заказе от 12000 руб. При заказе на сумму до 12000 руб. доставка - 600 руб. Все цены указаны для</a:t>
          </a:r>
          <a:r>
            <a:rPr lang="ru-RU" sz="1100" b="1" baseline="0">
              <a:solidFill>
                <a:schemeClr val="accent6">
                  <a:lumMod val="50000"/>
                </a:schemeClr>
              </a:solidFill>
            </a:rPr>
            <a:t> </a:t>
          </a:r>
          <a:r>
            <a:rPr lang="ru-RU" sz="1100" b="1">
              <a:solidFill>
                <a:schemeClr val="accent6">
                  <a:lumMod val="50000"/>
                </a:schemeClr>
              </a:solidFill>
            </a:rPr>
            <a:t>продукции упакованной в фольгированные пакеты. Просьба учитывать сезонность трав.</a:t>
          </a:r>
        </a:p>
      </xdr:txBody>
    </xdr:sp>
    <xdr:clientData/>
  </xdr:oneCellAnchor>
  <xdr:twoCellAnchor editAs="absolute">
    <xdr:from>
      <xdr:col>4</xdr:col>
      <xdr:colOff>616323</xdr:colOff>
      <xdr:row>2</xdr:row>
      <xdr:rowOff>11206</xdr:rowOff>
    </xdr:from>
    <xdr:to>
      <xdr:col>11</xdr:col>
      <xdr:colOff>396128</xdr:colOff>
      <xdr:row>7</xdr:row>
      <xdr:rowOff>91889</xdr:rowOff>
    </xdr:to>
    <xdr:pic>
      <xdr:nvPicPr>
        <xdr:cNvPr id="5" name="Picture 6017"/>
        <xdr:cNvPicPr>
          <a:picLocks noChangeAspect="1" noChangeArrowheads="1"/>
        </xdr:cNvPicPr>
      </xdr:nvPicPr>
      <xdr:blipFill>
        <a:blip xmlns:r="http://schemas.openxmlformats.org/officeDocument/2006/relationships" r:embed="rId1" cstate="print"/>
        <a:srcRect/>
        <a:stretch>
          <a:fillRect/>
        </a:stretch>
      </xdr:blipFill>
      <xdr:spPr bwMode="auto">
        <a:xfrm>
          <a:off x="4269441" y="784412"/>
          <a:ext cx="3645834" cy="999565"/>
        </a:xfrm>
        <a:prstGeom prst="rect">
          <a:avLst/>
        </a:prstGeom>
        <a:noFill/>
        <a:ln w="9525">
          <a:noFill/>
          <a:miter lim="800000"/>
          <a:headEnd/>
          <a:tailEnd/>
        </a:ln>
      </xdr:spPr>
    </xdr:pic>
    <xdr:clientData/>
  </xdr:twoCellAnchor>
  <xdr:twoCellAnchor>
    <xdr:from>
      <xdr:col>2</xdr:col>
      <xdr:colOff>515470</xdr:colOff>
      <xdr:row>8</xdr:row>
      <xdr:rowOff>78441</xdr:rowOff>
    </xdr:from>
    <xdr:to>
      <xdr:col>2</xdr:col>
      <xdr:colOff>1477495</xdr:colOff>
      <xdr:row>9</xdr:row>
      <xdr:rowOff>745191</xdr:rowOff>
    </xdr:to>
    <xdr:pic>
      <xdr:nvPicPr>
        <xdr:cNvPr id="6" name="Picture 292"/>
        <xdr:cNvPicPr>
          <a:picLocks noChangeAspect="1" noChangeArrowheads="1"/>
        </xdr:cNvPicPr>
      </xdr:nvPicPr>
      <xdr:blipFill>
        <a:blip xmlns:r="http://schemas.openxmlformats.org/officeDocument/2006/relationships" r:embed="rId2" cstate="print"/>
        <a:srcRect/>
        <a:stretch>
          <a:fillRect/>
        </a:stretch>
      </xdr:blipFill>
      <xdr:spPr bwMode="auto">
        <a:xfrm>
          <a:off x="829235" y="1949823"/>
          <a:ext cx="962025" cy="969309"/>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5</xdr:col>
      <xdr:colOff>697006</xdr:colOff>
      <xdr:row>1</xdr:row>
      <xdr:rowOff>140074</xdr:rowOff>
    </xdr:from>
    <xdr:to>
      <xdr:col>12</xdr:col>
      <xdr:colOff>308723</xdr:colOff>
      <xdr:row>7</xdr:row>
      <xdr:rowOff>30257</xdr:rowOff>
    </xdr:to>
    <xdr:pic>
      <xdr:nvPicPr>
        <xdr:cNvPr id="2" name="Picture 6017"/>
        <xdr:cNvPicPr>
          <a:picLocks noChangeAspect="1" noChangeArrowheads="1"/>
        </xdr:cNvPicPr>
      </xdr:nvPicPr>
      <xdr:blipFill>
        <a:blip xmlns:r="http://schemas.openxmlformats.org/officeDocument/2006/relationships" r:embed="rId1" cstate="print"/>
        <a:srcRect/>
        <a:stretch>
          <a:fillRect/>
        </a:stretch>
      </xdr:blipFill>
      <xdr:spPr bwMode="auto">
        <a:xfrm>
          <a:off x="5593977" y="722780"/>
          <a:ext cx="3645834" cy="999565"/>
        </a:xfrm>
        <a:prstGeom prst="rect">
          <a:avLst/>
        </a:prstGeom>
        <a:noFill/>
        <a:ln w="9525">
          <a:noFill/>
          <a:miter lim="800000"/>
          <a:headEnd/>
          <a:tailEnd/>
        </a:ln>
      </xdr:spPr>
    </xdr:pic>
    <xdr:clientData/>
  </xdr:twoCellAnchor>
  <xdr:twoCellAnchor editAs="oneCell">
    <xdr:from>
      <xdr:col>2</xdr:col>
      <xdr:colOff>918882</xdr:colOff>
      <xdr:row>10</xdr:row>
      <xdr:rowOff>33619</xdr:rowOff>
    </xdr:from>
    <xdr:to>
      <xdr:col>2</xdr:col>
      <xdr:colOff>2353235</xdr:colOff>
      <xdr:row>10</xdr:row>
      <xdr:rowOff>772529</xdr:rowOff>
    </xdr:to>
    <xdr:pic>
      <xdr:nvPicPr>
        <xdr:cNvPr id="7" name="Рисунок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9029" y="2655795"/>
          <a:ext cx="1434353" cy="738910"/>
        </a:xfrm>
        <a:prstGeom prst="rect">
          <a:avLst/>
        </a:prstGeom>
      </xdr:spPr>
    </xdr:pic>
    <xdr:clientData/>
  </xdr:twoCellAnchor>
  <xdr:twoCellAnchor editAs="oneCell">
    <xdr:from>
      <xdr:col>3</xdr:col>
      <xdr:colOff>127746</xdr:colOff>
      <xdr:row>11</xdr:row>
      <xdr:rowOff>26893</xdr:rowOff>
    </xdr:from>
    <xdr:to>
      <xdr:col>3</xdr:col>
      <xdr:colOff>770964</xdr:colOff>
      <xdr:row>11</xdr:row>
      <xdr:rowOff>670111</xdr:rowOff>
    </xdr:to>
    <xdr:pic>
      <xdr:nvPicPr>
        <xdr:cNvPr id="11" name="Рисунок 1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76364" y="3478305"/>
          <a:ext cx="643218" cy="643218"/>
        </a:xfrm>
        <a:prstGeom prst="rect">
          <a:avLst/>
        </a:prstGeom>
      </xdr:spPr>
    </xdr:pic>
    <xdr:clientData/>
  </xdr:twoCellAnchor>
  <xdr:twoCellAnchor editAs="oneCell">
    <xdr:from>
      <xdr:col>3</xdr:col>
      <xdr:colOff>127746</xdr:colOff>
      <xdr:row>12</xdr:row>
      <xdr:rowOff>26894</xdr:rowOff>
    </xdr:from>
    <xdr:to>
      <xdr:col>3</xdr:col>
      <xdr:colOff>770964</xdr:colOff>
      <xdr:row>12</xdr:row>
      <xdr:rowOff>670112</xdr:rowOff>
    </xdr:to>
    <xdr:pic>
      <xdr:nvPicPr>
        <xdr:cNvPr id="12" name="Рисунок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76364" y="4161865"/>
          <a:ext cx="643218" cy="643218"/>
        </a:xfrm>
        <a:prstGeom prst="rect">
          <a:avLst/>
        </a:prstGeom>
      </xdr:spPr>
    </xdr:pic>
    <xdr:clientData/>
  </xdr:twoCellAnchor>
  <xdr:twoCellAnchor editAs="oneCell">
    <xdr:from>
      <xdr:col>3</xdr:col>
      <xdr:colOff>127746</xdr:colOff>
      <xdr:row>13</xdr:row>
      <xdr:rowOff>26892</xdr:rowOff>
    </xdr:from>
    <xdr:to>
      <xdr:col>3</xdr:col>
      <xdr:colOff>770964</xdr:colOff>
      <xdr:row>13</xdr:row>
      <xdr:rowOff>670110</xdr:rowOff>
    </xdr:to>
    <xdr:pic>
      <xdr:nvPicPr>
        <xdr:cNvPr id="13" name="Рисунок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876364" y="4845421"/>
          <a:ext cx="643218" cy="643218"/>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ecotopia.ru/" TargetMode="External"/><Relationship Id="rId2" Type="http://schemas.openxmlformats.org/officeDocument/2006/relationships/hyperlink" Target="http://www.stevia.ru/" TargetMode="External"/><Relationship Id="rId1" Type="http://schemas.openxmlformats.org/officeDocument/2006/relationships/hyperlink" Target="http://www.pacari.org/"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yulia@ecotopia.ru"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www.ecotopia.ru/" TargetMode="External"/><Relationship Id="rId2" Type="http://schemas.openxmlformats.org/officeDocument/2006/relationships/hyperlink" Target="http://www.stevia.ru/" TargetMode="External"/><Relationship Id="rId1" Type="http://schemas.openxmlformats.org/officeDocument/2006/relationships/hyperlink" Target="http://www.pacari.org/"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mailto:yulia@ecotopia.ru"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ecotopia.ru/" TargetMode="External"/><Relationship Id="rId2" Type="http://schemas.openxmlformats.org/officeDocument/2006/relationships/hyperlink" Target="http://www.stevia.ru/" TargetMode="External"/><Relationship Id="rId1" Type="http://schemas.openxmlformats.org/officeDocument/2006/relationships/hyperlink" Target="http://www.pacari.org/"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mailto:yulia@ecotopia.ru"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ecotopia.ru/" TargetMode="External"/><Relationship Id="rId2" Type="http://schemas.openxmlformats.org/officeDocument/2006/relationships/hyperlink" Target="http://www.stevia.ru/" TargetMode="External"/><Relationship Id="rId1" Type="http://schemas.openxmlformats.org/officeDocument/2006/relationships/hyperlink" Target="http://www.pacari.org/"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mailto:yulia@ecotopia.ru"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ecotopia.ru/" TargetMode="External"/><Relationship Id="rId2" Type="http://schemas.openxmlformats.org/officeDocument/2006/relationships/hyperlink" Target="http://www.stevia.ru/" TargetMode="External"/><Relationship Id="rId1" Type="http://schemas.openxmlformats.org/officeDocument/2006/relationships/hyperlink" Target="http://www.pacari.org/"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mailto:yulia@ecotopia.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W491"/>
  <sheetViews>
    <sheetView tabSelected="1" topLeftCell="B1" zoomScale="85" zoomScaleNormal="85" workbookViewId="0">
      <pane ySplit="1" topLeftCell="A2" activePane="bottomLeft" state="frozen"/>
      <selection pane="bottomLeft" activeCell="B176" sqref="A176:XFD176"/>
    </sheetView>
  </sheetViews>
  <sheetFormatPr defaultRowHeight="12.75"/>
  <cols>
    <col min="1" max="1" width="16.7109375" style="453" hidden="1" customWidth="1"/>
    <col min="2" max="2" width="3.85546875" customWidth="1"/>
    <col min="3" max="3" width="36.28515625" customWidth="1"/>
    <col min="4" max="4" width="11.5703125" customWidth="1"/>
    <col min="5" max="5" width="7.5703125" customWidth="1"/>
    <col min="6" max="6" width="14.7109375" customWidth="1"/>
    <col min="7" max="7" width="0.140625" style="308" customWidth="1"/>
    <col min="8" max="8" width="13.85546875" style="336" customWidth="1"/>
    <col min="9" max="9" width="16.7109375" customWidth="1"/>
    <col min="10" max="10" width="14" style="336" hidden="1" customWidth="1"/>
    <col min="11" max="11" width="14" style="336" customWidth="1"/>
    <col min="12" max="12" width="12.7109375" customWidth="1"/>
    <col min="13" max="13" width="15.42578125" customWidth="1"/>
    <col min="14" max="14" width="12.28515625" customWidth="1"/>
    <col min="15" max="15" width="15" hidden="1" customWidth="1"/>
    <col min="16" max="16" width="16.7109375" hidden="1" customWidth="1"/>
    <col min="17" max="17" width="19" style="20" hidden="1" customWidth="1"/>
    <col min="18" max="18" width="19.28515625" hidden="1" customWidth="1"/>
    <col min="19" max="19" width="8.5703125" customWidth="1"/>
    <col min="21" max="21" width="15" customWidth="1"/>
  </cols>
  <sheetData>
    <row r="1" spans="1:23" ht="51" customHeight="1" thickBot="1">
      <c r="A1" s="451" t="s">
        <v>941</v>
      </c>
      <c r="B1" s="64" t="s">
        <v>0</v>
      </c>
      <c r="C1" s="61" t="s">
        <v>1</v>
      </c>
      <c r="D1" s="65" t="s">
        <v>211</v>
      </c>
      <c r="E1" s="66" t="s">
        <v>207</v>
      </c>
      <c r="F1" s="157" t="s">
        <v>547</v>
      </c>
      <c r="G1" s="290" t="s">
        <v>709</v>
      </c>
      <c r="H1" s="486" t="s">
        <v>710</v>
      </c>
      <c r="I1" s="63" t="s">
        <v>212</v>
      </c>
      <c r="J1" s="310" t="s">
        <v>717</v>
      </c>
      <c r="K1" s="310" t="s">
        <v>718</v>
      </c>
      <c r="L1" s="100" t="s">
        <v>248</v>
      </c>
      <c r="M1" s="66" t="s">
        <v>2</v>
      </c>
      <c r="N1" s="16" t="s">
        <v>3</v>
      </c>
      <c r="O1" s="9" t="s">
        <v>228</v>
      </c>
      <c r="P1" s="9" t="s">
        <v>12</v>
      </c>
      <c r="Q1" s="9" t="s">
        <v>9</v>
      </c>
      <c r="R1" s="9" t="s">
        <v>13</v>
      </c>
      <c r="S1" s="6"/>
    </row>
    <row r="2" spans="1:23" ht="15.75" customHeight="1">
      <c r="B2" s="145"/>
      <c r="C2" s="175" t="s">
        <v>698</v>
      </c>
      <c r="D2" s="549"/>
      <c r="E2" s="549"/>
      <c r="F2" s="549"/>
      <c r="G2" s="549"/>
      <c r="H2" s="549"/>
      <c r="I2" s="549"/>
      <c r="J2" s="549"/>
      <c r="K2" s="549"/>
      <c r="L2" s="549"/>
      <c r="M2" s="549"/>
      <c r="N2" s="549"/>
      <c r="O2" s="409"/>
      <c r="P2" s="409"/>
    </row>
    <row r="3" spans="1:23" ht="15.75" customHeight="1">
      <c r="B3" s="145"/>
      <c r="C3" s="257" t="s">
        <v>699</v>
      </c>
      <c r="D3" s="550"/>
      <c r="E3" s="550"/>
      <c r="F3" s="550"/>
      <c r="G3" s="550"/>
      <c r="H3" s="550"/>
      <c r="I3" s="550"/>
      <c r="J3" s="550"/>
      <c r="K3" s="550"/>
      <c r="L3" s="550"/>
      <c r="M3" s="550"/>
      <c r="N3" s="550"/>
      <c r="O3" s="8"/>
      <c r="P3" s="8"/>
      <c r="U3" s="175"/>
    </row>
    <row r="4" spans="1:23" ht="15.75" customHeight="1">
      <c r="C4" s="257" t="s">
        <v>846</v>
      </c>
      <c r="D4" s="550"/>
      <c r="E4" s="550"/>
      <c r="F4" s="550"/>
      <c r="G4" s="550"/>
      <c r="H4" s="550"/>
      <c r="I4" s="550"/>
      <c r="J4" s="550"/>
      <c r="K4" s="550"/>
      <c r="L4" s="550"/>
      <c r="M4" s="550"/>
      <c r="N4" s="550"/>
      <c r="O4" s="8"/>
      <c r="P4" s="8"/>
      <c r="U4" s="257"/>
    </row>
    <row r="5" spans="1:23" ht="15.75" customHeight="1">
      <c r="C5" s="467" t="s">
        <v>1449</v>
      </c>
      <c r="D5" s="550"/>
      <c r="E5" s="550"/>
      <c r="F5" s="550"/>
      <c r="G5" s="550"/>
      <c r="H5" s="550"/>
      <c r="I5" s="550"/>
      <c r="J5" s="550"/>
      <c r="K5" s="550"/>
      <c r="L5" s="550"/>
      <c r="M5" s="550"/>
      <c r="N5" s="550"/>
      <c r="O5" s="8"/>
      <c r="P5" s="8"/>
      <c r="U5" s="257"/>
    </row>
    <row r="6" spans="1:23" ht="15.75" customHeight="1">
      <c r="C6" s="257" t="s">
        <v>1450</v>
      </c>
      <c r="D6" s="550"/>
      <c r="E6" s="550"/>
      <c r="F6" s="550"/>
      <c r="G6" s="550"/>
      <c r="H6" s="550"/>
      <c r="I6" s="550"/>
      <c r="J6" s="550"/>
      <c r="K6" s="550"/>
      <c r="L6" s="550"/>
      <c r="M6" s="550"/>
      <c r="N6" s="550"/>
      <c r="O6" s="8"/>
      <c r="P6" s="8"/>
      <c r="U6" s="257"/>
    </row>
    <row r="7" spans="1:23" ht="15.75" customHeight="1">
      <c r="C7" s="418" t="s">
        <v>896</v>
      </c>
      <c r="D7" s="550"/>
      <c r="E7" s="550"/>
      <c r="F7" s="550"/>
      <c r="G7" s="550"/>
      <c r="H7" s="550"/>
      <c r="I7" s="550"/>
      <c r="J7" s="550"/>
      <c r="K7" s="550"/>
      <c r="L7" s="550"/>
      <c r="M7" s="550"/>
      <c r="N7" s="550"/>
      <c r="O7" s="8"/>
      <c r="P7" s="8"/>
      <c r="U7" s="257"/>
    </row>
    <row r="8" spans="1:23" ht="15.75" customHeight="1">
      <c r="C8" s="418" t="s">
        <v>897</v>
      </c>
      <c r="D8" s="550"/>
      <c r="E8" s="550"/>
      <c r="F8" s="550"/>
      <c r="G8" s="550"/>
      <c r="H8" s="550"/>
      <c r="I8" s="550"/>
      <c r="J8" s="550"/>
      <c r="K8" s="550"/>
      <c r="L8" s="550"/>
      <c r="M8" s="550"/>
      <c r="N8" s="550"/>
      <c r="O8" s="8"/>
      <c r="P8" s="8"/>
      <c r="U8" s="418"/>
    </row>
    <row r="9" spans="1:23" ht="15.75" customHeight="1">
      <c r="C9" s="7" t="s">
        <v>21</v>
      </c>
      <c r="D9" s="551"/>
      <c r="E9" s="551"/>
      <c r="F9" s="551"/>
      <c r="G9" s="551"/>
      <c r="H9" s="551"/>
      <c r="I9" s="551"/>
      <c r="J9" s="551"/>
      <c r="K9" s="551"/>
      <c r="L9" s="551"/>
      <c r="M9" s="551"/>
      <c r="N9" s="551"/>
      <c r="O9" s="8"/>
      <c r="P9" s="8"/>
      <c r="U9" s="418"/>
    </row>
    <row r="10" spans="1:23" ht="18" customHeight="1">
      <c r="B10" s="533" t="s">
        <v>18</v>
      </c>
      <c r="C10" s="534"/>
      <c r="D10" s="534"/>
      <c r="E10" s="534"/>
      <c r="F10" s="534"/>
      <c r="G10" s="534"/>
      <c r="H10" s="534"/>
      <c r="I10" s="534"/>
      <c r="J10" s="534"/>
      <c r="K10" s="534"/>
      <c r="L10" s="534"/>
      <c r="M10" s="534"/>
      <c r="N10" s="535"/>
      <c r="O10" s="59"/>
      <c r="P10" s="59"/>
      <c r="U10" s="7"/>
    </row>
    <row r="11" spans="1:23" ht="15" customHeight="1">
      <c r="B11" s="537"/>
      <c r="C11" s="537"/>
      <c r="D11" s="536" t="s">
        <v>1451</v>
      </c>
      <c r="E11" s="536"/>
      <c r="F11" s="536"/>
      <c r="G11" s="536"/>
      <c r="H11" s="536"/>
      <c r="I11" s="536"/>
      <c r="J11" s="536"/>
      <c r="K11" s="536"/>
      <c r="L11" s="536"/>
      <c r="M11" s="536"/>
      <c r="N11" s="536"/>
      <c r="O11" s="8"/>
      <c r="P11" s="8"/>
    </row>
    <row r="12" spans="1:23" ht="76.5" customHeight="1" thickBot="1">
      <c r="B12" s="538"/>
      <c r="C12" s="538"/>
      <c r="D12" s="531"/>
      <c r="E12" s="532"/>
      <c r="F12" s="532"/>
      <c r="G12" s="532"/>
      <c r="H12" s="532"/>
      <c r="I12" s="532"/>
      <c r="J12" s="532"/>
      <c r="K12" s="532"/>
      <c r="L12" s="532"/>
      <c r="M12" s="532"/>
      <c r="N12" s="532"/>
      <c r="V12" s="36"/>
      <c r="W12" s="36"/>
    </row>
    <row r="13" spans="1:23" ht="55.5" customHeight="1" thickBot="1">
      <c r="A13" s="452" t="s">
        <v>941</v>
      </c>
      <c r="B13" s="64" t="s">
        <v>0</v>
      </c>
      <c r="C13" s="61" t="s">
        <v>1</v>
      </c>
      <c r="D13" s="65" t="s">
        <v>211</v>
      </c>
      <c r="E13" s="66" t="s">
        <v>207</v>
      </c>
      <c r="F13" s="157" t="s">
        <v>547</v>
      </c>
      <c r="G13" s="290" t="s">
        <v>709</v>
      </c>
      <c r="H13" s="486" t="s">
        <v>710</v>
      </c>
      <c r="I13" s="63" t="s">
        <v>212</v>
      </c>
      <c r="J13" s="310" t="s">
        <v>717</v>
      </c>
      <c r="K13" s="310" t="s">
        <v>718</v>
      </c>
      <c r="L13" s="100" t="s">
        <v>248</v>
      </c>
      <c r="M13" s="66" t="s">
        <v>2</v>
      </c>
      <c r="N13" s="16" t="s">
        <v>3</v>
      </c>
      <c r="O13" s="9" t="s">
        <v>228</v>
      </c>
      <c r="P13" s="9" t="s">
        <v>12</v>
      </c>
      <c r="Q13" s="9" t="s">
        <v>9</v>
      </c>
      <c r="R13" s="9" t="s">
        <v>13</v>
      </c>
      <c r="V13" s="36"/>
      <c r="W13" s="36"/>
    </row>
    <row r="14" spans="1:23" ht="55.5" customHeight="1">
      <c r="A14" s="133" t="s">
        <v>957</v>
      </c>
      <c r="B14" s="52">
        <v>1</v>
      </c>
      <c r="C14" s="232" t="s">
        <v>4</v>
      </c>
      <c r="D14" s="15"/>
      <c r="E14" s="119" t="s">
        <v>483</v>
      </c>
      <c r="F14" s="217" t="s">
        <v>548</v>
      </c>
      <c r="G14" s="291">
        <f>H14*1.1</f>
        <v>605</v>
      </c>
      <c r="H14" s="504">
        <v>550</v>
      </c>
      <c r="I14" s="263"/>
      <c r="J14" s="311">
        <f>G14*I14</f>
        <v>0</v>
      </c>
      <c r="K14" s="311">
        <f>H14*I14</f>
        <v>0</v>
      </c>
      <c r="L14" s="1" t="s">
        <v>440</v>
      </c>
      <c r="M14" s="143">
        <v>5574037651009</v>
      </c>
      <c r="N14" s="1">
        <v>30</v>
      </c>
      <c r="O14" s="10">
        <v>78.5</v>
      </c>
      <c r="P14" s="10">
        <f t="shared" ref="P14:P27" si="0">I14*O14</f>
        <v>0</v>
      </c>
      <c r="Q14" s="20">
        <v>3.578181818181818E-4</v>
      </c>
      <c r="R14" s="35">
        <f t="shared" ref="R14:R27" si="1">Q14*I14</f>
        <v>0</v>
      </c>
      <c r="S14" s="12"/>
    </row>
    <row r="15" spans="1:23" ht="55.5" customHeight="1">
      <c r="A15" s="133" t="s">
        <v>956</v>
      </c>
      <c r="B15" s="53">
        <v>2</v>
      </c>
      <c r="C15" s="233" t="s">
        <v>5</v>
      </c>
      <c r="D15" s="14"/>
      <c r="E15" s="3" t="s">
        <v>483</v>
      </c>
      <c r="F15" s="218" t="s">
        <v>548</v>
      </c>
      <c r="G15" s="291">
        <f t="shared" ref="G15:G27" si="2">H15*1.1</f>
        <v>352</v>
      </c>
      <c r="H15" s="505">
        <v>320</v>
      </c>
      <c r="I15" s="263"/>
      <c r="J15" s="311">
        <f t="shared" ref="J15:J27" si="3">G15*I15</f>
        <v>0</v>
      </c>
      <c r="K15" s="311">
        <f t="shared" ref="K15:K27" si="4">H15*I15</f>
        <v>0</v>
      </c>
      <c r="L15" s="4" t="s">
        <v>441</v>
      </c>
      <c r="M15" s="80">
        <v>5574037651054</v>
      </c>
      <c r="N15" s="4">
        <v>30</v>
      </c>
      <c r="O15" s="10">
        <v>78.5</v>
      </c>
      <c r="P15" s="10">
        <f t="shared" si="0"/>
        <v>0</v>
      </c>
      <c r="Q15" s="20">
        <v>3.578181818181818E-4</v>
      </c>
      <c r="R15" s="35">
        <f t="shared" si="1"/>
        <v>0</v>
      </c>
    </row>
    <row r="16" spans="1:23" ht="55.5" customHeight="1">
      <c r="A16" s="133" t="s">
        <v>955</v>
      </c>
      <c r="B16" s="54">
        <v>3</v>
      </c>
      <c r="C16" s="234" t="s">
        <v>16</v>
      </c>
      <c r="D16" s="14"/>
      <c r="E16" s="3" t="s">
        <v>939</v>
      </c>
      <c r="F16" s="218" t="s">
        <v>548</v>
      </c>
      <c r="G16" s="291">
        <f t="shared" si="2"/>
        <v>5.5</v>
      </c>
      <c r="H16" s="505">
        <v>5</v>
      </c>
      <c r="I16" s="263"/>
      <c r="J16" s="311">
        <f t="shared" si="3"/>
        <v>0</v>
      </c>
      <c r="K16" s="311">
        <f t="shared" si="4"/>
        <v>0</v>
      </c>
      <c r="L16" s="133" t="s">
        <v>442</v>
      </c>
      <c r="M16" s="144" t="s">
        <v>17</v>
      </c>
      <c r="N16" s="4">
        <v>5000</v>
      </c>
      <c r="O16" s="10">
        <v>0.72</v>
      </c>
      <c r="P16" s="10">
        <f t="shared" si="0"/>
        <v>0</v>
      </c>
      <c r="Q16" s="18">
        <v>5.1789999999999999E-6</v>
      </c>
      <c r="R16" s="35">
        <f t="shared" si="1"/>
        <v>0</v>
      </c>
    </row>
    <row r="17" spans="1:20" ht="55.5" customHeight="1">
      <c r="A17" s="133" t="s">
        <v>958</v>
      </c>
      <c r="B17" s="54">
        <v>4</v>
      </c>
      <c r="C17" s="234" t="s">
        <v>19</v>
      </c>
      <c r="D17" s="14"/>
      <c r="E17" s="3" t="s">
        <v>508</v>
      </c>
      <c r="F17" s="218" t="s">
        <v>548</v>
      </c>
      <c r="G17" s="291">
        <f t="shared" si="2"/>
        <v>352</v>
      </c>
      <c r="H17" s="505">
        <v>320</v>
      </c>
      <c r="I17" s="264"/>
      <c r="J17" s="311">
        <f t="shared" si="3"/>
        <v>0</v>
      </c>
      <c r="K17" s="311">
        <f t="shared" si="4"/>
        <v>0</v>
      </c>
      <c r="L17" s="4" t="s">
        <v>441</v>
      </c>
      <c r="M17" s="144" t="s">
        <v>20</v>
      </c>
      <c r="N17" s="4">
        <v>30</v>
      </c>
      <c r="O17" s="10">
        <v>72</v>
      </c>
      <c r="P17" s="10">
        <f t="shared" si="0"/>
        <v>0</v>
      </c>
      <c r="Q17" s="19">
        <v>5.1789999999999996E-4</v>
      </c>
      <c r="R17" s="35">
        <f t="shared" si="1"/>
        <v>0</v>
      </c>
    </row>
    <row r="18" spans="1:20" ht="55.5" customHeight="1">
      <c r="A18" s="133" t="s">
        <v>959</v>
      </c>
      <c r="B18" s="54">
        <v>5</v>
      </c>
      <c r="C18" s="234" t="s">
        <v>847</v>
      </c>
      <c r="E18" s="3" t="s">
        <v>938</v>
      </c>
      <c r="F18" s="218" t="s">
        <v>548</v>
      </c>
      <c r="G18" s="291">
        <f t="shared" si="2"/>
        <v>181.50000000000003</v>
      </c>
      <c r="H18" s="505">
        <v>165</v>
      </c>
      <c r="I18" s="264"/>
      <c r="J18" s="311">
        <f t="shared" si="3"/>
        <v>0</v>
      </c>
      <c r="K18" s="311">
        <f t="shared" si="4"/>
        <v>0</v>
      </c>
      <c r="L18" s="4" t="s">
        <v>911</v>
      </c>
      <c r="M18" s="144" t="s">
        <v>22</v>
      </c>
      <c r="N18" s="4">
        <v>30</v>
      </c>
      <c r="O18" s="10">
        <v>21</v>
      </c>
      <c r="P18" s="10">
        <f>I18*O18</f>
        <v>0</v>
      </c>
      <c r="Q18" s="19">
        <v>1.5E-5</v>
      </c>
      <c r="R18" s="35">
        <f>Q18*I18</f>
        <v>0</v>
      </c>
    </row>
    <row r="19" spans="1:20" ht="55.5" customHeight="1">
      <c r="A19" s="133" t="s">
        <v>967</v>
      </c>
      <c r="B19" s="53">
        <v>6</v>
      </c>
      <c r="C19" s="233" t="s">
        <v>10</v>
      </c>
      <c r="D19" s="14"/>
      <c r="E19" s="3" t="s">
        <v>322</v>
      </c>
      <c r="F19" s="218" t="s">
        <v>548</v>
      </c>
      <c r="G19" s="291">
        <f t="shared" si="2"/>
        <v>198.00000000000003</v>
      </c>
      <c r="H19" s="505">
        <v>180</v>
      </c>
      <c r="I19" s="264"/>
      <c r="J19" s="311">
        <f t="shared" si="3"/>
        <v>0</v>
      </c>
      <c r="K19" s="311">
        <f t="shared" si="4"/>
        <v>0</v>
      </c>
      <c r="L19" s="71" t="s">
        <v>328</v>
      </c>
      <c r="M19" s="80">
        <v>5574037651016</v>
      </c>
      <c r="N19" s="4">
        <v>15</v>
      </c>
      <c r="O19" s="13">
        <v>123.4</v>
      </c>
      <c r="P19" s="10">
        <f t="shared" si="0"/>
        <v>0</v>
      </c>
      <c r="Q19" s="20">
        <v>1.8368E-3</v>
      </c>
      <c r="R19" s="35">
        <f t="shared" si="1"/>
        <v>0</v>
      </c>
    </row>
    <row r="20" spans="1:20" ht="55.5" customHeight="1">
      <c r="A20" s="133" t="s">
        <v>966</v>
      </c>
      <c r="B20" s="53">
        <v>7</v>
      </c>
      <c r="C20" s="233" t="s">
        <v>226</v>
      </c>
      <c r="D20" s="14"/>
      <c r="E20" s="3" t="s">
        <v>508</v>
      </c>
      <c r="F20" s="218" t="s">
        <v>548</v>
      </c>
      <c r="G20" s="291">
        <f t="shared" si="2"/>
        <v>71.5</v>
      </c>
      <c r="H20" s="505">
        <v>65</v>
      </c>
      <c r="I20" s="264"/>
      <c r="J20" s="311">
        <f t="shared" si="3"/>
        <v>0</v>
      </c>
      <c r="K20" s="311">
        <f t="shared" si="4"/>
        <v>0</v>
      </c>
      <c r="L20" s="4" t="s">
        <v>444</v>
      </c>
      <c r="M20" s="80">
        <v>5574037651061</v>
      </c>
      <c r="N20" s="4">
        <v>48</v>
      </c>
      <c r="O20" s="10">
        <v>38</v>
      </c>
      <c r="P20" s="10">
        <f t="shared" si="0"/>
        <v>0</v>
      </c>
      <c r="Q20" s="20">
        <v>4.5919999999999999E-4</v>
      </c>
      <c r="R20" s="35">
        <f t="shared" si="1"/>
        <v>0</v>
      </c>
    </row>
    <row r="21" spans="1:20" ht="55.5" customHeight="1">
      <c r="A21" s="133" t="s">
        <v>968</v>
      </c>
      <c r="B21" s="53">
        <v>8</v>
      </c>
      <c r="C21" s="207" t="s">
        <v>514</v>
      </c>
      <c r="D21" s="22"/>
      <c r="E21" s="3" t="s">
        <v>483</v>
      </c>
      <c r="F21" s="218" t="s">
        <v>548</v>
      </c>
      <c r="G21" s="291">
        <f t="shared" si="2"/>
        <v>132</v>
      </c>
      <c r="H21" s="505">
        <v>120</v>
      </c>
      <c r="I21" s="264"/>
      <c r="J21" s="311">
        <f t="shared" si="3"/>
        <v>0</v>
      </c>
      <c r="K21" s="311">
        <f t="shared" si="4"/>
        <v>0</v>
      </c>
      <c r="L21" s="4" t="s">
        <v>445</v>
      </c>
      <c r="M21" s="80">
        <v>5574037651078</v>
      </c>
      <c r="N21" s="4">
        <v>30</v>
      </c>
      <c r="O21" s="10">
        <v>62</v>
      </c>
      <c r="P21" s="10">
        <f t="shared" si="0"/>
        <v>0</v>
      </c>
      <c r="Q21" s="20">
        <v>1E-3</v>
      </c>
      <c r="R21" s="35">
        <f t="shared" si="1"/>
        <v>0</v>
      </c>
    </row>
    <row r="22" spans="1:20" ht="55.5" customHeight="1">
      <c r="A22" s="133" t="s">
        <v>960</v>
      </c>
      <c r="B22" s="53">
        <v>9</v>
      </c>
      <c r="C22" s="233" t="s">
        <v>6</v>
      </c>
      <c r="D22" s="14"/>
      <c r="E22" s="3" t="s">
        <v>483</v>
      </c>
      <c r="F22" s="218" t="s">
        <v>548</v>
      </c>
      <c r="G22" s="291">
        <f t="shared" si="2"/>
        <v>132</v>
      </c>
      <c r="H22" s="505">
        <v>120</v>
      </c>
      <c r="I22" s="264"/>
      <c r="J22" s="311">
        <f t="shared" si="3"/>
        <v>0</v>
      </c>
      <c r="K22" s="311">
        <f t="shared" si="4"/>
        <v>0</v>
      </c>
      <c r="L22" s="4" t="s">
        <v>445</v>
      </c>
      <c r="M22" s="80">
        <v>5574037651023</v>
      </c>
      <c r="N22" s="4">
        <v>30</v>
      </c>
      <c r="O22" s="10">
        <v>78.5</v>
      </c>
      <c r="P22" s="10">
        <f t="shared" si="0"/>
        <v>0</v>
      </c>
      <c r="Q22" s="20">
        <v>3.578181818181818E-4</v>
      </c>
      <c r="R22" s="35">
        <f t="shared" si="1"/>
        <v>0</v>
      </c>
    </row>
    <row r="23" spans="1:20" ht="55.5" customHeight="1">
      <c r="A23" s="133" t="s">
        <v>965</v>
      </c>
      <c r="B23" s="53">
        <v>10</v>
      </c>
      <c r="C23" s="207" t="s">
        <v>23</v>
      </c>
      <c r="D23" s="23"/>
      <c r="E23" s="3" t="s">
        <v>483</v>
      </c>
      <c r="F23" s="218" t="s">
        <v>548</v>
      </c>
      <c r="G23" s="291">
        <f t="shared" si="2"/>
        <v>165</v>
      </c>
      <c r="H23" s="505">
        <v>150</v>
      </c>
      <c r="I23" s="264"/>
      <c r="J23" s="311">
        <f t="shared" si="3"/>
        <v>0</v>
      </c>
      <c r="K23" s="311">
        <f t="shared" si="4"/>
        <v>0</v>
      </c>
      <c r="L23" s="4" t="s">
        <v>443</v>
      </c>
      <c r="M23" s="80">
        <v>5574037651108</v>
      </c>
      <c r="N23" s="4" t="s">
        <v>251</v>
      </c>
      <c r="O23" s="10">
        <v>63</v>
      </c>
      <c r="P23" s="10">
        <f t="shared" si="0"/>
        <v>0</v>
      </c>
      <c r="Q23" s="20">
        <v>3.578181818181818E-4</v>
      </c>
      <c r="R23" s="35">
        <f t="shared" si="1"/>
        <v>0</v>
      </c>
    </row>
    <row r="24" spans="1:20" ht="55.5" customHeight="1">
      <c r="A24" s="133" t="s">
        <v>961</v>
      </c>
      <c r="B24" s="53">
        <v>11</v>
      </c>
      <c r="C24" s="207" t="s">
        <v>26</v>
      </c>
      <c r="D24" s="23"/>
      <c r="E24" s="3" t="s">
        <v>483</v>
      </c>
      <c r="F24" s="218" t="s">
        <v>548</v>
      </c>
      <c r="G24" s="291">
        <f t="shared" si="2"/>
        <v>165</v>
      </c>
      <c r="H24" s="505">
        <v>150</v>
      </c>
      <c r="I24" s="264"/>
      <c r="J24" s="311">
        <f t="shared" si="3"/>
        <v>0</v>
      </c>
      <c r="K24" s="311">
        <f t="shared" si="4"/>
        <v>0</v>
      </c>
      <c r="L24" s="4" t="s">
        <v>443</v>
      </c>
      <c r="M24" s="80">
        <v>5574037651115</v>
      </c>
      <c r="N24" s="4" t="s">
        <v>251</v>
      </c>
      <c r="O24" s="10">
        <v>63</v>
      </c>
      <c r="P24" s="10">
        <f t="shared" si="0"/>
        <v>0</v>
      </c>
      <c r="Q24" s="20">
        <v>3.578181818181818E-4</v>
      </c>
      <c r="R24" s="35">
        <f t="shared" si="1"/>
        <v>0</v>
      </c>
    </row>
    <row r="25" spans="1:20" ht="55.5" customHeight="1">
      <c r="A25" s="133" t="s">
        <v>964</v>
      </c>
      <c r="B25" s="53">
        <v>12</v>
      </c>
      <c r="C25" s="207" t="s">
        <v>24</v>
      </c>
      <c r="D25" s="23"/>
      <c r="E25" s="3" t="s">
        <v>483</v>
      </c>
      <c r="F25" s="218" t="s">
        <v>548</v>
      </c>
      <c r="G25" s="291">
        <f t="shared" si="2"/>
        <v>165</v>
      </c>
      <c r="H25" s="505">
        <v>150</v>
      </c>
      <c r="I25" s="264"/>
      <c r="J25" s="311">
        <f t="shared" si="3"/>
        <v>0</v>
      </c>
      <c r="K25" s="311">
        <f t="shared" si="4"/>
        <v>0</v>
      </c>
      <c r="L25" s="4" t="s">
        <v>443</v>
      </c>
      <c r="M25" s="80">
        <v>5574037651139</v>
      </c>
      <c r="N25" s="4" t="s">
        <v>251</v>
      </c>
      <c r="O25" s="10">
        <v>63</v>
      </c>
      <c r="P25" s="10">
        <f t="shared" si="0"/>
        <v>0</v>
      </c>
      <c r="Q25" s="20">
        <v>3.578181818181818E-4</v>
      </c>
      <c r="R25" s="35">
        <f t="shared" si="1"/>
        <v>0</v>
      </c>
    </row>
    <row r="26" spans="1:20" ht="55.5" customHeight="1">
      <c r="A26" s="133" t="s">
        <v>963</v>
      </c>
      <c r="B26" s="53">
        <v>13</v>
      </c>
      <c r="C26" s="207" t="s">
        <v>25</v>
      </c>
      <c r="D26" s="23"/>
      <c r="E26" s="3" t="s">
        <v>483</v>
      </c>
      <c r="F26" s="218" t="s">
        <v>548</v>
      </c>
      <c r="G26" s="291">
        <f t="shared" si="2"/>
        <v>165</v>
      </c>
      <c r="H26" s="505">
        <v>150</v>
      </c>
      <c r="I26" s="264"/>
      <c r="J26" s="311">
        <f t="shared" si="3"/>
        <v>0</v>
      </c>
      <c r="K26" s="311">
        <f t="shared" si="4"/>
        <v>0</v>
      </c>
      <c r="L26" s="4" t="s">
        <v>443</v>
      </c>
      <c r="M26" s="80">
        <v>5574037651146</v>
      </c>
      <c r="N26" s="4" t="s">
        <v>251</v>
      </c>
      <c r="O26" s="10">
        <v>63</v>
      </c>
      <c r="P26" s="10">
        <f t="shared" si="0"/>
        <v>0</v>
      </c>
      <c r="Q26" s="20">
        <v>3.578181818181818E-4</v>
      </c>
      <c r="R26" s="35">
        <f t="shared" si="1"/>
        <v>0</v>
      </c>
    </row>
    <row r="27" spans="1:20" ht="55.5" customHeight="1" thickBot="1">
      <c r="A27" s="133" t="s">
        <v>962</v>
      </c>
      <c r="B27" s="53">
        <v>14</v>
      </c>
      <c r="C27" s="207" t="s">
        <v>27</v>
      </c>
      <c r="D27" s="23"/>
      <c r="E27" s="3" t="s">
        <v>483</v>
      </c>
      <c r="F27" s="218" t="s">
        <v>548</v>
      </c>
      <c r="G27" s="291">
        <f t="shared" si="2"/>
        <v>165</v>
      </c>
      <c r="H27" s="506">
        <v>150</v>
      </c>
      <c r="I27" s="264"/>
      <c r="J27" s="311">
        <f t="shared" si="3"/>
        <v>0</v>
      </c>
      <c r="K27" s="311">
        <f t="shared" si="4"/>
        <v>0</v>
      </c>
      <c r="L27" s="4" t="s">
        <v>443</v>
      </c>
      <c r="M27" s="80">
        <v>5574037651122</v>
      </c>
      <c r="N27" s="4" t="s">
        <v>251</v>
      </c>
      <c r="O27" s="10">
        <v>63</v>
      </c>
      <c r="P27" s="10">
        <f t="shared" si="0"/>
        <v>0</v>
      </c>
      <c r="Q27" s="20">
        <v>3.578181818181818E-4</v>
      </c>
      <c r="R27" s="35">
        <f t="shared" si="1"/>
        <v>0</v>
      </c>
      <c r="T27" s="37"/>
    </row>
    <row r="28" spans="1:20" ht="15.75" customHeight="1">
      <c r="B28" s="55"/>
      <c r="C28" s="78"/>
      <c r="E28" s="25"/>
      <c r="F28" s="25"/>
      <c r="G28" s="539" t="s">
        <v>7</v>
      </c>
      <c r="H28" s="540"/>
      <c r="I28" s="29"/>
      <c r="J28" s="312">
        <f>SUM(J14:J27)</f>
        <v>0</v>
      </c>
      <c r="K28" s="312">
        <f>SUM(K14:K27)</f>
        <v>0</v>
      </c>
      <c r="L28" s="10"/>
      <c r="M28" s="26"/>
      <c r="N28" s="10"/>
      <c r="O28" s="10"/>
      <c r="P28" s="10"/>
      <c r="R28" s="20"/>
    </row>
    <row r="29" spans="1:20" ht="15.75" customHeight="1">
      <c r="B29" s="55"/>
      <c r="C29" s="24"/>
      <c r="E29" s="25"/>
      <c r="F29" s="25"/>
      <c r="G29" s="527" t="s">
        <v>15</v>
      </c>
      <c r="H29" s="528"/>
      <c r="I29" s="30">
        <f>SUM(P14:P27)/1000</f>
        <v>0</v>
      </c>
      <c r="J29" s="313" t="s">
        <v>11</v>
      </c>
      <c r="K29" s="313" t="s">
        <v>11</v>
      </c>
      <c r="L29" s="10"/>
      <c r="M29" s="26"/>
      <c r="N29" s="10"/>
      <c r="O29" s="10"/>
      <c r="P29" s="10"/>
      <c r="R29" s="20"/>
    </row>
    <row r="30" spans="1:20" ht="15.75" customHeight="1" thickBot="1">
      <c r="B30" s="55"/>
      <c r="C30" s="24"/>
      <c r="E30" s="25"/>
      <c r="F30" s="25"/>
      <c r="G30" s="529" t="s">
        <v>8</v>
      </c>
      <c r="H30" s="530"/>
      <c r="I30" s="31">
        <f>SUM(R14:R27)</f>
        <v>0</v>
      </c>
      <c r="J30" s="314" t="s">
        <v>14</v>
      </c>
      <c r="K30" s="314" t="s">
        <v>14</v>
      </c>
      <c r="L30" s="10"/>
      <c r="M30" s="26"/>
      <c r="N30" s="10"/>
      <c r="O30" s="10"/>
      <c r="P30" s="10"/>
      <c r="R30" s="20"/>
    </row>
    <row r="31" spans="1:20" ht="15.75" customHeight="1">
      <c r="B31" s="55"/>
      <c r="C31" s="24"/>
      <c r="E31" s="25"/>
      <c r="F31" s="25"/>
      <c r="G31" s="292"/>
      <c r="H31" s="495"/>
      <c r="I31" s="33"/>
      <c r="J31" s="315"/>
      <c r="K31" s="315"/>
      <c r="L31" s="10"/>
      <c r="M31" s="26"/>
      <c r="N31" s="10"/>
      <c r="O31" s="10"/>
      <c r="P31" s="10"/>
      <c r="R31" s="20"/>
    </row>
    <row r="32" spans="1:20" ht="16.5" customHeight="1">
      <c r="B32" s="55"/>
      <c r="C32" s="24"/>
      <c r="E32" s="25"/>
      <c r="F32" s="25"/>
      <c r="G32" s="292"/>
      <c r="H32" s="495"/>
      <c r="I32" s="33"/>
      <c r="J32" s="315"/>
      <c r="K32" s="315"/>
      <c r="L32" s="10"/>
      <c r="M32" s="26"/>
      <c r="N32" s="10"/>
      <c r="O32" s="10"/>
      <c r="P32" s="10"/>
      <c r="R32" s="20"/>
    </row>
    <row r="33" spans="1:18" ht="73.5" customHeight="1" thickBot="1">
      <c r="B33" s="187"/>
      <c r="C33" s="187"/>
      <c r="D33" s="552" t="s">
        <v>733</v>
      </c>
      <c r="E33" s="553"/>
      <c r="F33" s="553"/>
      <c r="G33" s="553"/>
      <c r="H33" s="553"/>
      <c r="I33" s="553"/>
      <c r="J33" s="553"/>
      <c r="K33" s="553"/>
      <c r="L33" s="553"/>
      <c r="M33" s="553"/>
      <c r="N33" s="553"/>
      <c r="O33" s="10"/>
      <c r="P33" s="10"/>
      <c r="R33" s="20"/>
    </row>
    <row r="34" spans="1:18" ht="57" customHeight="1">
      <c r="A34" s="133" t="s">
        <v>972</v>
      </c>
      <c r="B34" s="53">
        <v>1</v>
      </c>
      <c r="C34" s="207" t="s">
        <v>284</v>
      </c>
      <c r="D34" s="14"/>
      <c r="E34" s="3" t="s">
        <v>936</v>
      </c>
      <c r="F34" s="218" t="s">
        <v>549</v>
      </c>
      <c r="G34" s="293">
        <f>H34*1.18</f>
        <v>118</v>
      </c>
      <c r="H34" s="505">
        <v>100</v>
      </c>
      <c r="I34" s="265"/>
      <c r="J34" s="316">
        <f>G34*I34</f>
        <v>0</v>
      </c>
      <c r="K34" s="316">
        <f>H34*I34</f>
        <v>0</v>
      </c>
      <c r="L34" s="4" t="s">
        <v>227</v>
      </c>
      <c r="M34" s="69">
        <v>4627093730018</v>
      </c>
      <c r="N34" s="4">
        <v>40</v>
      </c>
      <c r="O34" s="10">
        <v>160</v>
      </c>
      <c r="P34" s="10">
        <f t="shared" ref="P34:P51" si="5">I34*O34</f>
        <v>0</v>
      </c>
      <c r="Q34" s="20">
        <v>1.8368E-3</v>
      </c>
      <c r="R34" s="35">
        <f t="shared" ref="R34:R53" si="6">Q34*I34</f>
        <v>0</v>
      </c>
    </row>
    <row r="35" spans="1:18" ht="57" customHeight="1">
      <c r="A35" s="133" t="s">
        <v>969</v>
      </c>
      <c r="B35" s="53">
        <v>2</v>
      </c>
      <c r="C35" s="207" t="s">
        <v>229</v>
      </c>
      <c r="D35" s="14"/>
      <c r="E35" s="3" t="s">
        <v>936</v>
      </c>
      <c r="F35" s="218" t="s">
        <v>549</v>
      </c>
      <c r="G35" s="293">
        <f t="shared" ref="G35:G54" si="7">H35*1.18</f>
        <v>118</v>
      </c>
      <c r="H35" s="504">
        <v>100</v>
      </c>
      <c r="I35" s="264"/>
      <c r="J35" s="316">
        <f t="shared" ref="J35:J54" si="8">G35*I35</f>
        <v>0</v>
      </c>
      <c r="K35" s="316">
        <f t="shared" ref="K35:K54" si="9">H35*I35</f>
        <v>0</v>
      </c>
      <c r="L35" s="4" t="s">
        <v>227</v>
      </c>
      <c r="M35" s="69">
        <v>4627093730049</v>
      </c>
      <c r="N35" s="4">
        <v>40</v>
      </c>
      <c r="O35" s="10">
        <v>160</v>
      </c>
      <c r="P35" s="10">
        <f t="shared" si="5"/>
        <v>0</v>
      </c>
      <c r="Q35" s="20">
        <v>1.8368E-3</v>
      </c>
      <c r="R35" s="35">
        <f t="shared" si="6"/>
        <v>0</v>
      </c>
    </row>
    <row r="36" spans="1:18" ht="57" customHeight="1">
      <c r="A36" s="133" t="s">
        <v>970</v>
      </c>
      <c r="B36" s="54">
        <v>3</v>
      </c>
      <c r="C36" s="234" t="s">
        <v>230</v>
      </c>
      <c r="D36" s="14"/>
      <c r="E36" s="3" t="s">
        <v>936</v>
      </c>
      <c r="F36" s="218" t="s">
        <v>549</v>
      </c>
      <c r="G36" s="293">
        <f t="shared" si="7"/>
        <v>118</v>
      </c>
      <c r="H36" s="504">
        <v>100</v>
      </c>
      <c r="I36" s="264"/>
      <c r="J36" s="316">
        <f t="shared" si="8"/>
        <v>0</v>
      </c>
      <c r="K36" s="316">
        <f t="shared" si="9"/>
        <v>0</v>
      </c>
      <c r="L36" s="4" t="s">
        <v>227</v>
      </c>
      <c r="M36" s="70" t="s">
        <v>239</v>
      </c>
      <c r="N36" s="4">
        <v>40</v>
      </c>
      <c r="O36" s="10">
        <v>160</v>
      </c>
      <c r="P36" s="10">
        <f t="shared" si="5"/>
        <v>0</v>
      </c>
      <c r="Q36" s="20">
        <v>1.8368E-3</v>
      </c>
      <c r="R36" s="35">
        <f t="shared" si="6"/>
        <v>0</v>
      </c>
    </row>
    <row r="37" spans="1:18" ht="57" customHeight="1">
      <c r="A37" s="133" t="s">
        <v>973</v>
      </c>
      <c r="B37" s="54">
        <v>4</v>
      </c>
      <c r="C37" s="234" t="s">
        <v>231</v>
      </c>
      <c r="D37" s="14"/>
      <c r="E37" s="3" t="s">
        <v>936</v>
      </c>
      <c r="F37" s="218" t="s">
        <v>549</v>
      </c>
      <c r="G37" s="293">
        <f t="shared" si="7"/>
        <v>118</v>
      </c>
      <c r="H37" s="504">
        <v>100</v>
      </c>
      <c r="I37" s="264"/>
      <c r="J37" s="316">
        <f t="shared" si="8"/>
        <v>0</v>
      </c>
      <c r="K37" s="316">
        <f t="shared" si="9"/>
        <v>0</v>
      </c>
      <c r="L37" s="4" t="s">
        <v>227</v>
      </c>
      <c r="M37" s="70" t="s">
        <v>238</v>
      </c>
      <c r="N37" s="4">
        <v>40</v>
      </c>
      <c r="O37" s="10">
        <v>160</v>
      </c>
      <c r="P37" s="10">
        <f>I37*O37</f>
        <v>0</v>
      </c>
      <c r="Q37" s="20">
        <v>1.8368E-3</v>
      </c>
      <c r="R37" s="35">
        <f>Q37*I37</f>
        <v>0</v>
      </c>
    </row>
    <row r="38" spans="1:18" ht="57" customHeight="1">
      <c r="A38" s="133" t="s">
        <v>971</v>
      </c>
      <c r="B38" s="54">
        <v>5</v>
      </c>
      <c r="C38" s="234" t="s">
        <v>232</v>
      </c>
      <c r="D38" s="14"/>
      <c r="E38" s="119" t="s">
        <v>937</v>
      </c>
      <c r="F38" s="217" t="s">
        <v>550</v>
      </c>
      <c r="G38" s="293">
        <f t="shared" si="7"/>
        <v>118</v>
      </c>
      <c r="H38" s="504">
        <v>100</v>
      </c>
      <c r="I38" s="264"/>
      <c r="J38" s="316">
        <f t="shared" si="8"/>
        <v>0</v>
      </c>
      <c r="K38" s="316">
        <f t="shared" si="9"/>
        <v>0</v>
      </c>
      <c r="L38" s="4" t="s">
        <v>227</v>
      </c>
      <c r="M38" s="70" t="s">
        <v>240</v>
      </c>
      <c r="N38" s="4">
        <v>1</v>
      </c>
      <c r="O38" s="10">
        <v>160</v>
      </c>
      <c r="P38" s="10">
        <f t="shared" si="5"/>
        <v>0</v>
      </c>
      <c r="Q38" s="20">
        <v>1.8368E-3</v>
      </c>
      <c r="R38" s="35">
        <f t="shared" si="6"/>
        <v>0</v>
      </c>
    </row>
    <row r="39" spans="1:18" ht="57" customHeight="1">
      <c r="A39" s="133" t="s">
        <v>974</v>
      </c>
      <c r="B39" s="242">
        <v>6</v>
      </c>
      <c r="C39" s="234" t="s">
        <v>506</v>
      </c>
      <c r="D39" s="36"/>
      <c r="E39" s="3" t="s">
        <v>509</v>
      </c>
      <c r="F39" s="218" t="s">
        <v>549</v>
      </c>
      <c r="G39" s="293">
        <f t="shared" si="7"/>
        <v>118</v>
      </c>
      <c r="H39" s="505">
        <v>100</v>
      </c>
      <c r="I39" s="264"/>
      <c r="J39" s="316">
        <f t="shared" si="8"/>
        <v>0</v>
      </c>
      <c r="K39" s="316">
        <f t="shared" si="9"/>
        <v>0</v>
      </c>
      <c r="L39" s="1" t="s">
        <v>335</v>
      </c>
      <c r="M39" s="70" t="s">
        <v>241</v>
      </c>
      <c r="N39" s="4">
        <v>20</v>
      </c>
      <c r="O39" s="10">
        <v>110</v>
      </c>
      <c r="P39" s="10">
        <f t="shared" si="5"/>
        <v>0</v>
      </c>
      <c r="Q39" s="20">
        <v>4.5919999999999999E-4</v>
      </c>
      <c r="R39" s="35">
        <f t="shared" si="6"/>
        <v>0</v>
      </c>
    </row>
    <row r="40" spans="1:18" ht="57" customHeight="1">
      <c r="A40" s="133" t="s">
        <v>975</v>
      </c>
      <c r="B40" s="53">
        <v>7</v>
      </c>
      <c r="C40" s="207" t="s">
        <v>233</v>
      </c>
      <c r="D40" s="14"/>
      <c r="E40" s="3" t="s">
        <v>509</v>
      </c>
      <c r="F40" s="218" t="s">
        <v>549</v>
      </c>
      <c r="G40" s="293">
        <f t="shared" si="7"/>
        <v>118</v>
      </c>
      <c r="H40" s="505">
        <v>100</v>
      </c>
      <c r="I40" s="264"/>
      <c r="J40" s="316">
        <f t="shared" si="8"/>
        <v>0</v>
      </c>
      <c r="K40" s="316">
        <f t="shared" si="9"/>
        <v>0</v>
      </c>
      <c r="L40" s="1" t="s">
        <v>335</v>
      </c>
      <c r="M40" s="69">
        <v>4627093730551</v>
      </c>
      <c r="N40" s="4">
        <v>20</v>
      </c>
      <c r="O40" s="10">
        <v>110</v>
      </c>
      <c r="P40" s="10">
        <f t="shared" si="5"/>
        <v>0</v>
      </c>
      <c r="Q40" s="20">
        <v>4.5919999999999999E-4</v>
      </c>
      <c r="R40" s="35">
        <f t="shared" si="6"/>
        <v>0</v>
      </c>
    </row>
    <row r="41" spans="1:18" ht="57" customHeight="1">
      <c r="A41" s="133" t="s">
        <v>976</v>
      </c>
      <c r="B41" s="53">
        <v>8</v>
      </c>
      <c r="C41" s="207" t="s">
        <v>234</v>
      </c>
      <c r="D41" s="14"/>
      <c r="E41" s="3" t="s">
        <v>509</v>
      </c>
      <c r="F41" s="218" t="s">
        <v>549</v>
      </c>
      <c r="G41" s="293">
        <f t="shared" si="7"/>
        <v>118</v>
      </c>
      <c r="H41" s="505">
        <v>100</v>
      </c>
      <c r="I41" s="264"/>
      <c r="J41" s="316">
        <f t="shared" si="8"/>
        <v>0</v>
      </c>
      <c r="K41" s="316">
        <f t="shared" si="9"/>
        <v>0</v>
      </c>
      <c r="L41" s="1" t="s">
        <v>335</v>
      </c>
      <c r="M41" s="69">
        <v>4627093730667</v>
      </c>
      <c r="N41" s="4">
        <v>20</v>
      </c>
      <c r="O41" s="10">
        <v>110</v>
      </c>
      <c r="P41" s="10">
        <f t="shared" si="5"/>
        <v>0</v>
      </c>
      <c r="Q41" s="20">
        <v>4.5919999999999999E-4</v>
      </c>
      <c r="R41" s="35">
        <f t="shared" si="6"/>
        <v>0</v>
      </c>
    </row>
    <row r="42" spans="1:18" ht="57" customHeight="1">
      <c r="A42" s="133" t="s">
        <v>977</v>
      </c>
      <c r="B42" s="53">
        <v>9</v>
      </c>
      <c r="C42" s="207" t="s">
        <v>235</v>
      </c>
      <c r="D42" s="22"/>
      <c r="E42" s="3" t="s">
        <v>495</v>
      </c>
      <c r="F42" s="218" t="s">
        <v>550</v>
      </c>
      <c r="G42" s="293">
        <f t="shared" si="7"/>
        <v>118</v>
      </c>
      <c r="H42" s="505">
        <v>100</v>
      </c>
      <c r="I42" s="264"/>
      <c r="J42" s="316">
        <f t="shared" si="8"/>
        <v>0</v>
      </c>
      <c r="K42" s="316">
        <f t="shared" si="9"/>
        <v>0</v>
      </c>
      <c r="L42" s="4" t="s">
        <v>329</v>
      </c>
      <c r="M42" s="80">
        <v>4627093730674</v>
      </c>
      <c r="N42" s="4">
        <v>1</v>
      </c>
      <c r="O42" s="10">
        <v>135</v>
      </c>
      <c r="P42" s="10">
        <f t="shared" si="5"/>
        <v>0</v>
      </c>
      <c r="Q42" s="20">
        <v>1E-3</v>
      </c>
      <c r="R42" s="35">
        <f t="shared" si="6"/>
        <v>0</v>
      </c>
    </row>
    <row r="43" spans="1:18" ht="57" customHeight="1">
      <c r="A43" s="133" t="s">
        <v>978</v>
      </c>
      <c r="B43" s="53">
        <v>10</v>
      </c>
      <c r="C43" s="207" t="s">
        <v>867</v>
      </c>
      <c r="D43" s="22"/>
      <c r="E43" s="3" t="s">
        <v>495</v>
      </c>
      <c r="F43" s="218" t="s">
        <v>550</v>
      </c>
      <c r="G43" s="293">
        <f t="shared" si="7"/>
        <v>118</v>
      </c>
      <c r="H43" s="505">
        <v>100</v>
      </c>
      <c r="I43" s="264"/>
      <c r="J43" s="316">
        <f t="shared" si="8"/>
        <v>0</v>
      </c>
      <c r="K43" s="316">
        <f t="shared" si="9"/>
        <v>0</v>
      </c>
      <c r="L43" s="4" t="s">
        <v>329</v>
      </c>
      <c r="M43" s="80">
        <v>4627093730681</v>
      </c>
      <c r="N43" s="4">
        <v>1</v>
      </c>
      <c r="O43" s="10">
        <v>135</v>
      </c>
      <c r="P43" s="10">
        <f t="shared" si="5"/>
        <v>0</v>
      </c>
      <c r="Q43" s="20">
        <v>1E-3</v>
      </c>
      <c r="R43" s="35">
        <f t="shared" si="6"/>
        <v>0</v>
      </c>
    </row>
    <row r="44" spans="1:18" ht="60.75" customHeight="1">
      <c r="A44" s="133" t="s">
        <v>979</v>
      </c>
      <c r="B44" s="53">
        <v>11</v>
      </c>
      <c r="C44" s="207" t="s">
        <v>236</v>
      </c>
      <c r="D44" s="14"/>
      <c r="E44" s="3" t="s">
        <v>495</v>
      </c>
      <c r="F44" s="218" t="s">
        <v>550</v>
      </c>
      <c r="G44" s="293">
        <f t="shared" si="7"/>
        <v>123.89999999999999</v>
      </c>
      <c r="H44" s="505">
        <v>105</v>
      </c>
      <c r="I44" s="264"/>
      <c r="J44" s="316">
        <f t="shared" si="8"/>
        <v>0</v>
      </c>
      <c r="K44" s="316">
        <f t="shared" si="9"/>
        <v>0</v>
      </c>
      <c r="L44" s="4" t="s">
        <v>329</v>
      </c>
      <c r="M44" s="80">
        <v>4627093730698</v>
      </c>
      <c r="N44" s="4">
        <v>1</v>
      </c>
      <c r="O44" s="10">
        <v>135</v>
      </c>
      <c r="P44" s="10">
        <f t="shared" si="5"/>
        <v>0</v>
      </c>
      <c r="Q44" s="20">
        <v>1E-3</v>
      </c>
      <c r="R44" s="35">
        <f t="shared" si="6"/>
        <v>0</v>
      </c>
    </row>
    <row r="45" spans="1:18" ht="60.75" customHeight="1">
      <c r="A45" s="133" t="s">
        <v>984</v>
      </c>
      <c r="B45" s="53">
        <v>12</v>
      </c>
      <c r="C45" s="21" t="s">
        <v>924</v>
      </c>
      <c r="D45" s="22"/>
      <c r="E45" s="3" t="s">
        <v>495</v>
      </c>
      <c r="F45" s="218" t="s">
        <v>549</v>
      </c>
      <c r="G45" s="293">
        <f>H45*1.18</f>
        <v>106.19999999999999</v>
      </c>
      <c r="H45" s="505">
        <v>90</v>
      </c>
      <c r="I45" s="264"/>
      <c r="J45" s="316">
        <f>G45*I45</f>
        <v>0</v>
      </c>
      <c r="K45" s="316">
        <f>H45*I45</f>
        <v>0</v>
      </c>
      <c r="L45" s="4" t="s">
        <v>935</v>
      </c>
      <c r="M45" s="80">
        <v>4627093732951</v>
      </c>
      <c r="N45" s="4">
        <v>12</v>
      </c>
      <c r="O45" s="10">
        <v>130</v>
      </c>
      <c r="P45" s="10">
        <f>I45*O45</f>
        <v>0</v>
      </c>
      <c r="Q45" s="173">
        <v>1.010625E-3</v>
      </c>
      <c r="R45" s="35">
        <f>Q45*I45</f>
        <v>0</v>
      </c>
    </row>
    <row r="46" spans="1:18" ht="60.75" customHeight="1">
      <c r="A46" s="133" t="s">
        <v>985</v>
      </c>
      <c r="B46" s="53">
        <v>13</v>
      </c>
      <c r="C46" s="21" t="s">
        <v>923</v>
      </c>
      <c r="D46" s="22"/>
      <c r="E46" s="3" t="s">
        <v>495</v>
      </c>
      <c r="F46" s="218" t="s">
        <v>549</v>
      </c>
      <c r="G46" s="293">
        <f>H46*1.18</f>
        <v>106.19999999999999</v>
      </c>
      <c r="H46" s="505">
        <v>90</v>
      </c>
      <c r="I46" s="264"/>
      <c r="J46" s="316">
        <f>G46*I46</f>
        <v>0</v>
      </c>
      <c r="K46" s="316">
        <f>H46*I46</f>
        <v>0</v>
      </c>
      <c r="L46" s="4" t="s">
        <v>793</v>
      </c>
      <c r="M46" s="80">
        <v>4627093732968</v>
      </c>
      <c r="N46" s="4">
        <v>12</v>
      </c>
      <c r="O46" s="10">
        <v>130</v>
      </c>
      <c r="P46" s="10">
        <f>I46*O46</f>
        <v>0</v>
      </c>
      <c r="Q46" s="173">
        <v>1.010625E-3</v>
      </c>
      <c r="R46" s="35">
        <f>Q46*I46</f>
        <v>0</v>
      </c>
    </row>
    <row r="47" spans="1:18" ht="60.75" customHeight="1">
      <c r="A47" s="133" t="s">
        <v>986</v>
      </c>
      <c r="B47" s="53">
        <v>14</v>
      </c>
      <c r="C47" s="21" t="s">
        <v>920</v>
      </c>
      <c r="D47" s="22"/>
      <c r="E47" s="3" t="s">
        <v>495</v>
      </c>
      <c r="F47" s="218" t="s">
        <v>549</v>
      </c>
      <c r="G47" s="293">
        <f>H47*1.18</f>
        <v>147.5</v>
      </c>
      <c r="H47" s="505">
        <v>125</v>
      </c>
      <c r="I47" s="264"/>
      <c r="J47" s="316">
        <f>G47*I47</f>
        <v>0</v>
      </c>
      <c r="K47" s="316">
        <f>H47*I47</f>
        <v>0</v>
      </c>
      <c r="L47" s="4" t="s">
        <v>329</v>
      </c>
      <c r="M47" s="80">
        <v>4627093734146</v>
      </c>
      <c r="N47" s="4">
        <v>12</v>
      </c>
      <c r="O47" s="10">
        <v>130</v>
      </c>
      <c r="P47" s="10">
        <f>I47*O47</f>
        <v>0</v>
      </c>
      <c r="Q47" s="173">
        <v>1.010625E-3</v>
      </c>
      <c r="R47" s="35">
        <f>Q47*I47</f>
        <v>0</v>
      </c>
    </row>
    <row r="48" spans="1:18" ht="60.75" customHeight="1">
      <c r="A48" s="133" t="s">
        <v>980</v>
      </c>
      <c r="B48" s="53">
        <v>15</v>
      </c>
      <c r="C48" s="21" t="s">
        <v>921</v>
      </c>
      <c r="D48" s="22"/>
      <c r="E48" s="3" t="s">
        <v>495</v>
      </c>
      <c r="F48" s="218" t="s">
        <v>549</v>
      </c>
      <c r="G48" s="293">
        <f>H48*1.18</f>
        <v>133.34</v>
      </c>
      <c r="H48" s="505">
        <v>113</v>
      </c>
      <c r="I48" s="264"/>
      <c r="J48" s="316">
        <f>G48*I48</f>
        <v>0</v>
      </c>
      <c r="K48" s="316">
        <f>H48*I48</f>
        <v>0</v>
      </c>
      <c r="L48" s="4" t="s">
        <v>795</v>
      </c>
      <c r="M48" s="80">
        <v>4627093732944</v>
      </c>
      <c r="N48" s="4">
        <v>12</v>
      </c>
      <c r="O48" s="10">
        <v>130</v>
      </c>
      <c r="P48" s="10">
        <f>I48*O48</f>
        <v>0</v>
      </c>
      <c r="Q48" s="173">
        <v>1.010625E-3</v>
      </c>
      <c r="R48" s="35">
        <f>Q48*I48</f>
        <v>0</v>
      </c>
    </row>
    <row r="49" spans="1:18" ht="60.75" customHeight="1">
      <c r="A49" s="133" t="s">
        <v>981</v>
      </c>
      <c r="B49" s="53">
        <v>16</v>
      </c>
      <c r="C49" s="21" t="s">
        <v>922</v>
      </c>
      <c r="D49" s="22"/>
      <c r="E49" s="3" t="s">
        <v>495</v>
      </c>
      <c r="F49" s="218" t="s">
        <v>549</v>
      </c>
      <c r="G49" s="293">
        <f>H49*1.18</f>
        <v>152.22</v>
      </c>
      <c r="H49" s="505">
        <v>129</v>
      </c>
      <c r="I49" s="264"/>
      <c r="J49" s="316">
        <f>G49*I49</f>
        <v>0</v>
      </c>
      <c r="K49" s="316">
        <f>H49*I49</f>
        <v>0</v>
      </c>
      <c r="L49" s="4" t="s">
        <v>792</v>
      </c>
      <c r="M49" s="80">
        <v>4627093732944</v>
      </c>
      <c r="N49" s="4">
        <v>12</v>
      </c>
      <c r="O49" s="10">
        <v>130</v>
      </c>
      <c r="P49" s="10">
        <f>I49*O49</f>
        <v>0</v>
      </c>
      <c r="Q49" s="173">
        <v>1.010625E-3</v>
      </c>
      <c r="R49" s="35">
        <f>Q49*I49</f>
        <v>0</v>
      </c>
    </row>
    <row r="50" spans="1:18" ht="60.75" customHeight="1">
      <c r="A50" s="133" t="s">
        <v>983</v>
      </c>
      <c r="B50" s="53">
        <v>17</v>
      </c>
      <c r="C50" s="21" t="s">
        <v>982</v>
      </c>
      <c r="D50" s="22"/>
      <c r="E50" s="3" t="s">
        <v>495</v>
      </c>
      <c r="F50" s="218" t="s">
        <v>549</v>
      </c>
      <c r="G50" s="293">
        <f t="shared" si="7"/>
        <v>191.16</v>
      </c>
      <c r="H50" s="505">
        <v>162</v>
      </c>
      <c r="I50" s="264"/>
      <c r="J50" s="316">
        <f t="shared" si="8"/>
        <v>0</v>
      </c>
      <c r="K50" s="316">
        <f t="shared" si="9"/>
        <v>0</v>
      </c>
      <c r="L50" s="4" t="s">
        <v>794</v>
      </c>
      <c r="M50" s="80">
        <v>4627093734139</v>
      </c>
      <c r="N50" s="4">
        <v>12</v>
      </c>
      <c r="O50" s="10">
        <v>130</v>
      </c>
      <c r="P50" s="10">
        <f t="shared" si="5"/>
        <v>0</v>
      </c>
      <c r="Q50" s="173">
        <v>1.010625E-3</v>
      </c>
      <c r="R50" s="35">
        <f t="shared" si="6"/>
        <v>0</v>
      </c>
    </row>
    <row r="51" spans="1:18" ht="60.75" customHeight="1">
      <c r="A51" s="133" t="s">
        <v>990</v>
      </c>
      <c r="B51" s="53">
        <v>18</v>
      </c>
      <c r="C51" s="207" t="s">
        <v>804</v>
      </c>
      <c r="D51" s="22"/>
      <c r="E51" s="3" t="s">
        <v>323</v>
      </c>
      <c r="F51" s="218" t="s">
        <v>552</v>
      </c>
      <c r="G51" s="293">
        <f t="shared" si="7"/>
        <v>389.4</v>
      </c>
      <c r="H51" s="505">
        <v>330</v>
      </c>
      <c r="I51" s="264"/>
      <c r="J51" s="316">
        <f t="shared" si="8"/>
        <v>0</v>
      </c>
      <c r="K51" s="316">
        <f t="shared" si="9"/>
        <v>0</v>
      </c>
      <c r="L51" s="4">
        <v>550</v>
      </c>
      <c r="M51" s="80">
        <v>4627093734191</v>
      </c>
      <c r="N51" s="4">
        <v>1</v>
      </c>
      <c r="O51" s="10">
        <v>375</v>
      </c>
      <c r="P51" s="10">
        <f t="shared" si="5"/>
        <v>0</v>
      </c>
      <c r="Q51" s="20">
        <v>1.6000000000000001E-3</v>
      </c>
      <c r="R51" s="35">
        <f t="shared" si="6"/>
        <v>0</v>
      </c>
    </row>
    <row r="52" spans="1:18" ht="60.75" customHeight="1">
      <c r="A52" s="133" t="s">
        <v>989</v>
      </c>
      <c r="B52" s="53">
        <v>19</v>
      </c>
      <c r="C52" s="207" t="s">
        <v>805</v>
      </c>
      <c r="D52" s="22"/>
      <c r="E52" s="3" t="s">
        <v>323</v>
      </c>
      <c r="F52" s="218" t="s">
        <v>552</v>
      </c>
      <c r="G52" s="293">
        <f t="shared" si="7"/>
        <v>389.4</v>
      </c>
      <c r="H52" s="505">
        <v>330</v>
      </c>
      <c r="I52" s="264"/>
      <c r="J52" s="316">
        <f t="shared" si="8"/>
        <v>0</v>
      </c>
      <c r="K52" s="316">
        <f t="shared" si="9"/>
        <v>0</v>
      </c>
      <c r="L52" s="4">
        <v>550</v>
      </c>
      <c r="M52" s="80">
        <v>4627093734177</v>
      </c>
      <c r="N52" s="4">
        <v>1</v>
      </c>
      <c r="O52" s="10">
        <v>375</v>
      </c>
      <c r="P52" s="10">
        <f>I52*O52</f>
        <v>0</v>
      </c>
      <c r="Q52" s="20">
        <v>1.6000000000000001E-3</v>
      </c>
      <c r="R52" s="35">
        <f>Q52*I52</f>
        <v>0</v>
      </c>
    </row>
    <row r="53" spans="1:18" ht="60.75" customHeight="1">
      <c r="A53" s="133" t="s">
        <v>988</v>
      </c>
      <c r="B53" s="53">
        <v>20</v>
      </c>
      <c r="C53" s="207" t="s">
        <v>806</v>
      </c>
      <c r="D53" s="22"/>
      <c r="E53" s="3" t="s">
        <v>323</v>
      </c>
      <c r="F53" s="218" t="s">
        <v>552</v>
      </c>
      <c r="G53" s="293">
        <f t="shared" si="7"/>
        <v>389.4</v>
      </c>
      <c r="H53" s="505">
        <v>330</v>
      </c>
      <c r="I53" s="264"/>
      <c r="J53" s="316">
        <f t="shared" si="8"/>
        <v>0</v>
      </c>
      <c r="K53" s="316">
        <f t="shared" si="9"/>
        <v>0</v>
      </c>
      <c r="L53" s="4">
        <v>550</v>
      </c>
      <c r="M53" s="80">
        <v>4627093734184</v>
      </c>
      <c r="N53" s="4">
        <v>1</v>
      </c>
      <c r="O53" s="10">
        <v>375</v>
      </c>
      <c r="P53" s="10">
        <f>I53*O53</f>
        <v>0</v>
      </c>
      <c r="Q53" s="20">
        <v>1.6000000000000001E-3</v>
      </c>
      <c r="R53" s="35">
        <f t="shared" si="6"/>
        <v>0</v>
      </c>
    </row>
    <row r="54" spans="1:18" ht="60.75" customHeight="1" thickBot="1">
      <c r="A54" s="133" t="s">
        <v>987</v>
      </c>
      <c r="B54" s="53">
        <v>21</v>
      </c>
      <c r="C54" s="207" t="s">
        <v>807</v>
      </c>
      <c r="D54" s="22"/>
      <c r="E54" s="3" t="s">
        <v>323</v>
      </c>
      <c r="F54" s="218" t="s">
        <v>552</v>
      </c>
      <c r="G54" s="293">
        <f t="shared" si="7"/>
        <v>389.4</v>
      </c>
      <c r="H54" s="505">
        <v>330</v>
      </c>
      <c r="I54" s="266"/>
      <c r="J54" s="316">
        <f t="shared" si="8"/>
        <v>0</v>
      </c>
      <c r="K54" s="316">
        <f t="shared" si="9"/>
        <v>0</v>
      </c>
      <c r="L54" s="4">
        <v>550</v>
      </c>
      <c r="M54" s="80">
        <v>4627093734177</v>
      </c>
      <c r="N54" s="4">
        <v>1</v>
      </c>
      <c r="O54" s="10">
        <v>375</v>
      </c>
      <c r="P54" s="10">
        <f>I54*O54</f>
        <v>0</v>
      </c>
      <c r="Q54" s="20">
        <v>1.6000000000000001E-3</v>
      </c>
      <c r="R54" s="35">
        <f>Q54*I54</f>
        <v>0</v>
      </c>
    </row>
    <row r="55" spans="1:18" ht="15.75" customHeight="1">
      <c r="B55" s="55"/>
      <c r="C55" s="24"/>
      <c r="E55" s="25"/>
      <c r="F55" s="25"/>
      <c r="G55" s="294" t="s">
        <v>7</v>
      </c>
      <c r="H55" s="507" t="s">
        <v>7</v>
      </c>
      <c r="I55" s="244"/>
      <c r="J55" s="312">
        <f>SUM(J34:J54)</f>
        <v>0</v>
      </c>
      <c r="K55" s="312">
        <f>SUM(K34:K54)</f>
        <v>0</v>
      </c>
      <c r="L55" s="10"/>
      <c r="M55" s="26"/>
      <c r="N55" s="10"/>
      <c r="O55" s="10"/>
      <c r="P55" s="10"/>
      <c r="R55" s="20"/>
    </row>
    <row r="56" spans="1:18" ht="15.75" customHeight="1">
      <c r="B56" s="55"/>
      <c r="C56" s="24"/>
      <c r="E56" s="25"/>
      <c r="F56" s="25"/>
      <c r="G56" s="295" t="s">
        <v>15</v>
      </c>
      <c r="H56" s="508" t="s">
        <v>15</v>
      </c>
      <c r="I56" s="30">
        <f>SUM(P34:P54)/1000</f>
        <v>0</v>
      </c>
      <c r="J56" s="317" t="s">
        <v>11</v>
      </c>
      <c r="K56" s="317" t="s">
        <v>11</v>
      </c>
      <c r="L56" s="10"/>
      <c r="M56" s="26"/>
      <c r="N56" s="10"/>
      <c r="O56" s="10"/>
      <c r="P56" s="10"/>
      <c r="R56" s="20"/>
    </row>
    <row r="57" spans="1:18" ht="15.75" customHeight="1" thickBot="1">
      <c r="B57" s="55"/>
      <c r="C57" s="24"/>
      <c r="E57" s="25"/>
      <c r="F57" s="25"/>
      <c r="G57" s="296" t="s">
        <v>8</v>
      </c>
      <c r="H57" s="509" t="s">
        <v>8</v>
      </c>
      <c r="I57" s="31">
        <f>SUM(R34:R54)</f>
        <v>0</v>
      </c>
      <c r="J57" s="318" t="s">
        <v>14</v>
      </c>
      <c r="K57" s="318" t="s">
        <v>14</v>
      </c>
      <c r="L57" s="10"/>
      <c r="M57" s="26"/>
      <c r="N57" s="10"/>
      <c r="O57" s="10"/>
      <c r="P57" s="10"/>
      <c r="R57" s="20"/>
    </row>
    <row r="58" spans="1:18" ht="15.75" customHeight="1">
      <c r="B58" s="55"/>
      <c r="C58" s="24"/>
      <c r="E58" s="25"/>
      <c r="F58" s="25"/>
      <c r="G58" s="292"/>
      <c r="H58" s="495"/>
      <c r="I58" s="33"/>
      <c r="J58" s="315"/>
      <c r="K58" s="315"/>
      <c r="L58" s="10"/>
      <c r="M58" s="26"/>
      <c r="N58" s="10"/>
      <c r="O58" s="10"/>
      <c r="P58" s="10"/>
      <c r="R58" s="20"/>
    </row>
    <row r="59" spans="1:18" ht="15.75" customHeight="1">
      <c r="B59" s="55"/>
      <c r="C59" s="24"/>
      <c r="E59" s="25"/>
      <c r="F59" s="25"/>
      <c r="G59" s="292"/>
      <c r="H59" s="495"/>
      <c r="I59" s="33"/>
      <c r="J59" s="315"/>
      <c r="K59" s="315"/>
      <c r="L59" s="10"/>
      <c r="M59" s="26"/>
      <c r="N59" s="10"/>
      <c r="O59" s="10"/>
      <c r="P59" s="10"/>
      <c r="R59" s="20"/>
    </row>
    <row r="60" spans="1:18" ht="108.75" customHeight="1" thickBot="1">
      <c r="C60" s="449"/>
      <c r="D60" s="560" t="s">
        <v>1244</v>
      </c>
      <c r="E60" s="560"/>
      <c r="F60" s="554" t="s">
        <v>736</v>
      </c>
      <c r="G60" s="554"/>
      <c r="H60" s="554"/>
      <c r="I60" s="554"/>
      <c r="J60" s="554"/>
      <c r="K60" s="554"/>
      <c r="L60" s="554"/>
      <c r="M60" s="554"/>
      <c r="N60" s="554"/>
    </row>
    <row r="61" spans="1:18" ht="54" customHeight="1">
      <c r="A61" s="133" t="s">
        <v>991</v>
      </c>
      <c r="B61" s="95">
        <v>1</v>
      </c>
      <c r="C61" s="166" t="s">
        <v>782</v>
      </c>
      <c r="D61" s="87"/>
      <c r="E61" s="167" t="s">
        <v>396</v>
      </c>
      <c r="F61" s="227" t="s">
        <v>549</v>
      </c>
      <c r="G61" s="297">
        <f>H61*1.18</f>
        <v>220.66</v>
      </c>
      <c r="H61" s="480">
        <v>187</v>
      </c>
      <c r="I61" s="267"/>
      <c r="J61" s="319">
        <f>G61*I61</f>
        <v>0</v>
      </c>
      <c r="K61" s="319">
        <f>I61*H61</f>
        <v>0</v>
      </c>
      <c r="L61" s="252">
        <v>330</v>
      </c>
      <c r="M61" s="163">
        <v>4627093736027</v>
      </c>
      <c r="N61" s="4">
        <v>18</v>
      </c>
      <c r="O61" s="10">
        <v>355</v>
      </c>
      <c r="P61" s="10">
        <f>I61*O61</f>
        <v>0</v>
      </c>
      <c r="Q61" s="28">
        <v>4.3350000000000002E-4</v>
      </c>
      <c r="R61" s="122">
        <f>I61*Q61</f>
        <v>0</v>
      </c>
    </row>
    <row r="62" spans="1:18" ht="54" customHeight="1">
      <c r="A62" s="133" t="s">
        <v>992</v>
      </c>
      <c r="B62" s="95">
        <v>2</v>
      </c>
      <c r="C62" s="166" t="s">
        <v>783</v>
      </c>
      <c r="D62" s="87"/>
      <c r="E62" s="167" t="s">
        <v>396</v>
      </c>
      <c r="F62" s="227" t="s">
        <v>549</v>
      </c>
      <c r="G62" s="297">
        <f>H62*1.18</f>
        <v>358.71999999999997</v>
      </c>
      <c r="H62" s="480">
        <v>304</v>
      </c>
      <c r="I62" s="273"/>
      <c r="J62" s="319">
        <f>G62*I62</f>
        <v>0</v>
      </c>
      <c r="K62" s="319">
        <f>I62*H62</f>
        <v>0</v>
      </c>
      <c r="L62" s="170">
        <v>530</v>
      </c>
      <c r="M62" s="163">
        <v>4627093736010</v>
      </c>
      <c r="N62" s="4">
        <v>18</v>
      </c>
      <c r="O62" s="10">
        <v>355</v>
      </c>
      <c r="P62" s="10">
        <f>I62*O62</f>
        <v>0</v>
      </c>
      <c r="Q62" s="28">
        <v>4.3350000000000002E-4</v>
      </c>
      <c r="R62" s="122">
        <f>I62*Q62</f>
        <v>0</v>
      </c>
    </row>
    <row r="63" spans="1:18" ht="54" customHeight="1">
      <c r="A63" s="133" t="s">
        <v>994</v>
      </c>
      <c r="B63" s="95">
        <v>3</v>
      </c>
      <c r="C63" s="166" t="s">
        <v>784</v>
      </c>
      <c r="D63" s="87"/>
      <c r="E63" s="167" t="s">
        <v>396</v>
      </c>
      <c r="F63" s="227" t="s">
        <v>549</v>
      </c>
      <c r="G63" s="297">
        <f>H63*1.18</f>
        <v>409.46</v>
      </c>
      <c r="H63" s="480">
        <v>347</v>
      </c>
      <c r="I63" s="273"/>
      <c r="J63" s="319">
        <f>G63*I63</f>
        <v>0</v>
      </c>
      <c r="K63" s="319">
        <f>I63*H63</f>
        <v>0</v>
      </c>
      <c r="L63" s="170">
        <v>596</v>
      </c>
      <c r="M63" s="163">
        <v>4627093736003</v>
      </c>
      <c r="N63" s="4">
        <v>18</v>
      </c>
      <c r="O63" s="10">
        <v>355</v>
      </c>
      <c r="P63" s="10">
        <f>I63*O63</f>
        <v>0</v>
      </c>
      <c r="Q63" s="28">
        <v>4.3350000000000002E-4</v>
      </c>
      <c r="R63" s="122">
        <f>I63*Q63</f>
        <v>0</v>
      </c>
    </row>
    <row r="64" spans="1:18" ht="54" customHeight="1" thickBot="1">
      <c r="A64" s="133" t="s">
        <v>995</v>
      </c>
      <c r="B64" s="95">
        <v>4</v>
      </c>
      <c r="C64" s="166" t="s">
        <v>785</v>
      </c>
      <c r="D64" s="87"/>
      <c r="E64" s="167" t="s">
        <v>396</v>
      </c>
      <c r="F64" s="227" t="s">
        <v>549</v>
      </c>
      <c r="G64" s="297">
        <f>H64*1.18</f>
        <v>416.53999999999996</v>
      </c>
      <c r="H64" s="470">
        <v>353</v>
      </c>
      <c r="I64" s="274"/>
      <c r="J64" s="319">
        <f>G64*I64</f>
        <v>0</v>
      </c>
      <c r="K64" s="319">
        <f>I64*H64</f>
        <v>0</v>
      </c>
      <c r="L64" s="170">
        <v>598</v>
      </c>
      <c r="M64" s="163">
        <v>4627093735990</v>
      </c>
      <c r="N64" s="4">
        <v>18</v>
      </c>
      <c r="O64" s="10">
        <v>355</v>
      </c>
      <c r="P64" s="10">
        <f>I64*O64</f>
        <v>0</v>
      </c>
      <c r="Q64" s="28">
        <v>4.3350000000000002E-4</v>
      </c>
      <c r="R64" s="122">
        <f>I64*Q64</f>
        <v>0</v>
      </c>
    </row>
    <row r="65" spans="1:18" ht="15.75" customHeight="1">
      <c r="G65" s="298" t="s">
        <v>7</v>
      </c>
      <c r="H65" s="510" t="s">
        <v>7</v>
      </c>
      <c r="I65" s="375"/>
      <c r="J65" s="320">
        <f>SUM(J61:J64)</f>
        <v>0</v>
      </c>
      <c r="K65" s="320">
        <f>SUM(K61:K64)</f>
        <v>0</v>
      </c>
    </row>
    <row r="66" spans="1:18" ht="15.75" customHeight="1">
      <c r="G66" s="299" t="s">
        <v>15</v>
      </c>
      <c r="H66" s="511" t="s">
        <v>15</v>
      </c>
      <c r="I66" s="30">
        <f>SUM(P61:P64)/1000</f>
        <v>0</v>
      </c>
      <c r="J66" s="321" t="s">
        <v>11</v>
      </c>
      <c r="K66" s="321" t="s">
        <v>11</v>
      </c>
    </row>
    <row r="67" spans="1:18" ht="15.75" customHeight="1" thickBot="1">
      <c r="G67" s="300" t="s">
        <v>8</v>
      </c>
      <c r="H67" s="512" t="s">
        <v>8</v>
      </c>
      <c r="I67" s="31">
        <f>SUM(R61:R64)</f>
        <v>0</v>
      </c>
      <c r="J67" s="318" t="s">
        <v>247</v>
      </c>
      <c r="K67" s="318" t="s">
        <v>247</v>
      </c>
    </row>
    <row r="68" spans="1:18" ht="15.75" customHeight="1">
      <c r="B68" s="55"/>
      <c r="C68" s="24"/>
      <c r="E68" s="25"/>
      <c r="F68" s="25"/>
      <c r="G68" s="292"/>
      <c r="H68" s="495"/>
      <c r="I68" s="33"/>
      <c r="J68" s="315"/>
      <c r="K68" s="315"/>
      <c r="L68" s="10"/>
      <c r="M68" s="26"/>
      <c r="N68" s="10"/>
      <c r="O68" s="10"/>
      <c r="P68" s="10"/>
      <c r="R68" s="20"/>
    </row>
    <row r="69" spans="1:18" ht="15.75" customHeight="1">
      <c r="B69" s="55"/>
      <c r="C69" s="24"/>
      <c r="E69" s="25"/>
      <c r="F69" s="25"/>
      <c r="G69" s="292"/>
      <c r="H69" s="495"/>
      <c r="I69" s="33"/>
      <c r="J69" s="315"/>
      <c r="K69" s="315"/>
      <c r="L69" s="10"/>
      <c r="M69" s="26"/>
      <c r="N69" s="10"/>
      <c r="O69" s="10"/>
      <c r="P69" s="10"/>
      <c r="R69" s="20"/>
    </row>
    <row r="70" spans="1:18" ht="77.25" customHeight="1" thickBot="1">
      <c r="B70" s="181"/>
      <c r="C70" s="449"/>
      <c r="D70" s="577" t="s">
        <v>1245</v>
      </c>
      <c r="E70" s="577"/>
      <c r="F70" s="555" t="s">
        <v>734</v>
      </c>
      <c r="G70" s="555"/>
      <c r="H70" s="555"/>
      <c r="I70" s="555"/>
      <c r="J70" s="555"/>
      <c r="K70" s="555"/>
      <c r="L70" s="555"/>
      <c r="M70" s="555"/>
      <c r="N70" s="555"/>
    </row>
    <row r="71" spans="1:18" ht="54" customHeight="1">
      <c r="A71" s="133" t="s">
        <v>996</v>
      </c>
      <c r="B71" s="57">
        <v>1</v>
      </c>
      <c r="C71" s="235" t="s">
        <v>388</v>
      </c>
      <c r="D71" s="3"/>
      <c r="E71" s="129" t="s">
        <v>396</v>
      </c>
      <c r="F71" s="4" t="s">
        <v>779</v>
      </c>
      <c r="G71" s="301">
        <f t="shared" ref="G71:G91" si="10">H71*1.18</f>
        <v>265.5</v>
      </c>
      <c r="H71" s="513">
        <v>225</v>
      </c>
      <c r="I71" s="268"/>
      <c r="J71" s="322">
        <f t="shared" ref="J71:J91" si="11">G71*I71</f>
        <v>0</v>
      </c>
      <c r="K71" s="322">
        <f t="shared" ref="K71:K91" si="12">H71*I71</f>
        <v>0</v>
      </c>
      <c r="L71" s="158">
        <v>470</v>
      </c>
      <c r="M71" s="130">
        <v>4627093732791</v>
      </c>
      <c r="N71" s="2">
        <v>12</v>
      </c>
      <c r="O71" s="12">
        <v>397</v>
      </c>
      <c r="P71" s="27">
        <f t="shared" ref="P71:P90" si="13">MIN(I71*O71)</f>
        <v>0</v>
      </c>
      <c r="Q71" s="28">
        <v>4.3350000000000002E-4</v>
      </c>
      <c r="R71" s="27">
        <f t="shared" ref="R71:R90" si="14">MIN(I71*Q71)</f>
        <v>0</v>
      </c>
    </row>
    <row r="72" spans="1:18" ht="54" customHeight="1">
      <c r="A72" s="133" t="s">
        <v>997</v>
      </c>
      <c r="B72" s="57">
        <v>2</v>
      </c>
      <c r="C72" s="236" t="s">
        <v>398</v>
      </c>
      <c r="D72" s="3"/>
      <c r="E72" s="129" t="s">
        <v>396</v>
      </c>
      <c r="F72" s="4" t="s">
        <v>779</v>
      </c>
      <c r="G72" s="301">
        <f t="shared" ref="G72:G78" si="15">H72*1.18</f>
        <v>159.29999999999998</v>
      </c>
      <c r="H72" s="514">
        <v>135</v>
      </c>
      <c r="I72" s="269"/>
      <c r="J72" s="322">
        <f t="shared" ref="J72:J78" si="16">G72*I72</f>
        <v>0</v>
      </c>
      <c r="K72" s="322">
        <f t="shared" ref="K72:K78" si="17">H72*I72</f>
        <v>0</v>
      </c>
      <c r="L72" s="158">
        <v>210</v>
      </c>
      <c r="M72" s="130">
        <v>4627093732906</v>
      </c>
      <c r="N72" s="2">
        <v>12</v>
      </c>
      <c r="O72" s="12">
        <v>397</v>
      </c>
      <c r="P72" s="27">
        <f>MIN(I72*O72)</f>
        <v>0</v>
      </c>
      <c r="Q72" s="28">
        <v>4.3350000000000002E-4</v>
      </c>
      <c r="R72" s="27">
        <f>MIN(I72*Q72)</f>
        <v>0</v>
      </c>
    </row>
    <row r="73" spans="1:18" ht="54" customHeight="1">
      <c r="A73" s="133" t="s">
        <v>998</v>
      </c>
      <c r="B73" s="161">
        <v>3</v>
      </c>
      <c r="C73" s="159" t="s">
        <v>393</v>
      </c>
      <c r="D73" s="3"/>
      <c r="E73" s="129" t="s">
        <v>396</v>
      </c>
      <c r="F73" s="4" t="s">
        <v>779</v>
      </c>
      <c r="G73" s="301">
        <f t="shared" si="15"/>
        <v>418.9</v>
      </c>
      <c r="H73" s="514">
        <v>355</v>
      </c>
      <c r="I73" s="269"/>
      <c r="J73" s="322">
        <f t="shared" si="16"/>
        <v>0</v>
      </c>
      <c r="K73" s="322">
        <f t="shared" si="17"/>
        <v>0</v>
      </c>
      <c r="L73" s="158">
        <v>560</v>
      </c>
      <c r="M73" s="130">
        <v>4627093732852</v>
      </c>
      <c r="N73" s="2">
        <v>12</v>
      </c>
      <c r="O73" s="12">
        <v>397</v>
      </c>
      <c r="P73" s="27">
        <f t="shared" ref="P73:P74" si="18">MIN(I73*O73)</f>
        <v>0</v>
      </c>
      <c r="Q73" s="28">
        <v>4.3350000000000002E-4</v>
      </c>
      <c r="R73" s="27">
        <f t="shared" ref="R73:R74" si="19">MIN(I73*Q73)</f>
        <v>0</v>
      </c>
    </row>
    <row r="74" spans="1:18" ht="54" customHeight="1">
      <c r="A74" s="133" t="s">
        <v>999</v>
      </c>
      <c r="B74" s="161">
        <v>4</v>
      </c>
      <c r="C74" s="235" t="s">
        <v>391</v>
      </c>
      <c r="D74" s="3"/>
      <c r="E74" s="129" t="s">
        <v>396</v>
      </c>
      <c r="F74" s="4" t="s">
        <v>779</v>
      </c>
      <c r="G74" s="301">
        <f t="shared" si="15"/>
        <v>348.09999999999997</v>
      </c>
      <c r="H74" s="514">
        <v>295</v>
      </c>
      <c r="I74" s="269"/>
      <c r="J74" s="322">
        <f t="shared" si="16"/>
        <v>0</v>
      </c>
      <c r="K74" s="322">
        <f t="shared" si="17"/>
        <v>0</v>
      </c>
      <c r="L74" s="158">
        <v>470</v>
      </c>
      <c r="M74" s="130">
        <v>4627093732821</v>
      </c>
      <c r="N74" s="2">
        <v>12</v>
      </c>
      <c r="O74" s="12">
        <v>397</v>
      </c>
      <c r="P74" s="27">
        <f t="shared" si="18"/>
        <v>0</v>
      </c>
      <c r="Q74" s="28">
        <v>4.3350000000000002E-4</v>
      </c>
      <c r="R74" s="27">
        <f t="shared" si="19"/>
        <v>0</v>
      </c>
    </row>
    <row r="75" spans="1:18" ht="54" customHeight="1">
      <c r="A75" s="133" t="s">
        <v>1000</v>
      </c>
      <c r="B75" s="57">
        <v>5</v>
      </c>
      <c r="C75" s="162" t="s">
        <v>399</v>
      </c>
      <c r="D75" s="3"/>
      <c r="E75" s="129" t="s">
        <v>396</v>
      </c>
      <c r="F75" s="4" t="s">
        <v>779</v>
      </c>
      <c r="G75" s="301">
        <f t="shared" si="15"/>
        <v>743.4</v>
      </c>
      <c r="H75" s="514">
        <v>630</v>
      </c>
      <c r="I75" s="269"/>
      <c r="J75" s="322">
        <f t="shared" si="16"/>
        <v>0</v>
      </c>
      <c r="K75" s="322">
        <f t="shared" si="17"/>
        <v>0</v>
      </c>
      <c r="L75" s="158">
        <v>1000</v>
      </c>
      <c r="M75" s="130">
        <v>4627093733453</v>
      </c>
      <c r="N75" s="2">
        <v>12</v>
      </c>
      <c r="O75" s="12">
        <v>397</v>
      </c>
      <c r="P75" s="27">
        <f>MIN(I75*O75)</f>
        <v>0</v>
      </c>
      <c r="Q75" s="28">
        <v>4.3350000000000002E-4</v>
      </c>
      <c r="R75" s="27">
        <f>MIN(I75*Q75)</f>
        <v>0</v>
      </c>
    </row>
    <row r="76" spans="1:18" ht="54" customHeight="1">
      <c r="A76" s="133" t="s">
        <v>1001</v>
      </c>
      <c r="B76" s="57">
        <v>6</v>
      </c>
      <c r="C76" s="235" t="s">
        <v>395</v>
      </c>
      <c r="D76" s="3"/>
      <c r="E76" s="129" t="s">
        <v>396</v>
      </c>
      <c r="F76" s="4" t="s">
        <v>779</v>
      </c>
      <c r="G76" s="301">
        <f t="shared" si="15"/>
        <v>206.5</v>
      </c>
      <c r="H76" s="514">
        <v>175</v>
      </c>
      <c r="I76" s="269"/>
      <c r="J76" s="322">
        <f t="shared" si="16"/>
        <v>0</v>
      </c>
      <c r="K76" s="322">
        <f t="shared" si="17"/>
        <v>0</v>
      </c>
      <c r="L76" s="158">
        <v>280</v>
      </c>
      <c r="M76" s="130">
        <v>4627093732876</v>
      </c>
      <c r="N76" s="2">
        <v>12</v>
      </c>
      <c r="O76" s="12">
        <v>397</v>
      </c>
      <c r="P76" s="27">
        <f t="shared" ref="P76" si="20">MIN(I76*O76)</f>
        <v>0</v>
      </c>
      <c r="Q76" s="28">
        <v>4.3350000000000002E-4</v>
      </c>
      <c r="R76" s="27">
        <f t="shared" ref="R76" si="21">MIN(I76*Q76)</f>
        <v>0</v>
      </c>
    </row>
    <row r="77" spans="1:18" ht="54" customHeight="1">
      <c r="A77" s="133" t="s">
        <v>1002</v>
      </c>
      <c r="B77" s="57">
        <v>7</v>
      </c>
      <c r="C77" s="236" t="s">
        <v>397</v>
      </c>
      <c r="D77" s="3"/>
      <c r="E77" s="129" t="s">
        <v>396</v>
      </c>
      <c r="F77" s="4" t="s">
        <v>779</v>
      </c>
      <c r="G77" s="301">
        <f t="shared" si="15"/>
        <v>743.4</v>
      </c>
      <c r="H77" s="514">
        <v>630</v>
      </c>
      <c r="I77" s="269"/>
      <c r="J77" s="322">
        <f t="shared" si="16"/>
        <v>0</v>
      </c>
      <c r="K77" s="322">
        <f t="shared" si="17"/>
        <v>0</v>
      </c>
      <c r="L77" s="158">
        <v>1000</v>
      </c>
      <c r="M77" s="130">
        <v>4627093732883</v>
      </c>
      <c r="N77" s="2">
        <v>12</v>
      </c>
      <c r="O77" s="12">
        <v>397</v>
      </c>
      <c r="P77" s="27">
        <f>MIN(I77*O77)</f>
        <v>0</v>
      </c>
      <c r="Q77" s="28">
        <v>4.3350000000000002E-4</v>
      </c>
      <c r="R77" s="27">
        <f>MIN(I77*Q77)</f>
        <v>0</v>
      </c>
    </row>
    <row r="78" spans="1:18" ht="54" customHeight="1">
      <c r="A78" s="133" t="s">
        <v>1004</v>
      </c>
      <c r="B78" s="161">
        <v>8</v>
      </c>
      <c r="C78" s="235" t="s">
        <v>390</v>
      </c>
      <c r="D78" s="3"/>
      <c r="E78" s="129" t="s">
        <v>396</v>
      </c>
      <c r="F78" s="4" t="s">
        <v>779</v>
      </c>
      <c r="G78" s="301">
        <f t="shared" si="15"/>
        <v>566.4</v>
      </c>
      <c r="H78" s="514">
        <v>480</v>
      </c>
      <c r="I78" s="269"/>
      <c r="J78" s="322">
        <f t="shared" si="16"/>
        <v>0</v>
      </c>
      <c r="K78" s="322">
        <f t="shared" si="17"/>
        <v>0</v>
      </c>
      <c r="L78" s="158">
        <v>760</v>
      </c>
      <c r="M78" s="130">
        <v>4627093732814</v>
      </c>
      <c r="N78" s="2">
        <v>12</v>
      </c>
      <c r="O78" s="12">
        <v>397</v>
      </c>
      <c r="P78" s="27">
        <f t="shared" ref="P78:P83" si="22">MIN(I78*O78)</f>
        <v>0</v>
      </c>
      <c r="Q78" s="28">
        <v>4.3350000000000002E-4</v>
      </c>
      <c r="R78" s="27">
        <f t="shared" ref="R78:R83" si="23">MIN(I78*Q78)</f>
        <v>0</v>
      </c>
    </row>
    <row r="79" spans="1:18" ht="54" customHeight="1">
      <c r="A79" s="133" t="s">
        <v>1006</v>
      </c>
      <c r="B79" s="161">
        <v>9</v>
      </c>
      <c r="C79" s="235" t="s">
        <v>902</v>
      </c>
      <c r="D79" s="3"/>
      <c r="E79" s="129" t="s">
        <v>396</v>
      </c>
      <c r="F79" s="4" t="s">
        <v>779</v>
      </c>
      <c r="G79" s="301">
        <f t="shared" ref="G79:G84" si="24">H79*1.18</f>
        <v>460.2</v>
      </c>
      <c r="H79" s="514">
        <v>390</v>
      </c>
      <c r="I79" s="269"/>
      <c r="J79" s="322">
        <f t="shared" ref="J79:J84" si="25">G79*I79</f>
        <v>0</v>
      </c>
      <c r="K79" s="322">
        <f t="shared" ref="K79:K84" si="26">H79*I79</f>
        <v>0</v>
      </c>
      <c r="L79" s="158">
        <v>620</v>
      </c>
      <c r="M79" s="130">
        <v>4627093732845</v>
      </c>
      <c r="N79" s="2">
        <v>12</v>
      </c>
      <c r="O79" s="12">
        <v>397</v>
      </c>
      <c r="P79" s="27">
        <f t="shared" si="22"/>
        <v>0</v>
      </c>
      <c r="Q79" s="28">
        <v>4.3350000000000002E-4</v>
      </c>
      <c r="R79" s="27">
        <f t="shared" si="23"/>
        <v>0</v>
      </c>
    </row>
    <row r="80" spans="1:18" ht="54" customHeight="1">
      <c r="A80" s="133" t="s">
        <v>1007</v>
      </c>
      <c r="B80" s="161">
        <v>10</v>
      </c>
      <c r="C80" s="235" t="s">
        <v>392</v>
      </c>
      <c r="D80" s="3"/>
      <c r="E80" s="129" t="s">
        <v>396</v>
      </c>
      <c r="F80" s="4" t="s">
        <v>779</v>
      </c>
      <c r="G80" s="301">
        <f t="shared" si="24"/>
        <v>660.8</v>
      </c>
      <c r="H80" s="514">
        <v>560</v>
      </c>
      <c r="I80" s="269"/>
      <c r="J80" s="322">
        <f t="shared" si="25"/>
        <v>0</v>
      </c>
      <c r="K80" s="322">
        <f t="shared" si="26"/>
        <v>0</v>
      </c>
      <c r="L80" s="158">
        <v>890</v>
      </c>
      <c r="M80" s="130">
        <v>4627093732838</v>
      </c>
      <c r="N80" s="2">
        <v>12</v>
      </c>
      <c r="O80" s="12">
        <v>397</v>
      </c>
      <c r="P80" s="27">
        <f t="shared" si="22"/>
        <v>0</v>
      </c>
      <c r="Q80" s="28">
        <v>4.3350000000000002E-4</v>
      </c>
      <c r="R80" s="27">
        <f t="shared" si="23"/>
        <v>0</v>
      </c>
    </row>
    <row r="81" spans="1:18" ht="54" customHeight="1">
      <c r="A81" s="133" t="s">
        <v>1008</v>
      </c>
      <c r="B81" s="57">
        <v>11</v>
      </c>
      <c r="C81" s="235" t="s">
        <v>387</v>
      </c>
      <c r="D81" s="3"/>
      <c r="E81" s="129" t="s">
        <v>396</v>
      </c>
      <c r="F81" s="4" t="s">
        <v>779</v>
      </c>
      <c r="G81" s="301">
        <f t="shared" si="24"/>
        <v>283.2</v>
      </c>
      <c r="H81" s="514">
        <v>240</v>
      </c>
      <c r="I81" s="269"/>
      <c r="J81" s="322">
        <f t="shared" si="25"/>
        <v>0</v>
      </c>
      <c r="K81" s="322">
        <f t="shared" si="26"/>
        <v>0</v>
      </c>
      <c r="L81" s="158">
        <v>380</v>
      </c>
      <c r="M81" s="130">
        <v>4627093732784</v>
      </c>
      <c r="N81" s="2">
        <v>12</v>
      </c>
      <c r="O81" s="12">
        <v>397</v>
      </c>
      <c r="P81" s="27">
        <f t="shared" si="22"/>
        <v>0</v>
      </c>
      <c r="Q81" s="28">
        <v>4.3350000000000002E-4</v>
      </c>
      <c r="R81" s="27">
        <f t="shared" si="23"/>
        <v>0</v>
      </c>
    </row>
    <row r="82" spans="1:18" ht="54" customHeight="1">
      <c r="A82" s="133" t="s">
        <v>1009</v>
      </c>
      <c r="B82" s="57">
        <v>12</v>
      </c>
      <c r="C82" s="235" t="s">
        <v>904</v>
      </c>
      <c r="D82" s="3"/>
      <c r="E82" s="129" t="s">
        <v>396</v>
      </c>
      <c r="F82" s="4" t="s">
        <v>779</v>
      </c>
      <c r="G82" s="301">
        <f t="shared" si="24"/>
        <v>200.6</v>
      </c>
      <c r="H82" s="514">
        <v>170</v>
      </c>
      <c r="I82" s="269"/>
      <c r="J82" s="322">
        <f t="shared" si="25"/>
        <v>0</v>
      </c>
      <c r="K82" s="322">
        <f t="shared" si="26"/>
        <v>0</v>
      </c>
      <c r="L82" s="158">
        <v>270</v>
      </c>
      <c r="M82" s="130">
        <v>4627093732746</v>
      </c>
      <c r="N82" s="2">
        <v>12</v>
      </c>
      <c r="O82" s="12">
        <v>397</v>
      </c>
      <c r="P82" s="27">
        <f t="shared" si="22"/>
        <v>0</v>
      </c>
      <c r="Q82" s="28">
        <v>4.3350000000000002E-4</v>
      </c>
      <c r="R82" s="27">
        <f t="shared" si="23"/>
        <v>0</v>
      </c>
    </row>
    <row r="83" spans="1:18" ht="54" customHeight="1">
      <c r="A83" s="133" t="s">
        <v>1010</v>
      </c>
      <c r="B83" s="57">
        <v>13</v>
      </c>
      <c r="C83" s="235" t="s">
        <v>903</v>
      </c>
      <c r="D83" s="3"/>
      <c r="E83" s="129" t="s">
        <v>396</v>
      </c>
      <c r="F83" s="4" t="s">
        <v>779</v>
      </c>
      <c r="G83" s="301">
        <f t="shared" si="24"/>
        <v>348.09999999999997</v>
      </c>
      <c r="H83" s="514">
        <v>295</v>
      </c>
      <c r="I83" s="269"/>
      <c r="J83" s="322">
        <f t="shared" si="25"/>
        <v>0</v>
      </c>
      <c r="K83" s="322">
        <f t="shared" si="26"/>
        <v>0</v>
      </c>
      <c r="L83" s="158">
        <v>470</v>
      </c>
      <c r="M83" s="130">
        <v>4627093732753</v>
      </c>
      <c r="N83" s="2">
        <v>12</v>
      </c>
      <c r="O83" s="12">
        <v>397</v>
      </c>
      <c r="P83" s="27">
        <f t="shared" si="22"/>
        <v>0</v>
      </c>
      <c r="Q83" s="28">
        <v>4.3350000000000002E-4</v>
      </c>
      <c r="R83" s="27">
        <f t="shared" si="23"/>
        <v>0</v>
      </c>
    </row>
    <row r="84" spans="1:18" ht="54" customHeight="1">
      <c r="A84" s="133" t="s">
        <v>1011</v>
      </c>
      <c r="B84" s="79">
        <v>14</v>
      </c>
      <c r="C84" s="441" t="s">
        <v>912</v>
      </c>
      <c r="D84" s="3"/>
      <c r="E84" s="129" t="s">
        <v>396</v>
      </c>
      <c r="F84" s="4" t="s">
        <v>779</v>
      </c>
      <c r="G84" s="301">
        <f t="shared" si="24"/>
        <v>159.29999999999998</v>
      </c>
      <c r="H84" s="514">
        <v>135</v>
      </c>
      <c r="I84" s="269"/>
      <c r="J84" s="322">
        <f t="shared" si="25"/>
        <v>0</v>
      </c>
      <c r="K84" s="322">
        <f t="shared" si="26"/>
        <v>0</v>
      </c>
      <c r="L84" s="158">
        <v>210</v>
      </c>
      <c r="M84" s="130">
        <v>4627093732722</v>
      </c>
      <c r="N84" s="2">
        <v>12</v>
      </c>
      <c r="O84" s="12">
        <v>397</v>
      </c>
      <c r="P84" s="27">
        <f>MIN(I84*O84)</f>
        <v>0</v>
      </c>
      <c r="Q84" s="28">
        <v>4.3350000000000002E-4</v>
      </c>
      <c r="R84" s="27">
        <f>MIN(I84*Q84)</f>
        <v>0</v>
      </c>
    </row>
    <row r="85" spans="1:18" ht="54" customHeight="1">
      <c r="A85" s="133" t="s">
        <v>1012</v>
      </c>
      <c r="B85" s="79">
        <v>15</v>
      </c>
      <c r="C85" s="236" t="s">
        <v>905</v>
      </c>
      <c r="D85" s="3"/>
      <c r="E85" s="129" t="s">
        <v>396</v>
      </c>
      <c r="F85" s="4" t="s">
        <v>779</v>
      </c>
      <c r="G85" s="301">
        <f>H85*1.18</f>
        <v>147.5</v>
      </c>
      <c r="H85" s="514">
        <v>125</v>
      </c>
      <c r="I85" s="269"/>
      <c r="J85" s="322">
        <f>G85*I85</f>
        <v>0</v>
      </c>
      <c r="K85" s="322">
        <f>H85*I85</f>
        <v>0</v>
      </c>
      <c r="L85" s="158">
        <v>200</v>
      </c>
      <c r="M85" s="130">
        <v>4627093732715</v>
      </c>
      <c r="N85" s="2">
        <v>12</v>
      </c>
      <c r="O85" s="12">
        <v>397</v>
      </c>
      <c r="P85" s="27">
        <f>MIN(I85*O85)</f>
        <v>0</v>
      </c>
      <c r="Q85" s="28">
        <v>4.3350000000000002E-4</v>
      </c>
      <c r="R85" s="27">
        <f>MIN(I85*Q85)</f>
        <v>0</v>
      </c>
    </row>
    <row r="86" spans="1:18" ht="54" customHeight="1">
      <c r="A86" s="133" t="s">
        <v>1013</v>
      </c>
      <c r="B86" s="57">
        <v>16</v>
      </c>
      <c r="C86" s="235" t="s">
        <v>385</v>
      </c>
      <c r="D86" s="3"/>
      <c r="E86" s="129" t="s">
        <v>396</v>
      </c>
      <c r="F86" s="4" t="s">
        <v>779</v>
      </c>
      <c r="G86" s="301">
        <f t="shared" ref="G86:G89" si="27">H86*1.18</f>
        <v>253.7</v>
      </c>
      <c r="H86" s="514">
        <v>215</v>
      </c>
      <c r="I86" s="269"/>
      <c r="J86" s="322">
        <f t="shared" ref="J86:J89" si="28">G86*I86</f>
        <v>0</v>
      </c>
      <c r="K86" s="322">
        <f t="shared" ref="K86:K89" si="29">H86*I86</f>
        <v>0</v>
      </c>
      <c r="L86" s="158">
        <v>270</v>
      </c>
      <c r="M86" s="130">
        <v>4627093732760</v>
      </c>
      <c r="N86" s="2">
        <v>12</v>
      </c>
      <c r="O86" s="12">
        <v>397</v>
      </c>
      <c r="P86" s="12">
        <f t="shared" ref="P86:P89" si="30">MIN(I86*O86)</f>
        <v>0</v>
      </c>
      <c r="Q86" s="28">
        <v>4.3350000000000002E-4</v>
      </c>
      <c r="R86" s="27">
        <f t="shared" ref="R86:R89" si="31">MIN(I86*Q86)</f>
        <v>0</v>
      </c>
    </row>
    <row r="87" spans="1:18" ht="54" customHeight="1">
      <c r="A87" s="133" t="s">
        <v>1005</v>
      </c>
      <c r="B87" s="79">
        <v>17</v>
      </c>
      <c r="C87" s="235" t="s">
        <v>384</v>
      </c>
      <c r="D87" s="3"/>
      <c r="E87" s="129" t="s">
        <v>396</v>
      </c>
      <c r="F87" s="4" t="s">
        <v>779</v>
      </c>
      <c r="G87" s="301">
        <f t="shared" si="27"/>
        <v>129.79999999999998</v>
      </c>
      <c r="H87" s="514">
        <v>110</v>
      </c>
      <c r="I87" s="269"/>
      <c r="J87" s="322">
        <f t="shared" si="28"/>
        <v>0</v>
      </c>
      <c r="K87" s="322">
        <f t="shared" si="29"/>
        <v>0</v>
      </c>
      <c r="L87" s="158">
        <v>170</v>
      </c>
      <c r="M87" s="130">
        <v>4627093732739</v>
      </c>
      <c r="N87" s="2">
        <v>12</v>
      </c>
      <c r="O87" s="12">
        <v>397</v>
      </c>
      <c r="P87" s="27">
        <f t="shared" si="30"/>
        <v>0</v>
      </c>
      <c r="Q87" s="28">
        <v>4.3350000000000002E-4</v>
      </c>
      <c r="R87" s="27">
        <f t="shared" si="31"/>
        <v>0</v>
      </c>
    </row>
    <row r="88" spans="1:18" ht="54" customHeight="1">
      <c r="A88" s="133" t="s">
        <v>1014</v>
      </c>
      <c r="B88" s="57">
        <v>18</v>
      </c>
      <c r="C88" s="235" t="s">
        <v>386</v>
      </c>
      <c r="D88" s="3"/>
      <c r="E88" s="129" t="s">
        <v>396</v>
      </c>
      <c r="F88" s="4" t="s">
        <v>779</v>
      </c>
      <c r="G88" s="301">
        <f t="shared" si="27"/>
        <v>283.2</v>
      </c>
      <c r="H88" s="514">
        <v>240</v>
      </c>
      <c r="I88" s="269"/>
      <c r="J88" s="322">
        <f t="shared" si="28"/>
        <v>0</v>
      </c>
      <c r="K88" s="322">
        <f t="shared" si="29"/>
        <v>0</v>
      </c>
      <c r="L88" s="158">
        <v>380</v>
      </c>
      <c r="M88" s="130">
        <v>4627093732777</v>
      </c>
      <c r="N88" s="2">
        <v>12</v>
      </c>
      <c r="O88" s="12">
        <v>397</v>
      </c>
      <c r="P88" s="27">
        <f t="shared" si="30"/>
        <v>0</v>
      </c>
      <c r="Q88" s="28">
        <v>4.3350000000000002E-4</v>
      </c>
      <c r="R88" s="27">
        <f t="shared" si="31"/>
        <v>0</v>
      </c>
    </row>
    <row r="89" spans="1:18" ht="54" customHeight="1">
      <c r="A89" s="133" t="s">
        <v>1015</v>
      </c>
      <c r="B89" s="57">
        <v>19</v>
      </c>
      <c r="C89" s="235" t="s">
        <v>394</v>
      </c>
      <c r="D89" s="3"/>
      <c r="E89" s="129" t="s">
        <v>396</v>
      </c>
      <c r="F89" s="4" t="s">
        <v>779</v>
      </c>
      <c r="G89" s="301">
        <f t="shared" si="27"/>
        <v>885</v>
      </c>
      <c r="H89" s="514">
        <v>750</v>
      </c>
      <c r="I89" s="269"/>
      <c r="J89" s="322">
        <f t="shared" si="28"/>
        <v>0</v>
      </c>
      <c r="K89" s="322">
        <f t="shared" si="29"/>
        <v>0</v>
      </c>
      <c r="L89" s="158">
        <v>1190</v>
      </c>
      <c r="M89" s="130">
        <v>4627093732869</v>
      </c>
      <c r="N89" s="2">
        <v>12</v>
      </c>
      <c r="O89" s="12">
        <v>397</v>
      </c>
      <c r="P89" s="27">
        <f t="shared" si="30"/>
        <v>0</v>
      </c>
      <c r="Q89" s="28">
        <v>4.3350000000000002E-4</v>
      </c>
      <c r="R89" s="27">
        <f t="shared" si="31"/>
        <v>0</v>
      </c>
    </row>
    <row r="90" spans="1:18" ht="54" customHeight="1">
      <c r="A90" s="133" t="s">
        <v>1016</v>
      </c>
      <c r="B90" s="160">
        <v>20</v>
      </c>
      <c r="C90" s="235" t="s">
        <v>389</v>
      </c>
      <c r="D90" s="3"/>
      <c r="E90" s="129" t="s">
        <v>396</v>
      </c>
      <c r="F90" s="4" t="s">
        <v>779</v>
      </c>
      <c r="G90" s="301">
        <f t="shared" si="10"/>
        <v>324.5</v>
      </c>
      <c r="H90" s="514">
        <v>275</v>
      </c>
      <c r="I90" s="269"/>
      <c r="J90" s="322">
        <f t="shared" si="11"/>
        <v>0</v>
      </c>
      <c r="K90" s="322">
        <f t="shared" si="12"/>
        <v>0</v>
      </c>
      <c r="L90" s="158">
        <v>440</v>
      </c>
      <c r="M90" s="130">
        <v>4627093732807</v>
      </c>
      <c r="N90" s="2">
        <v>12</v>
      </c>
      <c r="O90" s="12">
        <v>397</v>
      </c>
      <c r="P90" s="27">
        <f t="shared" si="13"/>
        <v>0</v>
      </c>
      <c r="Q90" s="28">
        <v>4.3350000000000002E-4</v>
      </c>
      <c r="R90" s="27">
        <f t="shared" si="14"/>
        <v>0</v>
      </c>
    </row>
    <row r="91" spans="1:18" ht="54" customHeight="1" thickBot="1">
      <c r="A91" s="133" t="s">
        <v>1003</v>
      </c>
      <c r="B91" s="57">
        <v>21</v>
      </c>
      <c r="C91" s="162" t="s">
        <v>913</v>
      </c>
      <c r="D91" s="3"/>
      <c r="E91" s="129" t="s">
        <v>396</v>
      </c>
      <c r="F91" s="4" t="s">
        <v>779</v>
      </c>
      <c r="G91" s="301">
        <f t="shared" si="10"/>
        <v>501.5</v>
      </c>
      <c r="H91" s="514">
        <v>425</v>
      </c>
      <c r="I91" s="270"/>
      <c r="J91" s="322">
        <f t="shared" si="11"/>
        <v>0</v>
      </c>
      <c r="K91" s="322">
        <f t="shared" si="12"/>
        <v>0</v>
      </c>
      <c r="L91" s="158">
        <v>670</v>
      </c>
      <c r="M91" s="203">
        <v>4627093732890</v>
      </c>
      <c r="N91" s="2">
        <v>12</v>
      </c>
      <c r="O91" s="12">
        <v>397</v>
      </c>
      <c r="P91" s="27">
        <f>MIN(I91*O91)</f>
        <v>0</v>
      </c>
      <c r="Q91" s="28">
        <v>4.3350000000000002E-4</v>
      </c>
      <c r="R91" s="27">
        <f>MIN(I91*Q91)</f>
        <v>0</v>
      </c>
    </row>
    <row r="92" spans="1:18" ht="15.75" customHeight="1">
      <c r="B92" s="58"/>
      <c r="D92" s="5"/>
      <c r="E92" s="82"/>
      <c r="F92" s="82"/>
      <c r="G92" s="294" t="s">
        <v>7</v>
      </c>
      <c r="H92" s="507" t="s">
        <v>7</v>
      </c>
      <c r="I92" s="260"/>
      <c r="J92" s="323">
        <f>SUM(J71:J91)</f>
        <v>0</v>
      </c>
      <c r="K92" s="323">
        <f>SUM(K71:K91)</f>
        <v>0</v>
      </c>
      <c r="L92" s="73"/>
      <c r="M92" s="83"/>
    </row>
    <row r="93" spans="1:18" ht="15.75" customHeight="1">
      <c r="B93" s="56"/>
      <c r="C93" s="6"/>
      <c r="D93" s="6"/>
      <c r="E93" s="84"/>
      <c r="F93" s="84"/>
      <c r="G93" s="295" t="s">
        <v>15</v>
      </c>
      <c r="H93" s="508" t="s">
        <v>15</v>
      </c>
      <c r="I93" s="30">
        <f>SUM(P71:P91)/1000</f>
        <v>0</v>
      </c>
      <c r="J93" s="321" t="s">
        <v>11</v>
      </c>
      <c r="K93" s="321" t="s">
        <v>11</v>
      </c>
      <c r="L93" s="84"/>
      <c r="M93" s="83"/>
    </row>
    <row r="94" spans="1:18" ht="15.75" customHeight="1" thickBot="1">
      <c r="B94" s="56"/>
      <c r="C94" s="6"/>
      <c r="D94" s="6"/>
      <c r="E94" s="84"/>
      <c r="F94" s="84"/>
      <c r="G94" s="296" t="s">
        <v>8</v>
      </c>
      <c r="H94" s="509" t="s">
        <v>8</v>
      </c>
      <c r="I94" s="31">
        <f>SUM(R71:R91)</f>
        <v>0</v>
      </c>
      <c r="J94" s="318" t="s">
        <v>14</v>
      </c>
      <c r="K94" s="318" t="s">
        <v>14</v>
      </c>
      <c r="L94" s="84"/>
      <c r="M94" s="83"/>
    </row>
    <row r="95" spans="1:18" ht="15.75" customHeight="1">
      <c r="B95" s="56"/>
      <c r="C95" s="6"/>
      <c r="D95" s="6"/>
      <c r="E95" s="84"/>
      <c r="F95" s="84"/>
      <c r="G95" s="292"/>
      <c r="H95" s="495"/>
      <c r="I95" s="33"/>
      <c r="J95" s="315"/>
      <c r="K95" s="315"/>
      <c r="L95" s="84"/>
      <c r="M95" s="83"/>
    </row>
    <row r="96" spans="1:18" ht="15.75" customHeight="1">
      <c r="B96" s="56"/>
      <c r="C96" s="6"/>
      <c r="D96" s="6"/>
      <c r="E96" s="84"/>
      <c r="F96" s="84"/>
      <c r="G96" s="292"/>
      <c r="H96" s="495"/>
      <c r="I96" s="33"/>
      <c r="J96" s="315"/>
      <c r="K96" s="315"/>
      <c r="L96" s="84"/>
      <c r="M96" s="83"/>
    </row>
    <row r="97" spans="1:18" ht="140.1" customHeight="1" thickBot="1">
      <c r="C97" s="449" t="s">
        <v>744</v>
      </c>
      <c r="D97" s="578" t="s">
        <v>1246</v>
      </c>
      <c r="E97" s="578"/>
      <c r="F97" s="554" t="s">
        <v>743</v>
      </c>
      <c r="G97" s="554"/>
      <c r="H97" s="554"/>
      <c r="I97" s="554"/>
      <c r="J97" s="554"/>
      <c r="K97" s="554"/>
      <c r="L97" s="554"/>
      <c r="M97" s="554"/>
      <c r="N97" s="554"/>
    </row>
    <row r="98" spans="1:18" ht="54" customHeight="1">
      <c r="A98" s="133" t="s">
        <v>1017</v>
      </c>
      <c r="B98" s="95">
        <v>1</v>
      </c>
      <c r="C98" s="166" t="s">
        <v>756</v>
      </c>
      <c r="D98" s="87"/>
      <c r="E98" s="167" t="s">
        <v>483</v>
      </c>
      <c r="F98" s="227" t="s">
        <v>548</v>
      </c>
      <c r="G98" s="297">
        <f>H98</f>
        <v>445</v>
      </c>
      <c r="H98" s="480">
        <v>445</v>
      </c>
      <c r="I98" s="267"/>
      <c r="J98" s="319">
        <f>G98*I98</f>
        <v>0</v>
      </c>
      <c r="K98" s="319">
        <f>I98*H98</f>
        <v>0</v>
      </c>
      <c r="L98" s="252" t="s">
        <v>740</v>
      </c>
      <c r="M98" s="163">
        <v>7862109271421</v>
      </c>
      <c r="N98" s="4">
        <v>10</v>
      </c>
      <c r="O98" s="10">
        <v>63.3</v>
      </c>
      <c r="P98" s="10">
        <f t="shared" ref="P98:P118" si="32">I98*O98</f>
        <v>0</v>
      </c>
      <c r="Q98" s="28">
        <v>9.7499999999999998E-5</v>
      </c>
      <c r="R98" s="122">
        <f t="shared" ref="R98:R118" si="33">I98*Q98</f>
        <v>0</v>
      </c>
    </row>
    <row r="99" spans="1:18" ht="54" customHeight="1">
      <c r="A99" s="133" t="s">
        <v>1018</v>
      </c>
      <c r="B99" s="95">
        <v>2</v>
      </c>
      <c r="C99" s="166" t="s">
        <v>757</v>
      </c>
      <c r="D99" s="87"/>
      <c r="E99" s="167" t="s">
        <v>483</v>
      </c>
      <c r="F99" s="227" t="s">
        <v>548</v>
      </c>
      <c r="G99" s="297">
        <f t="shared" ref="G99:G118" si="34">H99</f>
        <v>445</v>
      </c>
      <c r="H99" s="480">
        <v>445</v>
      </c>
      <c r="I99" s="273"/>
      <c r="J99" s="319">
        <f>G99*I99</f>
        <v>0</v>
      </c>
      <c r="K99" s="319">
        <f>I99*H99</f>
        <v>0</v>
      </c>
      <c r="L99" s="252" t="s">
        <v>740</v>
      </c>
      <c r="M99" s="163">
        <v>7862109271001</v>
      </c>
      <c r="N99" s="4">
        <v>10</v>
      </c>
      <c r="O99" s="10">
        <v>63.3</v>
      </c>
      <c r="P99" s="10">
        <f t="shared" si="32"/>
        <v>0</v>
      </c>
      <c r="Q99" s="28">
        <v>9.7499999999999998E-5</v>
      </c>
      <c r="R99" s="122">
        <f t="shared" si="33"/>
        <v>0</v>
      </c>
    </row>
    <row r="100" spans="1:18" ht="54" customHeight="1">
      <c r="A100" s="133" t="s">
        <v>1019</v>
      </c>
      <c r="B100" s="95">
        <v>3</v>
      </c>
      <c r="C100" s="166" t="s">
        <v>758</v>
      </c>
      <c r="D100" s="87"/>
      <c r="E100" s="167" t="s">
        <v>483</v>
      </c>
      <c r="F100" s="227" t="s">
        <v>548</v>
      </c>
      <c r="G100" s="297">
        <f t="shared" si="34"/>
        <v>445</v>
      </c>
      <c r="H100" s="480">
        <v>445</v>
      </c>
      <c r="I100" s="273"/>
      <c r="J100" s="319">
        <f>G100*I100</f>
        <v>0</v>
      </c>
      <c r="K100" s="319">
        <f>I100*H100</f>
        <v>0</v>
      </c>
      <c r="L100" s="252" t="s">
        <v>740</v>
      </c>
      <c r="M100" s="163">
        <v>7862109271407</v>
      </c>
      <c r="N100" s="4">
        <v>10</v>
      </c>
      <c r="O100" s="10">
        <v>63.3</v>
      </c>
      <c r="P100" s="10">
        <f t="shared" si="32"/>
        <v>0</v>
      </c>
      <c r="Q100" s="28">
        <v>9.7499999999999998E-5</v>
      </c>
      <c r="R100" s="122">
        <f t="shared" si="33"/>
        <v>0</v>
      </c>
    </row>
    <row r="101" spans="1:18" ht="54" customHeight="1">
      <c r="A101" s="133" t="s">
        <v>1020</v>
      </c>
      <c r="B101" s="95">
        <v>4</v>
      </c>
      <c r="C101" s="166" t="s">
        <v>761</v>
      </c>
      <c r="D101" s="87"/>
      <c r="E101" s="167" t="s">
        <v>483</v>
      </c>
      <c r="F101" s="227" t="s">
        <v>548</v>
      </c>
      <c r="G101" s="297">
        <f t="shared" si="34"/>
        <v>346</v>
      </c>
      <c r="H101" s="480">
        <v>346</v>
      </c>
      <c r="I101" s="273"/>
      <c r="J101" s="319">
        <f>G101*I101</f>
        <v>0</v>
      </c>
      <c r="K101" s="319">
        <f>I101*H101</f>
        <v>0</v>
      </c>
      <c r="L101" s="252" t="s">
        <v>741</v>
      </c>
      <c r="M101" s="163">
        <v>7862109270073</v>
      </c>
      <c r="N101" s="4">
        <v>10</v>
      </c>
      <c r="O101" s="10">
        <v>63.3</v>
      </c>
      <c r="P101" s="10">
        <f t="shared" si="32"/>
        <v>0</v>
      </c>
      <c r="Q101" s="28">
        <v>9.7499999999999998E-5</v>
      </c>
      <c r="R101" s="122">
        <f t="shared" si="33"/>
        <v>0</v>
      </c>
    </row>
    <row r="102" spans="1:18" ht="54" customHeight="1">
      <c r="A102" s="133" t="s">
        <v>1022</v>
      </c>
      <c r="B102" s="95">
        <v>5</v>
      </c>
      <c r="C102" s="166" t="s">
        <v>760</v>
      </c>
      <c r="D102" s="87"/>
      <c r="E102" s="167" t="s">
        <v>483</v>
      </c>
      <c r="F102" s="227" t="s">
        <v>548</v>
      </c>
      <c r="G102" s="297">
        <f t="shared" si="34"/>
        <v>346</v>
      </c>
      <c r="H102" s="480">
        <v>346</v>
      </c>
      <c r="I102" s="273"/>
      <c r="J102" s="319">
        <f>G102*I102</f>
        <v>0</v>
      </c>
      <c r="K102" s="319">
        <f>I102*H102</f>
        <v>0</v>
      </c>
      <c r="L102" s="252" t="s">
        <v>741</v>
      </c>
      <c r="M102" s="163">
        <v>7862109270516</v>
      </c>
      <c r="N102" s="4">
        <v>10</v>
      </c>
      <c r="O102" s="10">
        <v>63.3</v>
      </c>
      <c r="P102" s="10">
        <f t="shared" si="32"/>
        <v>0</v>
      </c>
      <c r="Q102" s="28">
        <v>9.7499999999999998E-5</v>
      </c>
      <c r="R102" s="122">
        <f t="shared" si="33"/>
        <v>0</v>
      </c>
    </row>
    <row r="103" spans="1:18" ht="54" customHeight="1">
      <c r="A103" s="133" t="s">
        <v>1023</v>
      </c>
      <c r="B103" s="95">
        <v>6</v>
      </c>
      <c r="C103" s="166" t="s">
        <v>759</v>
      </c>
      <c r="D103" s="87"/>
      <c r="E103" s="167" t="s">
        <v>483</v>
      </c>
      <c r="F103" s="227" t="s">
        <v>548</v>
      </c>
      <c r="G103" s="297">
        <f t="shared" si="34"/>
        <v>346</v>
      </c>
      <c r="H103" s="480">
        <v>346</v>
      </c>
      <c r="I103" s="273"/>
      <c r="J103" s="319">
        <f t="shared" ref="J103:J118" si="35">G103*I103</f>
        <v>0</v>
      </c>
      <c r="K103" s="319">
        <f t="shared" ref="K103:K118" si="36">I103*H103</f>
        <v>0</v>
      </c>
      <c r="L103" s="252" t="s">
        <v>741</v>
      </c>
      <c r="M103" s="163">
        <v>7862109270080</v>
      </c>
      <c r="N103" s="4">
        <v>10</v>
      </c>
      <c r="O103" s="10">
        <v>63.3</v>
      </c>
      <c r="P103" s="10">
        <f t="shared" si="32"/>
        <v>0</v>
      </c>
      <c r="Q103" s="28">
        <v>9.7499999999999998E-5</v>
      </c>
      <c r="R103" s="122">
        <f t="shared" si="33"/>
        <v>0</v>
      </c>
    </row>
    <row r="104" spans="1:18" ht="64.5" customHeight="1">
      <c r="A104" s="133" t="s">
        <v>1021</v>
      </c>
      <c r="B104" s="95">
        <v>7</v>
      </c>
      <c r="C104" s="166" t="s">
        <v>762</v>
      </c>
      <c r="D104" s="87"/>
      <c r="E104" s="167" t="s">
        <v>483</v>
      </c>
      <c r="F104" s="227" t="s">
        <v>548</v>
      </c>
      <c r="G104" s="297">
        <f t="shared" si="34"/>
        <v>346</v>
      </c>
      <c r="H104" s="480">
        <v>346</v>
      </c>
      <c r="I104" s="273"/>
      <c r="J104" s="319">
        <f t="shared" si="35"/>
        <v>0</v>
      </c>
      <c r="K104" s="319">
        <f t="shared" si="36"/>
        <v>0</v>
      </c>
      <c r="L104" s="252" t="s">
        <v>741</v>
      </c>
      <c r="M104" s="163">
        <v>7862109270547</v>
      </c>
      <c r="N104" s="4">
        <v>10</v>
      </c>
      <c r="O104" s="10">
        <v>63.3</v>
      </c>
      <c r="P104" s="10">
        <f t="shared" si="32"/>
        <v>0</v>
      </c>
      <c r="Q104" s="28">
        <v>9.7499999999999998E-5</v>
      </c>
      <c r="R104" s="122">
        <f t="shared" si="33"/>
        <v>0</v>
      </c>
    </row>
    <row r="105" spans="1:18" ht="54" customHeight="1">
      <c r="A105" s="133" t="s">
        <v>1024</v>
      </c>
      <c r="B105" s="95">
        <v>8</v>
      </c>
      <c r="C105" s="166" t="s">
        <v>763</v>
      </c>
      <c r="D105" s="87"/>
      <c r="E105" s="167" t="s">
        <v>483</v>
      </c>
      <c r="F105" s="227" t="s">
        <v>548</v>
      </c>
      <c r="G105" s="297">
        <f t="shared" si="34"/>
        <v>346</v>
      </c>
      <c r="H105" s="480">
        <v>346</v>
      </c>
      <c r="I105" s="273"/>
      <c r="J105" s="319">
        <f t="shared" si="35"/>
        <v>0</v>
      </c>
      <c r="K105" s="319">
        <f t="shared" si="36"/>
        <v>0</v>
      </c>
      <c r="L105" s="252" t="s">
        <v>741</v>
      </c>
      <c r="M105" s="163">
        <v>7862109270530</v>
      </c>
      <c r="N105" s="4">
        <v>10</v>
      </c>
      <c r="O105" s="10">
        <v>63.3</v>
      </c>
      <c r="P105" s="10">
        <f t="shared" si="32"/>
        <v>0</v>
      </c>
      <c r="Q105" s="28">
        <v>9.7499999999999998E-5</v>
      </c>
      <c r="R105" s="122">
        <f t="shared" si="33"/>
        <v>0</v>
      </c>
    </row>
    <row r="106" spans="1:18" ht="54" customHeight="1">
      <c r="A106" s="133" t="s">
        <v>1025</v>
      </c>
      <c r="B106" s="95">
        <v>9</v>
      </c>
      <c r="C106" s="166" t="s">
        <v>764</v>
      </c>
      <c r="D106" s="87"/>
      <c r="E106" s="167" t="s">
        <v>483</v>
      </c>
      <c r="F106" s="227" t="s">
        <v>548</v>
      </c>
      <c r="G106" s="297">
        <f t="shared" si="34"/>
        <v>346</v>
      </c>
      <c r="H106" s="480">
        <v>346</v>
      </c>
      <c r="I106" s="273"/>
      <c r="J106" s="319">
        <f t="shared" si="35"/>
        <v>0</v>
      </c>
      <c r="K106" s="319">
        <f t="shared" si="36"/>
        <v>0</v>
      </c>
      <c r="L106" s="252" t="s">
        <v>741</v>
      </c>
      <c r="M106" s="163">
        <v>7862109270554</v>
      </c>
      <c r="N106" s="4">
        <v>10</v>
      </c>
      <c r="O106" s="10">
        <v>63.3</v>
      </c>
      <c r="P106" s="10">
        <f t="shared" si="32"/>
        <v>0</v>
      </c>
      <c r="Q106" s="28">
        <v>9.7499999999999998E-5</v>
      </c>
      <c r="R106" s="122">
        <f t="shared" si="33"/>
        <v>0</v>
      </c>
    </row>
    <row r="107" spans="1:18" ht="54" customHeight="1">
      <c r="A107" s="133" t="s">
        <v>1026</v>
      </c>
      <c r="B107" s="95">
        <v>10</v>
      </c>
      <c r="C107" s="166" t="s">
        <v>765</v>
      </c>
      <c r="D107" s="87"/>
      <c r="E107" s="167" t="s">
        <v>483</v>
      </c>
      <c r="F107" s="227" t="s">
        <v>548</v>
      </c>
      <c r="G107" s="297">
        <f t="shared" si="34"/>
        <v>346</v>
      </c>
      <c r="H107" s="480">
        <v>346</v>
      </c>
      <c r="I107" s="273"/>
      <c r="J107" s="319">
        <f t="shared" si="35"/>
        <v>0</v>
      </c>
      <c r="K107" s="319">
        <f t="shared" si="36"/>
        <v>0</v>
      </c>
      <c r="L107" s="252" t="s">
        <v>741</v>
      </c>
      <c r="M107" s="163">
        <v>7862109270523</v>
      </c>
      <c r="N107" s="4">
        <v>10</v>
      </c>
      <c r="O107" s="10">
        <v>63.3</v>
      </c>
      <c r="P107" s="10">
        <f t="shared" si="32"/>
        <v>0</v>
      </c>
      <c r="Q107" s="28">
        <v>9.7499999999999998E-5</v>
      </c>
      <c r="R107" s="122">
        <f t="shared" si="33"/>
        <v>0</v>
      </c>
    </row>
    <row r="108" spans="1:18" ht="54" customHeight="1">
      <c r="A108" s="133" t="s">
        <v>1027</v>
      </c>
      <c r="B108" s="95">
        <v>11</v>
      </c>
      <c r="C108" s="166" t="s">
        <v>747</v>
      </c>
      <c r="D108" s="87"/>
      <c r="E108" s="167" t="s">
        <v>483</v>
      </c>
      <c r="F108" s="227" t="s">
        <v>548</v>
      </c>
      <c r="G108" s="297">
        <f t="shared" si="34"/>
        <v>197</v>
      </c>
      <c r="H108" s="480">
        <v>197</v>
      </c>
      <c r="I108" s="273"/>
      <c r="J108" s="319">
        <f t="shared" si="35"/>
        <v>0</v>
      </c>
      <c r="K108" s="319">
        <f t="shared" si="36"/>
        <v>0</v>
      </c>
      <c r="L108" s="252" t="s">
        <v>742</v>
      </c>
      <c r="M108" s="163">
        <v>7862109270028</v>
      </c>
      <c r="N108" s="4">
        <v>10</v>
      </c>
      <c r="O108" s="10">
        <v>63.3</v>
      </c>
      <c r="P108" s="10">
        <f t="shared" si="32"/>
        <v>0</v>
      </c>
      <c r="Q108" s="28">
        <v>9.7499999999999998E-5</v>
      </c>
      <c r="R108" s="122">
        <f t="shared" si="33"/>
        <v>0</v>
      </c>
    </row>
    <row r="109" spans="1:18" ht="54" customHeight="1">
      <c r="A109" s="133" t="s">
        <v>1028</v>
      </c>
      <c r="B109" s="95">
        <v>12</v>
      </c>
      <c r="C109" s="166" t="s">
        <v>748</v>
      </c>
      <c r="D109" s="87"/>
      <c r="E109" s="167" t="s">
        <v>483</v>
      </c>
      <c r="F109" s="227" t="s">
        <v>548</v>
      </c>
      <c r="G109" s="297">
        <f t="shared" si="34"/>
        <v>197</v>
      </c>
      <c r="H109" s="480">
        <v>197</v>
      </c>
      <c r="I109" s="273"/>
      <c r="J109" s="319">
        <f t="shared" si="35"/>
        <v>0</v>
      </c>
      <c r="K109" s="319">
        <f t="shared" si="36"/>
        <v>0</v>
      </c>
      <c r="L109" s="252" t="s">
        <v>742</v>
      </c>
      <c r="M109" s="163">
        <v>7862109271414</v>
      </c>
      <c r="N109" s="4">
        <v>10</v>
      </c>
      <c r="O109" s="10">
        <v>63.3</v>
      </c>
      <c r="P109" s="10">
        <f t="shared" si="32"/>
        <v>0</v>
      </c>
      <c r="Q109" s="28">
        <v>9.7499999999999998E-5</v>
      </c>
      <c r="R109" s="122">
        <f t="shared" si="33"/>
        <v>0</v>
      </c>
    </row>
    <row r="110" spans="1:18" ht="54" customHeight="1">
      <c r="A110" s="133" t="s">
        <v>1029</v>
      </c>
      <c r="B110" s="95">
        <v>13</v>
      </c>
      <c r="C110" s="166" t="s">
        <v>749</v>
      </c>
      <c r="D110" s="87"/>
      <c r="E110" s="167" t="s">
        <v>483</v>
      </c>
      <c r="F110" s="227" t="s">
        <v>548</v>
      </c>
      <c r="G110" s="297">
        <f t="shared" si="34"/>
        <v>197</v>
      </c>
      <c r="H110" s="480">
        <v>197</v>
      </c>
      <c r="I110" s="273"/>
      <c r="J110" s="319">
        <f t="shared" si="35"/>
        <v>0</v>
      </c>
      <c r="K110" s="319">
        <f t="shared" si="36"/>
        <v>0</v>
      </c>
      <c r="L110" s="252" t="s">
        <v>742</v>
      </c>
      <c r="M110" s="163">
        <v>7862109270042</v>
      </c>
      <c r="N110" s="4">
        <v>10</v>
      </c>
      <c r="O110" s="10">
        <v>63.3</v>
      </c>
      <c r="P110" s="10">
        <f t="shared" si="32"/>
        <v>0</v>
      </c>
      <c r="Q110" s="28">
        <v>9.7499999999999998E-5</v>
      </c>
      <c r="R110" s="122">
        <f t="shared" si="33"/>
        <v>0</v>
      </c>
    </row>
    <row r="111" spans="1:18" ht="54" customHeight="1">
      <c r="A111" s="133" t="s">
        <v>1030</v>
      </c>
      <c r="B111" s="95">
        <v>14</v>
      </c>
      <c r="C111" s="166" t="s">
        <v>750</v>
      </c>
      <c r="D111" s="87"/>
      <c r="E111" s="167" t="s">
        <v>483</v>
      </c>
      <c r="F111" s="227" t="s">
        <v>548</v>
      </c>
      <c r="G111" s="297">
        <f t="shared" si="34"/>
        <v>197</v>
      </c>
      <c r="H111" s="480">
        <v>197</v>
      </c>
      <c r="I111" s="273"/>
      <c r="J111" s="319">
        <f t="shared" si="35"/>
        <v>0</v>
      </c>
      <c r="K111" s="319">
        <f t="shared" si="36"/>
        <v>0</v>
      </c>
      <c r="L111" s="252" t="s">
        <v>742</v>
      </c>
      <c r="M111" s="163">
        <v>7862109270035</v>
      </c>
      <c r="N111" s="4">
        <v>10</v>
      </c>
      <c r="O111" s="10">
        <v>63.3</v>
      </c>
      <c r="P111" s="10">
        <f t="shared" si="32"/>
        <v>0</v>
      </c>
      <c r="Q111" s="28">
        <v>9.7499999999999998E-5</v>
      </c>
      <c r="R111" s="122">
        <f t="shared" si="33"/>
        <v>0</v>
      </c>
    </row>
    <row r="112" spans="1:18" ht="63.75" customHeight="1">
      <c r="A112" s="133" t="s">
        <v>1031</v>
      </c>
      <c r="B112" s="95">
        <v>15</v>
      </c>
      <c r="C112" s="166" t="s">
        <v>777</v>
      </c>
      <c r="D112" s="87"/>
      <c r="E112" s="167" t="s">
        <v>483</v>
      </c>
      <c r="F112" s="227" t="s">
        <v>548</v>
      </c>
      <c r="G112" s="297">
        <f t="shared" si="34"/>
        <v>197</v>
      </c>
      <c r="H112" s="480">
        <v>197</v>
      </c>
      <c r="I112" s="273"/>
      <c r="J112" s="319">
        <f t="shared" si="35"/>
        <v>0</v>
      </c>
      <c r="K112" s="319">
        <f t="shared" si="36"/>
        <v>0</v>
      </c>
      <c r="L112" s="252" t="s">
        <v>742</v>
      </c>
      <c r="M112" s="163">
        <v>7862109271025</v>
      </c>
      <c r="N112" s="4">
        <v>10</v>
      </c>
      <c r="O112" s="10">
        <v>63.3</v>
      </c>
      <c r="P112" s="10">
        <f t="shared" si="32"/>
        <v>0</v>
      </c>
      <c r="Q112" s="28">
        <v>9.7499999999999998E-5</v>
      </c>
      <c r="R112" s="122">
        <f t="shared" si="33"/>
        <v>0</v>
      </c>
    </row>
    <row r="113" spans="1:23" ht="54" customHeight="1">
      <c r="A113" s="133" t="s">
        <v>1032</v>
      </c>
      <c r="B113" s="95">
        <v>16</v>
      </c>
      <c r="C113" s="166" t="s">
        <v>751</v>
      </c>
      <c r="D113" s="87"/>
      <c r="E113" s="167" t="s">
        <v>483</v>
      </c>
      <c r="F113" s="227" t="s">
        <v>548</v>
      </c>
      <c r="G113" s="297">
        <f t="shared" si="34"/>
        <v>197</v>
      </c>
      <c r="H113" s="480">
        <v>197</v>
      </c>
      <c r="I113" s="273"/>
      <c r="J113" s="319">
        <f t="shared" si="35"/>
        <v>0</v>
      </c>
      <c r="K113" s="319">
        <f t="shared" si="36"/>
        <v>0</v>
      </c>
      <c r="L113" s="252" t="s">
        <v>742</v>
      </c>
      <c r="M113" s="163">
        <v>7862109270998</v>
      </c>
      <c r="N113" s="4">
        <v>10</v>
      </c>
      <c r="O113" s="10">
        <v>63.3</v>
      </c>
      <c r="P113" s="10">
        <f t="shared" si="32"/>
        <v>0</v>
      </c>
      <c r="Q113" s="28">
        <v>9.7499999999999998E-5</v>
      </c>
      <c r="R113" s="122">
        <f t="shared" si="33"/>
        <v>0</v>
      </c>
    </row>
    <row r="114" spans="1:23" ht="54" customHeight="1">
      <c r="A114" s="133" t="s">
        <v>1033</v>
      </c>
      <c r="B114" s="95">
        <v>17</v>
      </c>
      <c r="C114" s="166" t="s">
        <v>778</v>
      </c>
      <c r="D114" s="87"/>
      <c r="E114" s="167" t="s">
        <v>483</v>
      </c>
      <c r="F114" s="227" t="s">
        <v>548</v>
      </c>
      <c r="G114" s="297">
        <f t="shared" si="34"/>
        <v>197</v>
      </c>
      <c r="H114" s="480">
        <v>197</v>
      </c>
      <c r="I114" s="273"/>
      <c r="J114" s="319">
        <f t="shared" si="35"/>
        <v>0</v>
      </c>
      <c r="K114" s="319">
        <f t="shared" si="36"/>
        <v>0</v>
      </c>
      <c r="L114" s="252" t="s">
        <v>742</v>
      </c>
      <c r="M114" s="163">
        <v>7862109270271</v>
      </c>
      <c r="N114" s="4">
        <v>10</v>
      </c>
      <c r="O114" s="10">
        <v>63.3</v>
      </c>
      <c r="P114" s="10">
        <f t="shared" si="32"/>
        <v>0</v>
      </c>
      <c r="Q114" s="28">
        <v>9.7499999999999998E-5</v>
      </c>
      <c r="R114" s="122">
        <f t="shared" si="33"/>
        <v>0</v>
      </c>
    </row>
    <row r="115" spans="1:23" ht="54" customHeight="1">
      <c r="A115" s="133" t="s">
        <v>1034</v>
      </c>
      <c r="B115" s="95">
        <v>18</v>
      </c>
      <c r="C115" s="166" t="s">
        <v>752</v>
      </c>
      <c r="D115" s="87"/>
      <c r="E115" s="167" t="s">
        <v>483</v>
      </c>
      <c r="F115" s="227" t="s">
        <v>548</v>
      </c>
      <c r="G115" s="297">
        <f t="shared" si="34"/>
        <v>197</v>
      </c>
      <c r="H115" s="480">
        <v>197</v>
      </c>
      <c r="I115" s="273"/>
      <c r="J115" s="319">
        <f t="shared" si="35"/>
        <v>0</v>
      </c>
      <c r="K115" s="319">
        <f t="shared" si="36"/>
        <v>0</v>
      </c>
      <c r="L115" s="252" t="s">
        <v>742</v>
      </c>
      <c r="M115" s="163">
        <v>7862109270974</v>
      </c>
      <c r="N115" s="4">
        <v>10</v>
      </c>
      <c r="O115" s="10">
        <v>63.3</v>
      </c>
      <c r="P115" s="10">
        <f t="shared" si="32"/>
        <v>0</v>
      </c>
      <c r="Q115" s="28">
        <v>9.7499999999999998E-5</v>
      </c>
      <c r="R115" s="122">
        <f t="shared" si="33"/>
        <v>0</v>
      </c>
    </row>
    <row r="116" spans="1:23" ht="54" customHeight="1">
      <c r="A116" s="133" t="s">
        <v>1035</v>
      </c>
      <c r="B116" s="95">
        <v>19</v>
      </c>
      <c r="C116" s="166" t="s">
        <v>753</v>
      </c>
      <c r="D116" s="87"/>
      <c r="E116" s="167" t="s">
        <v>483</v>
      </c>
      <c r="F116" s="227" t="s">
        <v>548</v>
      </c>
      <c r="G116" s="297">
        <f t="shared" si="34"/>
        <v>197</v>
      </c>
      <c r="H116" s="480">
        <v>197</v>
      </c>
      <c r="I116" s="273"/>
      <c r="J116" s="319">
        <f t="shared" si="35"/>
        <v>0</v>
      </c>
      <c r="K116" s="319">
        <f t="shared" si="36"/>
        <v>0</v>
      </c>
      <c r="L116" s="252" t="s">
        <v>742</v>
      </c>
      <c r="M116" s="163">
        <v>7862109270981</v>
      </c>
      <c r="N116" s="4">
        <v>10</v>
      </c>
      <c r="O116" s="10">
        <v>63.3</v>
      </c>
      <c r="P116" s="10">
        <f t="shared" si="32"/>
        <v>0</v>
      </c>
      <c r="Q116" s="28">
        <v>9.7499999999999998E-5</v>
      </c>
      <c r="R116" s="122">
        <f t="shared" si="33"/>
        <v>0</v>
      </c>
    </row>
    <row r="117" spans="1:23" ht="54" customHeight="1">
      <c r="A117" s="133" t="s">
        <v>1036</v>
      </c>
      <c r="B117" s="95">
        <v>20</v>
      </c>
      <c r="C117" s="166" t="s">
        <v>754</v>
      </c>
      <c r="D117" s="87"/>
      <c r="E117" s="167" t="s">
        <v>483</v>
      </c>
      <c r="F117" s="227" t="s">
        <v>548</v>
      </c>
      <c r="G117" s="297">
        <f t="shared" si="34"/>
        <v>197</v>
      </c>
      <c r="H117" s="480">
        <v>197</v>
      </c>
      <c r="I117" s="273"/>
      <c r="J117" s="319">
        <f t="shared" si="35"/>
        <v>0</v>
      </c>
      <c r="K117" s="319">
        <f t="shared" si="36"/>
        <v>0</v>
      </c>
      <c r="L117" s="252" t="s">
        <v>742</v>
      </c>
      <c r="M117" s="163">
        <v>7862109271018</v>
      </c>
      <c r="N117" s="4">
        <v>10</v>
      </c>
      <c r="O117" s="10">
        <v>63.3</v>
      </c>
      <c r="P117" s="10">
        <f t="shared" si="32"/>
        <v>0</v>
      </c>
      <c r="Q117" s="28">
        <v>9.7499999999999998E-5</v>
      </c>
      <c r="R117" s="122">
        <f t="shared" si="33"/>
        <v>0</v>
      </c>
    </row>
    <row r="118" spans="1:23" ht="54" customHeight="1" thickBot="1">
      <c r="A118" s="133" t="s">
        <v>1037</v>
      </c>
      <c r="B118" s="95">
        <v>21</v>
      </c>
      <c r="C118" s="166" t="s">
        <v>755</v>
      </c>
      <c r="D118" s="87"/>
      <c r="E118" s="167" t="s">
        <v>483</v>
      </c>
      <c r="F118" s="227" t="s">
        <v>548</v>
      </c>
      <c r="G118" s="297">
        <f t="shared" si="34"/>
        <v>197</v>
      </c>
      <c r="H118" s="480">
        <v>197</v>
      </c>
      <c r="I118" s="274"/>
      <c r="J118" s="319">
        <f t="shared" si="35"/>
        <v>0</v>
      </c>
      <c r="K118" s="319">
        <f t="shared" si="36"/>
        <v>0</v>
      </c>
      <c r="L118" s="252" t="s">
        <v>742</v>
      </c>
      <c r="M118" s="163">
        <v>7862109270240</v>
      </c>
      <c r="N118" s="4">
        <v>10</v>
      </c>
      <c r="O118" s="10">
        <v>63.3</v>
      </c>
      <c r="P118" s="10">
        <f t="shared" si="32"/>
        <v>0</v>
      </c>
      <c r="Q118" s="28">
        <v>9.7499999999999998E-5</v>
      </c>
      <c r="R118" s="122">
        <f t="shared" si="33"/>
        <v>0</v>
      </c>
    </row>
    <row r="119" spans="1:23" ht="15.75" customHeight="1">
      <c r="G119" s="298" t="s">
        <v>7</v>
      </c>
      <c r="H119" s="510" t="s">
        <v>7</v>
      </c>
      <c r="I119" s="375"/>
      <c r="J119" s="320">
        <f>SUM(J98:J118)</f>
        <v>0</v>
      </c>
      <c r="K119" s="320">
        <f>SUM(K98:K118)</f>
        <v>0</v>
      </c>
    </row>
    <row r="120" spans="1:23" ht="15.75" customHeight="1">
      <c r="G120" s="299" t="s">
        <v>15</v>
      </c>
      <c r="H120" s="511" t="s">
        <v>15</v>
      </c>
      <c r="I120" s="30">
        <f>SUM(P98:P118)/1000</f>
        <v>0</v>
      </c>
      <c r="J120" s="321" t="s">
        <v>11</v>
      </c>
      <c r="K120" s="321" t="s">
        <v>11</v>
      </c>
    </row>
    <row r="121" spans="1:23" ht="15.75" customHeight="1" thickBot="1">
      <c r="G121" s="300" t="s">
        <v>8</v>
      </c>
      <c r="H121" s="512" t="s">
        <v>8</v>
      </c>
      <c r="I121" s="31">
        <f>SUM(R98:R118)</f>
        <v>0</v>
      </c>
      <c r="J121" s="318" t="s">
        <v>247</v>
      </c>
      <c r="K121" s="318" t="s">
        <v>247</v>
      </c>
    </row>
    <row r="122" spans="1:23" ht="15.75" customHeight="1">
      <c r="B122" s="56"/>
      <c r="C122" s="6"/>
      <c r="D122" s="6"/>
      <c r="E122" s="84"/>
      <c r="F122" s="84"/>
      <c r="G122" s="292"/>
      <c r="H122" s="495"/>
      <c r="I122" s="33"/>
      <c r="J122" s="315"/>
      <c r="K122" s="315"/>
      <c r="L122" s="84"/>
      <c r="M122" s="83"/>
    </row>
    <row r="123" spans="1:23" ht="15.75" customHeight="1">
      <c r="B123" s="55"/>
      <c r="C123" s="24"/>
      <c r="E123" s="25"/>
      <c r="F123" s="25"/>
      <c r="G123" s="292"/>
      <c r="H123" s="495"/>
      <c r="I123" s="33"/>
      <c r="J123" s="315"/>
      <c r="K123" s="315"/>
      <c r="L123" s="10"/>
      <c r="M123" s="26"/>
      <c r="N123" s="10"/>
      <c r="O123" s="10"/>
      <c r="P123" s="10"/>
      <c r="R123" s="20"/>
    </row>
    <row r="124" spans="1:23" ht="105" customHeight="1" thickBot="1">
      <c r="B124" s="182"/>
      <c r="C124" s="182" t="s">
        <v>711</v>
      </c>
      <c r="D124" s="557" t="s">
        <v>1248</v>
      </c>
      <c r="E124" s="557"/>
      <c r="F124" s="552" t="s">
        <v>781</v>
      </c>
      <c r="G124" s="552"/>
      <c r="H124" s="552"/>
      <c r="I124" s="552"/>
      <c r="J124" s="552"/>
      <c r="K124" s="552"/>
      <c r="L124" s="552"/>
      <c r="M124" s="552"/>
      <c r="N124" s="552"/>
      <c r="O124" s="10"/>
      <c r="P124" s="10"/>
      <c r="R124" s="20"/>
      <c r="W124" s="186"/>
    </row>
    <row r="125" spans="1:23" ht="57" customHeight="1">
      <c r="A125" s="133" t="s">
        <v>1038</v>
      </c>
      <c r="B125" s="258">
        <v>1</v>
      </c>
      <c r="C125" s="17" t="s">
        <v>730</v>
      </c>
      <c r="D125" s="23"/>
      <c r="E125" s="119" t="s">
        <v>322</v>
      </c>
      <c r="F125" s="221" t="s">
        <v>640</v>
      </c>
      <c r="G125" s="376">
        <f>H125*1.18</f>
        <v>234.82</v>
      </c>
      <c r="H125" s="505">
        <v>199</v>
      </c>
      <c r="I125" s="265"/>
      <c r="J125" s="316">
        <f t="shared" ref="J125:J131" si="37">G125*I125</f>
        <v>0</v>
      </c>
      <c r="K125" s="316">
        <f>H125*I125</f>
        <v>0</v>
      </c>
      <c r="L125" s="4" t="s">
        <v>641</v>
      </c>
      <c r="M125" s="147">
        <v>4627093736393</v>
      </c>
      <c r="N125" s="4">
        <v>1</v>
      </c>
      <c r="O125" s="10">
        <v>110</v>
      </c>
      <c r="P125" s="10">
        <f t="shared" ref="P125:P131" si="38">I125*O125</f>
        <v>0</v>
      </c>
      <c r="Q125" s="20">
        <v>4.5919999999999999E-4</v>
      </c>
      <c r="R125" s="35">
        <f t="shared" ref="R125:R130" si="39">Q125*I125</f>
        <v>0</v>
      </c>
      <c r="S125" s="5"/>
    </row>
    <row r="126" spans="1:23" ht="57" customHeight="1">
      <c r="A126" s="133" t="s">
        <v>1039</v>
      </c>
      <c r="B126" s="258">
        <v>2</v>
      </c>
      <c r="C126" s="17" t="s">
        <v>919</v>
      </c>
      <c r="D126" s="23"/>
      <c r="E126" s="119" t="s">
        <v>322</v>
      </c>
      <c r="F126" s="221" t="s">
        <v>640</v>
      </c>
      <c r="G126" s="376">
        <f t="shared" ref="G126:G131" si="40">H126*1.18</f>
        <v>277.3</v>
      </c>
      <c r="H126" s="505">
        <v>235</v>
      </c>
      <c r="I126" s="264"/>
      <c r="J126" s="316">
        <f t="shared" si="37"/>
        <v>0</v>
      </c>
      <c r="K126" s="316">
        <f t="shared" ref="K126:K131" si="41">H126*I126</f>
        <v>0</v>
      </c>
      <c r="L126" s="4" t="s">
        <v>727</v>
      </c>
      <c r="M126" s="147">
        <v>4627093734344</v>
      </c>
      <c r="N126" s="4">
        <v>1</v>
      </c>
      <c r="O126" s="10">
        <v>110</v>
      </c>
      <c r="P126" s="10">
        <f t="shared" si="38"/>
        <v>0</v>
      </c>
      <c r="Q126" s="20">
        <v>4.5919999999999999E-4</v>
      </c>
      <c r="R126" s="35">
        <f t="shared" si="39"/>
        <v>0</v>
      </c>
      <c r="S126" s="5"/>
    </row>
    <row r="127" spans="1:23" ht="57" customHeight="1">
      <c r="A127" s="133" t="s">
        <v>1040</v>
      </c>
      <c r="B127" s="258">
        <v>3</v>
      </c>
      <c r="C127" s="17" t="s">
        <v>918</v>
      </c>
      <c r="D127" s="23"/>
      <c r="E127" s="119" t="s">
        <v>322</v>
      </c>
      <c r="F127" s="221" t="s">
        <v>640</v>
      </c>
      <c r="G127" s="376">
        <f t="shared" si="40"/>
        <v>270.21999999999997</v>
      </c>
      <c r="H127" s="505">
        <v>229</v>
      </c>
      <c r="I127" s="264"/>
      <c r="J127" s="316">
        <f t="shared" si="37"/>
        <v>0</v>
      </c>
      <c r="K127" s="316">
        <f t="shared" si="41"/>
        <v>0</v>
      </c>
      <c r="L127" s="4" t="s">
        <v>728</v>
      </c>
      <c r="M127" s="147">
        <v>4627093736119</v>
      </c>
      <c r="N127" s="4">
        <v>1</v>
      </c>
      <c r="O127" s="10">
        <v>110</v>
      </c>
      <c r="P127" s="10">
        <f t="shared" si="38"/>
        <v>0</v>
      </c>
      <c r="Q127" s="20">
        <v>4.5919999999999999E-4</v>
      </c>
      <c r="R127" s="35">
        <f t="shared" si="39"/>
        <v>0</v>
      </c>
      <c r="S127" s="5"/>
    </row>
    <row r="128" spans="1:23" ht="57" customHeight="1">
      <c r="A128" s="133" t="s">
        <v>1041</v>
      </c>
      <c r="B128" s="258">
        <v>4</v>
      </c>
      <c r="C128" s="17" t="s">
        <v>917</v>
      </c>
      <c r="D128" s="23"/>
      <c r="E128" s="119" t="s">
        <v>729</v>
      </c>
      <c r="F128" s="221" t="s">
        <v>640</v>
      </c>
      <c r="G128" s="376">
        <f t="shared" si="40"/>
        <v>236</v>
      </c>
      <c r="H128" s="505">
        <v>200</v>
      </c>
      <c r="I128" s="264"/>
      <c r="J128" s="316">
        <f t="shared" si="37"/>
        <v>0</v>
      </c>
      <c r="K128" s="316">
        <f t="shared" si="41"/>
        <v>0</v>
      </c>
      <c r="L128" s="4" t="s">
        <v>641</v>
      </c>
      <c r="M128" s="147">
        <v>4627093734351</v>
      </c>
      <c r="N128" s="4">
        <v>1</v>
      </c>
      <c r="O128" s="10">
        <v>110</v>
      </c>
      <c r="P128" s="10">
        <f t="shared" si="38"/>
        <v>0</v>
      </c>
      <c r="Q128" s="20">
        <v>4.5919999999999999E-4</v>
      </c>
      <c r="R128" s="35">
        <f t="shared" si="39"/>
        <v>0</v>
      </c>
      <c r="S128" s="5"/>
    </row>
    <row r="129" spans="1:19" ht="57" customHeight="1">
      <c r="A129" s="133" t="s">
        <v>1042</v>
      </c>
      <c r="B129" s="258">
        <v>5</v>
      </c>
      <c r="C129" s="17" t="s">
        <v>916</v>
      </c>
      <c r="D129" s="23"/>
      <c r="E129" s="119" t="s">
        <v>729</v>
      </c>
      <c r="F129" s="221" t="s">
        <v>640</v>
      </c>
      <c r="G129" s="376">
        <f t="shared" si="40"/>
        <v>236</v>
      </c>
      <c r="H129" s="505">
        <v>200</v>
      </c>
      <c r="I129" s="264"/>
      <c r="J129" s="316">
        <f t="shared" si="37"/>
        <v>0</v>
      </c>
      <c r="K129" s="316">
        <f t="shared" si="41"/>
        <v>0</v>
      </c>
      <c r="L129" s="4" t="s">
        <v>641</v>
      </c>
      <c r="M129" s="147">
        <v>4627093734375</v>
      </c>
      <c r="N129" s="4">
        <v>1</v>
      </c>
      <c r="O129" s="10">
        <v>110</v>
      </c>
      <c r="P129" s="10">
        <f t="shared" si="38"/>
        <v>0</v>
      </c>
      <c r="Q129" s="20">
        <v>4.5919999999999999E-4</v>
      </c>
      <c r="R129" s="35">
        <f t="shared" si="39"/>
        <v>0</v>
      </c>
      <c r="S129" s="5"/>
    </row>
    <row r="130" spans="1:19" ht="57" customHeight="1">
      <c r="A130" s="133" t="s">
        <v>1043</v>
      </c>
      <c r="B130" s="258">
        <v>6</v>
      </c>
      <c r="C130" s="17" t="s">
        <v>915</v>
      </c>
      <c r="D130" s="23"/>
      <c r="E130" s="119" t="s">
        <v>729</v>
      </c>
      <c r="F130" s="221" t="s">
        <v>640</v>
      </c>
      <c r="G130" s="376">
        <f t="shared" si="40"/>
        <v>236</v>
      </c>
      <c r="H130" s="505">
        <v>200</v>
      </c>
      <c r="I130" s="264"/>
      <c r="J130" s="316">
        <f t="shared" si="37"/>
        <v>0</v>
      </c>
      <c r="K130" s="316">
        <f t="shared" si="41"/>
        <v>0</v>
      </c>
      <c r="L130" s="4" t="s">
        <v>641</v>
      </c>
      <c r="M130" s="147">
        <v>4627093734368</v>
      </c>
      <c r="N130" s="4">
        <v>1</v>
      </c>
      <c r="O130" s="10">
        <v>110</v>
      </c>
      <c r="P130" s="10">
        <f t="shared" si="38"/>
        <v>0</v>
      </c>
      <c r="Q130" s="20">
        <v>4.5919999999999999E-4</v>
      </c>
      <c r="R130" s="35">
        <f t="shared" si="39"/>
        <v>0</v>
      </c>
      <c r="S130" s="5"/>
    </row>
    <row r="131" spans="1:19" ht="57" customHeight="1" thickBot="1">
      <c r="A131" s="133" t="s">
        <v>1044</v>
      </c>
      <c r="B131" s="258">
        <v>7</v>
      </c>
      <c r="C131" s="17" t="s">
        <v>914</v>
      </c>
      <c r="D131" s="23"/>
      <c r="E131" s="119" t="s">
        <v>323</v>
      </c>
      <c r="F131" s="221" t="s">
        <v>640</v>
      </c>
      <c r="G131" s="380">
        <f t="shared" si="40"/>
        <v>507.4</v>
      </c>
      <c r="H131" s="506">
        <v>430</v>
      </c>
      <c r="I131" s="264"/>
      <c r="J131" s="328">
        <f t="shared" si="37"/>
        <v>0</v>
      </c>
      <c r="K131" s="328">
        <f t="shared" si="41"/>
        <v>0</v>
      </c>
      <c r="L131" s="4" t="s">
        <v>731</v>
      </c>
      <c r="M131" s="147">
        <v>4627093736836</v>
      </c>
      <c r="N131" s="4">
        <v>1</v>
      </c>
      <c r="O131" s="10">
        <v>260</v>
      </c>
      <c r="P131" s="10">
        <f t="shared" si="38"/>
        <v>0</v>
      </c>
      <c r="Q131" s="20">
        <v>8.0000000000000004E-4</v>
      </c>
      <c r="R131" s="35">
        <f>SUM(I131*Q131)</f>
        <v>0</v>
      </c>
      <c r="S131" s="5"/>
    </row>
    <row r="132" spans="1:19" ht="15.75" customHeight="1">
      <c r="B132" s="58"/>
      <c r="D132" s="5"/>
      <c r="E132" s="82"/>
      <c r="F132" s="82"/>
      <c r="G132" s="379" t="s">
        <v>7</v>
      </c>
      <c r="H132" s="507" t="s">
        <v>7</v>
      </c>
      <c r="I132" s="382"/>
      <c r="J132" s="323">
        <f>SUM(J125:J131)</f>
        <v>0</v>
      </c>
      <c r="K132" s="323">
        <f>SUM(K125:K131)</f>
        <v>0</v>
      </c>
      <c r="L132" s="73"/>
      <c r="M132" s="83"/>
    </row>
    <row r="133" spans="1:19" ht="15.75" customHeight="1">
      <c r="B133" s="56"/>
      <c r="C133" s="6"/>
      <c r="D133" s="6"/>
      <c r="E133" s="84"/>
      <c r="F133" s="84"/>
      <c r="G133" s="377" t="s">
        <v>15</v>
      </c>
      <c r="H133" s="508" t="s">
        <v>15</v>
      </c>
      <c r="I133" s="30">
        <f>SUM(P125:P131)/1000</f>
        <v>0</v>
      </c>
      <c r="J133" s="321" t="s">
        <v>11</v>
      </c>
      <c r="K133" s="321" t="s">
        <v>11</v>
      </c>
      <c r="L133" s="84"/>
      <c r="M133" s="83"/>
    </row>
    <row r="134" spans="1:19" ht="15.75" customHeight="1" thickBot="1">
      <c r="B134" s="56"/>
      <c r="C134" s="6"/>
      <c r="D134" s="6"/>
      <c r="E134" s="84"/>
      <c r="F134" s="84"/>
      <c r="G134" s="378" t="s">
        <v>8</v>
      </c>
      <c r="H134" s="509" t="s">
        <v>8</v>
      </c>
      <c r="I134" s="31">
        <f>SUM(R125:R131)</f>
        <v>0</v>
      </c>
      <c r="J134" s="318" t="s">
        <v>14</v>
      </c>
      <c r="K134" s="318" t="s">
        <v>14</v>
      </c>
      <c r="L134" s="84"/>
      <c r="M134" s="83"/>
    </row>
    <row r="135" spans="1:19" ht="15.75" hidden="1" customHeight="1">
      <c r="B135" s="55"/>
      <c r="C135" s="24"/>
      <c r="E135" s="25"/>
      <c r="F135" s="25"/>
      <c r="G135" s="292"/>
      <c r="H135" s="495"/>
      <c r="I135" s="33"/>
      <c r="J135" s="315"/>
      <c r="K135" s="315"/>
      <c r="L135" s="10"/>
      <c r="M135" s="26"/>
      <c r="N135" s="10"/>
      <c r="O135" s="10"/>
      <c r="P135" s="10"/>
      <c r="R135" s="20"/>
    </row>
    <row r="136" spans="1:19" ht="15.75" hidden="1" customHeight="1">
      <c r="B136" s="55"/>
      <c r="C136" s="24"/>
      <c r="E136" s="25"/>
      <c r="F136" s="25"/>
      <c r="G136" s="292"/>
      <c r="H136" s="495"/>
      <c r="I136" s="33"/>
      <c r="J136" s="315"/>
      <c r="K136" s="315"/>
      <c r="L136" s="10"/>
      <c r="M136" s="26"/>
      <c r="N136" s="10"/>
      <c r="O136" s="10"/>
      <c r="P136" s="10"/>
      <c r="R136" s="20"/>
    </row>
    <row r="137" spans="1:19" ht="15.75" customHeight="1">
      <c r="B137" s="55"/>
      <c r="C137" s="24"/>
      <c r="E137" s="25"/>
      <c r="F137" s="25"/>
      <c r="G137" s="292"/>
      <c r="H137" s="495"/>
      <c r="I137" s="33"/>
      <c r="J137" s="315"/>
      <c r="K137" s="315"/>
      <c r="L137" s="10"/>
      <c r="M137" s="26"/>
      <c r="N137" s="10"/>
      <c r="O137" s="10"/>
      <c r="P137" s="10"/>
      <c r="R137" s="20"/>
    </row>
    <row r="138" spans="1:19" ht="15.75" customHeight="1">
      <c r="B138" s="55"/>
      <c r="C138" s="24"/>
      <c r="E138" s="25"/>
      <c r="F138" s="25"/>
      <c r="G138" s="392"/>
      <c r="H138" s="495"/>
      <c r="I138" s="33"/>
      <c r="J138" s="315"/>
      <c r="K138" s="315"/>
      <c r="L138" s="10"/>
      <c r="M138" s="26"/>
      <c r="N138" s="10"/>
      <c r="O138" s="10"/>
      <c r="P138" s="10"/>
      <c r="R138" s="20"/>
    </row>
    <row r="139" spans="1:19" ht="140.25" customHeight="1" thickBot="1">
      <c r="B139" s="183"/>
      <c r="C139" s="459" t="s">
        <v>1249</v>
      </c>
      <c r="D139" s="579" t="s">
        <v>1250</v>
      </c>
      <c r="E139" s="558"/>
      <c r="F139" s="541" t="s">
        <v>871</v>
      </c>
      <c r="G139" s="541"/>
      <c r="H139" s="541"/>
      <c r="I139" s="542"/>
      <c r="J139" s="541"/>
      <c r="K139" s="541"/>
      <c r="L139" s="541"/>
      <c r="M139" s="541"/>
      <c r="N139" s="541"/>
      <c r="O139" s="10"/>
      <c r="P139" s="10"/>
      <c r="R139" s="20"/>
    </row>
    <row r="140" spans="1:19" ht="57" customHeight="1">
      <c r="A140" s="133" t="s">
        <v>1045</v>
      </c>
      <c r="B140" s="53">
        <v>1</v>
      </c>
      <c r="C140" s="207" t="s">
        <v>796</v>
      </c>
      <c r="D140" s="23"/>
      <c r="E140" s="3" t="s">
        <v>797</v>
      </c>
      <c r="F140" s="222" t="s">
        <v>548</v>
      </c>
      <c r="G140" s="293">
        <f t="shared" ref="G140:G147" si="42">H140*1.18</f>
        <v>188.79999999999998</v>
      </c>
      <c r="H140" s="505">
        <v>160</v>
      </c>
      <c r="I140" s="265"/>
      <c r="J140" s="316">
        <f t="shared" ref="J140:J147" si="43">G140*I140</f>
        <v>0</v>
      </c>
      <c r="K140" s="316">
        <f t="shared" ref="K140:K147" si="44">H140*I140</f>
        <v>0</v>
      </c>
      <c r="L140" s="4" t="s">
        <v>798</v>
      </c>
      <c r="M140" s="118">
        <v>4627093736423</v>
      </c>
      <c r="N140" s="4">
        <v>1</v>
      </c>
      <c r="O140" s="10">
        <v>530</v>
      </c>
      <c r="P140" s="10">
        <f t="shared" ref="P140:P145" si="45">I140*O140</f>
        <v>0</v>
      </c>
      <c r="Q140" s="176">
        <v>5.0000000000000001E-4</v>
      </c>
      <c r="R140" s="35">
        <f t="shared" ref="R140:R145" si="46">Q140*I140</f>
        <v>0</v>
      </c>
    </row>
    <row r="141" spans="1:19" ht="57" customHeight="1">
      <c r="A141" s="133" t="s">
        <v>1046</v>
      </c>
      <c r="B141" s="53">
        <v>2</v>
      </c>
      <c r="C141" s="207" t="s">
        <v>801</v>
      </c>
      <c r="D141" s="23"/>
      <c r="E141" s="3" t="s">
        <v>797</v>
      </c>
      <c r="F141" s="222" t="s">
        <v>548</v>
      </c>
      <c r="G141" s="293">
        <f t="shared" si="42"/>
        <v>135.69999999999999</v>
      </c>
      <c r="H141" s="505">
        <v>115</v>
      </c>
      <c r="I141" s="264"/>
      <c r="J141" s="316">
        <f t="shared" si="43"/>
        <v>0</v>
      </c>
      <c r="K141" s="316">
        <f t="shared" si="44"/>
        <v>0</v>
      </c>
      <c r="L141" s="4" t="s">
        <v>443</v>
      </c>
      <c r="M141" s="118">
        <v>4627093736911</v>
      </c>
      <c r="N141" s="4">
        <v>1</v>
      </c>
      <c r="O141" s="10">
        <v>530</v>
      </c>
      <c r="P141" s="10">
        <f t="shared" si="45"/>
        <v>0</v>
      </c>
      <c r="Q141" s="176">
        <v>5.0000000000000001E-4</v>
      </c>
      <c r="R141" s="35">
        <f t="shared" si="46"/>
        <v>0</v>
      </c>
    </row>
    <row r="142" spans="1:19" ht="57" customHeight="1">
      <c r="A142" s="133" t="s">
        <v>1047</v>
      </c>
      <c r="B142" s="53">
        <v>3</v>
      </c>
      <c r="C142" s="207" t="s">
        <v>800</v>
      </c>
      <c r="D142" s="23"/>
      <c r="E142" s="3" t="s">
        <v>797</v>
      </c>
      <c r="F142" s="222" t="s">
        <v>548</v>
      </c>
      <c r="G142" s="293">
        <f t="shared" si="42"/>
        <v>206.5</v>
      </c>
      <c r="H142" s="505">
        <v>175</v>
      </c>
      <c r="I142" s="264"/>
      <c r="J142" s="316">
        <f t="shared" si="43"/>
        <v>0</v>
      </c>
      <c r="K142" s="316">
        <f t="shared" si="44"/>
        <v>0</v>
      </c>
      <c r="L142" s="4" t="s">
        <v>799</v>
      </c>
      <c r="M142" s="118">
        <v>4627093736430</v>
      </c>
      <c r="N142" s="4">
        <v>1</v>
      </c>
      <c r="O142" s="10">
        <v>530</v>
      </c>
      <c r="P142" s="10">
        <f t="shared" si="45"/>
        <v>0</v>
      </c>
      <c r="Q142" s="176">
        <v>5.0000000000000001E-4</v>
      </c>
      <c r="R142" s="35">
        <f t="shared" si="46"/>
        <v>0</v>
      </c>
    </row>
    <row r="143" spans="1:19" ht="57" customHeight="1">
      <c r="A143" s="133" t="s">
        <v>1048</v>
      </c>
      <c r="B143" s="53">
        <v>4</v>
      </c>
      <c r="C143" s="207" t="s">
        <v>925</v>
      </c>
      <c r="D143" s="23"/>
      <c r="E143" s="3" t="s">
        <v>797</v>
      </c>
      <c r="F143" s="222" t="s">
        <v>548</v>
      </c>
      <c r="G143" s="293">
        <f t="shared" si="42"/>
        <v>206.5</v>
      </c>
      <c r="H143" s="505">
        <v>175</v>
      </c>
      <c r="I143" s="264"/>
      <c r="J143" s="316">
        <f t="shared" si="43"/>
        <v>0</v>
      </c>
      <c r="K143" s="316">
        <f t="shared" si="44"/>
        <v>0</v>
      </c>
      <c r="L143" s="4" t="s">
        <v>799</v>
      </c>
      <c r="M143" s="118">
        <v>4627093736447</v>
      </c>
      <c r="N143" s="4">
        <v>1</v>
      </c>
      <c r="O143" s="10">
        <v>530</v>
      </c>
      <c r="P143" s="10">
        <f t="shared" si="45"/>
        <v>0</v>
      </c>
      <c r="Q143" s="176">
        <v>5.0000000000000001E-4</v>
      </c>
      <c r="R143" s="35">
        <f t="shared" si="46"/>
        <v>0</v>
      </c>
    </row>
    <row r="144" spans="1:19" ht="57" customHeight="1">
      <c r="A144" s="133" t="s">
        <v>1049</v>
      </c>
      <c r="B144" s="53">
        <v>5</v>
      </c>
      <c r="C144" s="207" t="s">
        <v>802</v>
      </c>
      <c r="D144" s="23"/>
      <c r="E144" s="3" t="s">
        <v>797</v>
      </c>
      <c r="F144" s="222" t="s">
        <v>548</v>
      </c>
      <c r="G144" s="293">
        <f t="shared" si="42"/>
        <v>135.69999999999999</v>
      </c>
      <c r="H144" s="505">
        <v>115</v>
      </c>
      <c r="I144" s="264"/>
      <c r="J144" s="316">
        <f t="shared" si="43"/>
        <v>0</v>
      </c>
      <c r="K144" s="316">
        <f t="shared" si="44"/>
        <v>0</v>
      </c>
      <c r="L144" s="4" t="s">
        <v>443</v>
      </c>
      <c r="M144" s="118">
        <v>4627093736454</v>
      </c>
      <c r="N144" s="4">
        <v>1</v>
      </c>
      <c r="O144" s="10">
        <v>530</v>
      </c>
      <c r="P144" s="10">
        <f t="shared" si="45"/>
        <v>0</v>
      </c>
      <c r="Q144" s="176">
        <v>5.0000000000000001E-4</v>
      </c>
      <c r="R144" s="35">
        <f t="shared" si="46"/>
        <v>0</v>
      </c>
    </row>
    <row r="145" spans="1:18" ht="57" customHeight="1">
      <c r="A145" s="133" t="s">
        <v>1050</v>
      </c>
      <c r="B145" s="53">
        <v>6</v>
      </c>
      <c r="C145" s="207" t="s">
        <v>803</v>
      </c>
      <c r="D145" s="23"/>
      <c r="E145" s="3" t="s">
        <v>797</v>
      </c>
      <c r="F145" s="222" t="s">
        <v>548</v>
      </c>
      <c r="G145" s="293">
        <f t="shared" si="42"/>
        <v>135.69999999999999</v>
      </c>
      <c r="H145" s="505">
        <v>115</v>
      </c>
      <c r="I145" s="264"/>
      <c r="J145" s="316">
        <f t="shared" si="43"/>
        <v>0</v>
      </c>
      <c r="K145" s="316">
        <f t="shared" si="44"/>
        <v>0</v>
      </c>
      <c r="L145" s="4" t="s">
        <v>443</v>
      </c>
      <c r="M145" s="118">
        <v>4627093736461</v>
      </c>
      <c r="N145" s="4">
        <v>1</v>
      </c>
      <c r="O145" s="10">
        <v>530</v>
      </c>
      <c r="P145" s="10">
        <f t="shared" si="45"/>
        <v>0</v>
      </c>
      <c r="Q145" s="176">
        <v>5.0000000000000001E-4</v>
      </c>
      <c r="R145" s="35">
        <f t="shared" si="46"/>
        <v>0</v>
      </c>
    </row>
    <row r="146" spans="1:18" ht="57" customHeight="1">
      <c r="A146" s="133" t="s">
        <v>1051</v>
      </c>
      <c r="B146" s="53">
        <v>7</v>
      </c>
      <c r="C146" s="207" t="s">
        <v>869</v>
      </c>
      <c r="D146" s="23"/>
      <c r="E146" s="3" t="s">
        <v>705</v>
      </c>
      <c r="F146" s="222" t="s">
        <v>548</v>
      </c>
      <c r="G146" s="293">
        <f>H146*1.18</f>
        <v>472</v>
      </c>
      <c r="H146" s="505">
        <v>400</v>
      </c>
      <c r="I146" s="264"/>
      <c r="J146" s="316">
        <f>G146*I146</f>
        <v>0</v>
      </c>
      <c r="K146" s="316">
        <f>H146*I146</f>
        <v>0</v>
      </c>
      <c r="L146" s="4" t="s">
        <v>870</v>
      </c>
      <c r="M146" s="118">
        <v>4627093736461</v>
      </c>
      <c r="N146" s="4">
        <v>1</v>
      </c>
      <c r="O146" s="10">
        <v>430</v>
      </c>
      <c r="P146" s="10">
        <f>I146*O146</f>
        <v>0</v>
      </c>
      <c r="Q146" s="176">
        <v>5.0000000000000001E-4</v>
      </c>
      <c r="R146" s="35">
        <f>Q146*I146</f>
        <v>0</v>
      </c>
    </row>
    <row r="147" spans="1:18" ht="59.25" customHeight="1" thickBot="1">
      <c r="A147" s="133" t="s">
        <v>1052</v>
      </c>
      <c r="B147" s="53">
        <v>8</v>
      </c>
      <c r="C147" s="202" t="s">
        <v>648</v>
      </c>
      <c r="D147" s="3"/>
      <c r="E147" s="4" t="s">
        <v>508</v>
      </c>
      <c r="F147" s="4" t="s">
        <v>551</v>
      </c>
      <c r="G147" s="307">
        <f t="shared" si="42"/>
        <v>3865.68</v>
      </c>
      <c r="H147" s="515">
        <v>3276</v>
      </c>
      <c r="I147" s="266"/>
      <c r="J147" s="335">
        <f t="shared" si="43"/>
        <v>0</v>
      </c>
      <c r="K147" s="335">
        <f t="shared" si="44"/>
        <v>0</v>
      </c>
      <c r="L147" s="203">
        <v>20</v>
      </c>
      <c r="M147" s="204">
        <v>4627093735563</v>
      </c>
      <c r="N147" s="200">
        <v>252</v>
      </c>
      <c r="O147" s="199">
        <v>5522</v>
      </c>
      <c r="P147" s="199">
        <f>SUM(I147*O147)</f>
        <v>0</v>
      </c>
      <c r="Q147" s="205">
        <v>1.4572999999999999E-2</v>
      </c>
      <c r="R147" s="206">
        <f>SUM(I147*Q147)</f>
        <v>0</v>
      </c>
    </row>
    <row r="148" spans="1:18" ht="15.75" customHeight="1">
      <c r="B148" s="55"/>
      <c r="C148" s="24"/>
      <c r="E148" s="25"/>
      <c r="F148" s="25"/>
      <c r="G148" s="394" t="s">
        <v>7</v>
      </c>
      <c r="H148" s="507" t="s">
        <v>7</v>
      </c>
      <c r="I148" s="244"/>
      <c r="J148" s="312">
        <f>SUM(J140:J147)</f>
        <v>0</v>
      </c>
      <c r="K148" s="312">
        <f>SUM(K140:K147)</f>
        <v>0</v>
      </c>
      <c r="L148" s="10"/>
      <c r="M148" s="26"/>
      <c r="N148" s="10"/>
      <c r="O148" s="10"/>
      <c r="P148" s="10"/>
      <c r="R148" s="20"/>
    </row>
    <row r="149" spans="1:18" ht="15.75" customHeight="1">
      <c r="B149" s="55"/>
      <c r="C149" s="24"/>
      <c r="E149" s="25"/>
      <c r="F149" s="25"/>
      <c r="G149" s="391" t="s">
        <v>15</v>
      </c>
      <c r="H149" s="508" t="s">
        <v>15</v>
      </c>
      <c r="I149" s="30">
        <f>SUM(P140:P147)/1000</f>
        <v>0</v>
      </c>
      <c r="J149" s="317" t="s">
        <v>11</v>
      </c>
      <c r="K149" s="317" t="s">
        <v>11</v>
      </c>
      <c r="L149" s="10"/>
      <c r="M149" s="26"/>
      <c r="N149" s="10"/>
      <c r="O149" s="10"/>
      <c r="P149" s="10"/>
      <c r="R149" s="20"/>
    </row>
    <row r="150" spans="1:18" ht="15.75" customHeight="1" thickBot="1">
      <c r="B150" s="55"/>
      <c r="C150" s="24"/>
      <c r="E150" s="25"/>
      <c r="F150" s="25"/>
      <c r="G150" s="393" t="s">
        <v>8</v>
      </c>
      <c r="H150" s="509" t="s">
        <v>8</v>
      </c>
      <c r="I150" s="31">
        <f>SUM(R140:R147)</f>
        <v>0</v>
      </c>
      <c r="J150" s="318" t="s">
        <v>14</v>
      </c>
      <c r="K150" s="318" t="s">
        <v>14</v>
      </c>
      <c r="L150" s="10"/>
      <c r="M150" s="26"/>
      <c r="N150" s="10"/>
      <c r="O150" s="10"/>
      <c r="P150" s="10"/>
      <c r="R150" s="20"/>
    </row>
    <row r="151" spans="1:18" ht="15.75" customHeight="1">
      <c r="B151" s="55"/>
      <c r="C151" s="24"/>
      <c r="E151" s="25"/>
      <c r="F151" s="25"/>
      <c r="G151" s="392"/>
      <c r="H151" s="495"/>
      <c r="I151" s="33"/>
      <c r="J151" s="315"/>
      <c r="K151" s="315"/>
      <c r="L151" s="10"/>
      <c r="M151" s="26"/>
      <c r="N151" s="10"/>
      <c r="O151" s="10"/>
      <c r="P151" s="10"/>
      <c r="R151" s="20"/>
    </row>
    <row r="152" spans="1:18" ht="15.75" customHeight="1">
      <c r="B152" s="55"/>
      <c r="C152" s="24"/>
      <c r="E152" s="25"/>
      <c r="F152" s="25"/>
      <c r="G152" s="392"/>
      <c r="H152" s="495"/>
      <c r="I152" s="33"/>
      <c r="J152" s="315"/>
      <c r="K152" s="315"/>
      <c r="L152" s="10"/>
      <c r="M152" s="26"/>
      <c r="N152" s="10"/>
      <c r="O152" s="10"/>
      <c r="P152" s="10"/>
      <c r="R152" s="20"/>
    </row>
    <row r="153" spans="1:18" ht="15.75" customHeight="1">
      <c r="B153" s="55"/>
      <c r="C153" s="24"/>
      <c r="E153" s="25"/>
      <c r="F153" s="25"/>
      <c r="G153" s="292"/>
      <c r="H153" s="495"/>
      <c r="I153" s="33"/>
      <c r="J153" s="315"/>
      <c r="K153" s="315"/>
      <c r="L153" s="10"/>
      <c r="M153" s="26"/>
      <c r="N153" s="10"/>
      <c r="O153" s="10"/>
      <c r="P153" s="10"/>
      <c r="R153" s="20"/>
    </row>
    <row r="154" spans="1:18" ht="85.5" customHeight="1" thickBot="1">
      <c r="B154" s="183"/>
      <c r="C154" s="459"/>
      <c r="D154" s="556" t="s">
        <v>1251</v>
      </c>
      <c r="E154" s="556"/>
      <c r="F154" s="541" t="s">
        <v>458</v>
      </c>
      <c r="G154" s="541"/>
      <c r="H154" s="541"/>
      <c r="I154" s="542"/>
      <c r="J154" s="541"/>
      <c r="K154" s="541"/>
      <c r="L154" s="541"/>
      <c r="M154" s="541"/>
      <c r="N154" s="541"/>
      <c r="O154" s="10"/>
      <c r="P154" s="10"/>
      <c r="R154" s="20"/>
    </row>
    <row r="155" spans="1:18" ht="57" customHeight="1">
      <c r="A155" s="133" t="s">
        <v>1053</v>
      </c>
      <c r="B155" s="53">
        <v>1</v>
      </c>
      <c r="C155" s="207" t="s">
        <v>700</v>
      </c>
      <c r="D155" s="23"/>
      <c r="E155" s="225" t="s">
        <v>509</v>
      </c>
      <c r="F155" s="222" t="s">
        <v>549</v>
      </c>
      <c r="G155" s="293">
        <f>H155*1.18</f>
        <v>153.4</v>
      </c>
      <c r="H155" s="505">
        <v>130</v>
      </c>
      <c r="I155" s="265"/>
      <c r="J155" s="316">
        <f>G155*I155</f>
        <v>0</v>
      </c>
      <c r="K155" s="316">
        <f>H155*I155</f>
        <v>0</v>
      </c>
      <c r="L155" s="4">
        <v>200</v>
      </c>
      <c r="M155" s="118">
        <v>4627093733651</v>
      </c>
      <c r="N155" s="4">
        <v>1</v>
      </c>
      <c r="O155" s="10">
        <v>110</v>
      </c>
      <c r="P155" s="10">
        <f>I155*O155</f>
        <v>0</v>
      </c>
      <c r="Q155" s="20">
        <v>4.5919999999999999E-4</v>
      </c>
      <c r="R155" s="35">
        <f>Q155*I155</f>
        <v>0</v>
      </c>
    </row>
    <row r="156" spans="1:18" ht="57" customHeight="1">
      <c r="A156" s="133" t="s">
        <v>1055</v>
      </c>
      <c r="B156" s="53">
        <v>2</v>
      </c>
      <c r="C156" s="207" t="s">
        <v>455</v>
      </c>
      <c r="D156" s="23"/>
      <c r="E156" s="225" t="s">
        <v>509</v>
      </c>
      <c r="F156" s="222" t="s">
        <v>549</v>
      </c>
      <c r="G156" s="293">
        <f>H156*1.18</f>
        <v>118</v>
      </c>
      <c r="H156" s="505">
        <v>100</v>
      </c>
      <c r="I156" s="264"/>
      <c r="J156" s="316">
        <f>G156*I156</f>
        <v>0</v>
      </c>
      <c r="K156" s="316">
        <f>H156*I156</f>
        <v>0</v>
      </c>
      <c r="L156" s="4">
        <v>160</v>
      </c>
      <c r="M156" s="118">
        <v>4627093733668</v>
      </c>
      <c r="N156" s="4">
        <v>1</v>
      </c>
      <c r="O156" s="10">
        <v>110</v>
      </c>
      <c r="P156" s="10">
        <f>I156*O156</f>
        <v>0</v>
      </c>
      <c r="Q156" s="20">
        <v>4.5919999999999999E-4</v>
      </c>
      <c r="R156" s="35">
        <f>Q156*I156</f>
        <v>0</v>
      </c>
    </row>
    <row r="157" spans="1:18" ht="57" customHeight="1">
      <c r="A157" s="133" t="s">
        <v>1054</v>
      </c>
      <c r="B157" s="53">
        <v>3</v>
      </c>
      <c r="C157" s="207" t="s">
        <v>456</v>
      </c>
      <c r="D157" s="23"/>
      <c r="E157" s="225" t="s">
        <v>509</v>
      </c>
      <c r="F157" s="222" t="s">
        <v>549</v>
      </c>
      <c r="G157" s="293">
        <f>H157*1.18</f>
        <v>139.23999999999998</v>
      </c>
      <c r="H157" s="505">
        <v>118</v>
      </c>
      <c r="I157" s="264"/>
      <c r="J157" s="316">
        <f>G157*I157</f>
        <v>0</v>
      </c>
      <c r="K157" s="316">
        <f>H157*I157</f>
        <v>0</v>
      </c>
      <c r="L157" s="4">
        <v>180</v>
      </c>
      <c r="M157" s="118">
        <v>4627093733675</v>
      </c>
      <c r="N157" s="4">
        <v>1</v>
      </c>
      <c r="O157" s="10">
        <v>110</v>
      </c>
      <c r="P157" s="10">
        <f>I157*O157</f>
        <v>0</v>
      </c>
      <c r="Q157" s="20">
        <v>4.5919999999999999E-4</v>
      </c>
      <c r="R157" s="35">
        <f>Q157*I157</f>
        <v>0</v>
      </c>
    </row>
    <row r="158" spans="1:18" ht="57" customHeight="1" thickBot="1">
      <c r="A158" s="133" t="s">
        <v>1056</v>
      </c>
      <c r="B158" s="53">
        <v>4</v>
      </c>
      <c r="C158" s="207" t="s">
        <v>457</v>
      </c>
      <c r="D158" s="23"/>
      <c r="E158" s="225" t="s">
        <v>509</v>
      </c>
      <c r="F158" s="222" t="s">
        <v>549</v>
      </c>
      <c r="G158" s="293">
        <f>H158*1.18</f>
        <v>139.23999999999998</v>
      </c>
      <c r="H158" s="505">
        <v>118</v>
      </c>
      <c r="I158" s="266"/>
      <c r="J158" s="316">
        <f>G158*I158</f>
        <v>0</v>
      </c>
      <c r="K158" s="316">
        <f>H158*I158</f>
        <v>0</v>
      </c>
      <c r="L158" s="4">
        <v>180</v>
      </c>
      <c r="M158" s="118">
        <v>4627093733682</v>
      </c>
      <c r="N158" s="4">
        <v>1</v>
      </c>
      <c r="O158" s="10">
        <v>110</v>
      </c>
      <c r="P158" s="10">
        <f>I158*O158</f>
        <v>0</v>
      </c>
      <c r="Q158" s="20">
        <v>4.5919999999999999E-4</v>
      </c>
      <c r="R158" s="35">
        <f>Q158*I158</f>
        <v>0</v>
      </c>
    </row>
    <row r="159" spans="1:18" ht="15.75" customHeight="1">
      <c r="B159" s="55"/>
      <c r="C159" s="24"/>
      <c r="E159" s="25"/>
      <c r="F159" s="25"/>
      <c r="G159" s="294" t="s">
        <v>7</v>
      </c>
      <c r="H159" s="507" t="s">
        <v>7</v>
      </c>
      <c r="I159" s="29"/>
      <c r="J159" s="312">
        <f>SUM(J155:J158)</f>
        <v>0</v>
      </c>
      <c r="K159" s="312">
        <f>SUM(K155:K158)</f>
        <v>0</v>
      </c>
      <c r="L159" s="10"/>
      <c r="M159" s="26"/>
      <c r="N159" s="10"/>
      <c r="O159" s="10"/>
      <c r="P159" s="10"/>
      <c r="R159" s="20"/>
    </row>
    <row r="160" spans="1:18" ht="15.75" customHeight="1">
      <c r="B160" s="55"/>
      <c r="C160" s="24"/>
      <c r="E160" s="25"/>
      <c r="F160" s="25"/>
      <c r="G160" s="295" t="s">
        <v>15</v>
      </c>
      <c r="H160" s="508" t="s">
        <v>15</v>
      </c>
      <c r="I160" s="30">
        <f>SUM(P155:P158)/1000</f>
        <v>0</v>
      </c>
      <c r="J160" s="317" t="s">
        <v>11</v>
      </c>
      <c r="K160" s="317" t="s">
        <v>11</v>
      </c>
      <c r="L160" s="10"/>
      <c r="M160" s="26"/>
      <c r="N160" s="10"/>
      <c r="O160" s="10"/>
      <c r="P160" s="10"/>
      <c r="R160" s="20"/>
    </row>
    <row r="161" spans="1:18" ht="15.75" customHeight="1" thickBot="1">
      <c r="B161" s="55"/>
      <c r="C161" s="24"/>
      <c r="E161" s="25"/>
      <c r="F161" s="25"/>
      <c r="G161" s="296" t="s">
        <v>8</v>
      </c>
      <c r="H161" s="509" t="s">
        <v>8</v>
      </c>
      <c r="I161" s="31">
        <f>SUM(R155:R158)</f>
        <v>0</v>
      </c>
      <c r="J161" s="318" t="s">
        <v>14</v>
      </c>
      <c r="K161" s="318" t="s">
        <v>14</v>
      </c>
      <c r="L161" s="10"/>
      <c r="M161" s="26"/>
      <c r="N161" s="10"/>
      <c r="O161" s="10"/>
      <c r="P161" s="10"/>
      <c r="R161" s="20"/>
    </row>
    <row r="162" spans="1:18" ht="15.75" customHeight="1">
      <c r="B162" s="55"/>
      <c r="C162" s="24"/>
      <c r="E162" s="25"/>
      <c r="F162" s="25"/>
      <c r="G162" s="292"/>
      <c r="H162" s="495"/>
      <c r="I162" s="33"/>
      <c r="J162" s="315"/>
      <c r="K162" s="315"/>
      <c r="L162" s="10"/>
      <c r="M162" s="26"/>
      <c r="N162" s="10"/>
      <c r="O162" s="10"/>
      <c r="P162" s="10"/>
      <c r="R162" s="20"/>
    </row>
    <row r="163" spans="1:18" ht="15.75" customHeight="1">
      <c r="B163" s="55"/>
      <c r="C163" s="24"/>
      <c r="E163" s="25"/>
      <c r="F163" s="25"/>
      <c r="G163" s="292"/>
      <c r="H163" s="495"/>
      <c r="I163" s="33"/>
      <c r="J163" s="315"/>
      <c r="K163" s="315"/>
      <c r="L163" s="10"/>
      <c r="M163" s="26"/>
      <c r="N163" s="10"/>
      <c r="O163" s="10"/>
      <c r="P163" s="10"/>
      <c r="R163" s="20"/>
    </row>
    <row r="164" spans="1:18" ht="75" customHeight="1" thickBot="1">
      <c r="B164" s="184"/>
      <c r="C164" s="459" t="s">
        <v>735</v>
      </c>
      <c r="D164" s="557" t="s">
        <v>1252</v>
      </c>
      <c r="E164" s="558"/>
      <c r="F164" s="543" t="s">
        <v>498</v>
      </c>
      <c r="G164" s="543"/>
      <c r="H164" s="543"/>
      <c r="I164" s="543"/>
      <c r="J164" s="543"/>
      <c r="K164" s="543"/>
      <c r="L164" s="543"/>
      <c r="M164" s="543"/>
      <c r="N164" s="543"/>
      <c r="O164" s="128"/>
      <c r="Q164"/>
      <c r="R164" s="20"/>
    </row>
    <row r="165" spans="1:18" ht="55.5" customHeight="1">
      <c r="A165" s="133" t="s">
        <v>1057</v>
      </c>
      <c r="B165" s="52">
        <v>1</v>
      </c>
      <c r="C165" s="237" t="s">
        <v>824</v>
      </c>
      <c r="D165" s="15"/>
      <c r="E165" s="155" t="s">
        <v>323</v>
      </c>
      <c r="F165" s="225" t="s">
        <v>553</v>
      </c>
      <c r="G165" s="293">
        <f>H165*1.18</f>
        <v>920.4</v>
      </c>
      <c r="H165" s="505">
        <v>780</v>
      </c>
      <c r="I165" s="265"/>
      <c r="J165" s="316">
        <f>G165*I165</f>
        <v>0</v>
      </c>
      <c r="K165" s="316">
        <f>H165*I165</f>
        <v>0</v>
      </c>
      <c r="L165" s="4" t="s">
        <v>504</v>
      </c>
      <c r="M165" s="80">
        <v>4627093734719</v>
      </c>
      <c r="N165" s="4">
        <v>16</v>
      </c>
      <c r="O165" s="10">
        <v>265</v>
      </c>
      <c r="P165" s="10">
        <f t="shared" ref="P165:P171" si="47">I165*O165</f>
        <v>0</v>
      </c>
      <c r="Q165" s="176">
        <v>8.9999999999999998E-4</v>
      </c>
      <c r="R165" s="35">
        <f t="shared" ref="R165:R177" si="48">Q165*I165</f>
        <v>0</v>
      </c>
    </row>
    <row r="166" spans="1:18" ht="55.5" customHeight="1">
      <c r="A166" s="133" t="s">
        <v>1058</v>
      </c>
      <c r="B166" s="53">
        <v>2</v>
      </c>
      <c r="C166" s="237" t="s">
        <v>824</v>
      </c>
      <c r="D166" s="15"/>
      <c r="E166" s="155" t="s">
        <v>495</v>
      </c>
      <c r="F166" s="225" t="s">
        <v>553</v>
      </c>
      <c r="G166" s="293">
        <f t="shared" ref="G166:G172" si="49">H166*1.18</f>
        <v>466.09999999999997</v>
      </c>
      <c r="H166" s="504">
        <v>395</v>
      </c>
      <c r="I166" s="264"/>
      <c r="J166" s="316">
        <f t="shared" ref="J166:J172" si="50">G166*I166</f>
        <v>0</v>
      </c>
      <c r="K166" s="316">
        <f t="shared" ref="K166:K172" si="51">H166*I166</f>
        <v>0</v>
      </c>
      <c r="L166" s="1" t="s">
        <v>505</v>
      </c>
      <c r="M166" s="143">
        <v>4627093734702</v>
      </c>
      <c r="N166" s="1">
        <v>16</v>
      </c>
      <c r="O166" s="10">
        <v>140</v>
      </c>
      <c r="P166" s="10">
        <f t="shared" si="47"/>
        <v>0</v>
      </c>
      <c r="Q166" s="176">
        <v>5.0000000000000001E-4</v>
      </c>
      <c r="R166" s="35">
        <f t="shared" si="48"/>
        <v>0</v>
      </c>
    </row>
    <row r="167" spans="1:18" ht="55.5" customHeight="1">
      <c r="A167" s="133" t="s">
        <v>1059</v>
      </c>
      <c r="B167" s="53">
        <v>3</v>
      </c>
      <c r="C167" s="238" t="s">
        <v>327</v>
      </c>
      <c r="D167" s="15"/>
      <c r="E167" s="94" t="s">
        <v>396</v>
      </c>
      <c r="F167" s="225" t="s">
        <v>553</v>
      </c>
      <c r="G167" s="293">
        <f t="shared" si="49"/>
        <v>336.29999999999995</v>
      </c>
      <c r="H167" s="480">
        <v>285</v>
      </c>
      <c r="I167" s="264"/>
      <c r="J167" s="316">
        <f t="shared" si="50"/>
        <v>0</v>
      </c>
      <c r="K167" s="316">
        <f t="shared" si="51"/>
        <v>0</v>
      </c>
      <c r="L167" s="93">
        <v>580</v>
      </c>
      <c r="M167" s="80">
        <v>4627093732098</v>
      </c>
      <c r="N167" s="4">
        <v>16</v>
      </c>
      <c r="O167" s="10">
        <v>265</v>
      </c>
      <c r="P167" s="10">
        <f>I167*O167</f>
        <v>0</v>
      </c>
      <c r="Q167" s="20">
        <v>6.2699999999999995E-4</v>
      </c>
      <c r="R167" s="122">
        <f>I167*Q167</f>
        <v>0</v>
      </c>
    </row>
    <row r="168" spans="1:18" ht="55.5" customHeight="1">
      <c r="A168" s="133" t="s">
        <v>1060</v>
      </c>
      <c r="B168" s="53">
        <v>4</v>
      </c>
      <c r="C168" s="237" t="s">
        <v>493</v>
      </c>
      <c r="D168" s="15"/>
      <c r="E168" s="155" t="s">
        <v>496</v>
      </c>
      <c r="F168" s="225" t="s">
        <v>553</v>
      </c>
      <c r="G168" s="293">
        <f t="shared" si="49"/>
        <v>348.09999999999997</v>
      </c>
      <c r="H168" s="504">
        <v>295</v>
      </c>
      <c r="I168" s="264"/>
      <c r="J168" s="316">
        <f t="shared" si="50"/>
        <v>0</v>
      </c>
      <c r="K168" s="316">
        <f t="shared" si="51"/>
        <v>0</v>
      </c>
      <c r="L168" s="1" t="s">
        <v>825</v>
      </c>
      <c r="M168" s="143">
        <v>4627093735426</v>
      </c>
      <c r="N168" s="4">
        <v>16</v>
      </c>
      <c r="O168" s="199">
        <v>315</v>
      </c>
      <c r="P168" s="10">
        <f>I168*O168</f>
        <v>0</v>
      </c>
      <c r="Q168" s="176">
        <v>8.9999999999999998E-4</v>
      </c>
      <c r="R168" s="35">
        <f t="shared" si="48"/>
        <v>0</v>
      </c>
    </row>
    <row r="169" spans="1:18" ht="55.5" customHeight="1">
      <c r="A169" s="133" t="s">
        <v>1061</v>
      </c>
      <c r="B169" s="54">
        <v>5</v>
      </c>
      <c r="C169" s="237" t="s">
        <v>1063</v>
      </c>
      <c r="D169" s="14"/>
      <c r="E169" s="155" t="s">
        <v>496</v>
      </c>
      <c r="F169" s="226" t="s">
        <v>557</v>
      </c>
      <c r="G169" s="293">
        <f t="shared" si="49"/>
        <v>437.78</v>
      </c>
      <c r="H169" s="504">
        <v>371</v>
      </c>
      <c r="I169" s="264"/>
      <c r="J169" s="316">
        <f t="shared" si="50"/>
        <v>0</v>
      </c>
      <c r="K169" s="316">
        <f t="shared" si="51"/>
        <v>0</v>
      </c>
      <c r="L169" s="1" t="s">
        <v>503</v>
      </c>
      <c r="M169" s="80">
        <v>4627093735044</v>
      </c>
      <c r="N169" s="4">
        <v>16</v>
      </c>
      <c r="O169" s="199">
        <v>315</v>
      </c>
      <c r="P169" s="10">
        <f t="shared" si="47"/>
        <v>0</v>
      </c>
      <c r="Q169" s="176">
        <v>8.9999999999999998E-4</v>
      </c>
      <c r="R169" s="35">
        <f t="shared" si="48"/>
        <v>0</v>
      </c>
    </row>
    <row r="170" spans="1:18" ht="55.5" customHeight="1">
      <c r="A170" s="133" t="s">
        <v>1062</v>
      </c>
      <c r="B170" s="54">
        <v>6</v>
      </c>
      <c r="C170" s="237" t="s">
        <v>1064</v>
      </c>
      <c r="D170" s="14"/>
      <c r="E170" s="155" t="s">
        <v>396</v>
      </c>
      <c r="F170" s="225" t="s">
        <v>553</v>
      </c>
      <c r="G170" s="293">
        <f t="shared" si="49"/>
        <v>171.1</v>
      </c>
      <c r="H170" s="504">
        <v>145</v>
      </c>
      <c r="I170" s="264"/>
      <c r="J170" s="316">
        <f t="shared" si="50"/>
        <v>0</v>
      </c>
      <c r="K170" s="316">
        <f t="shared" si="51"/>
        <v>0</v>
      </c>
      <c r="L170" s="1" t="s">
        <v>606</v>
      </c>
      <c r="M170" s="156" t="s">
        <v>499</v>
      </c>
      <c r="N170" s="4">
        <v>16</v>
      </c>
      <c r="O170" s="199">
        <v>265</v>
      </c>
      <c r="P170" s="10">
        <f t="shared" si="47"/>
        <v>0</v>
      </c>
      <c r="Q170" s="176">
        <v>8.9999999999999998E-4</v>
      </c>
      <c r="R170" s="35">
        <f t="shared" si="48"/>
        <v>0</v>
      </c>
    </row>
    <row r="171" spans="1:18" ht="55.5" customHeight="1">
      <c r="A171" s="133" t="s">
        <v>1066</v>
      </c>
      <c r="B171" s="54">
        <v>7</v>
      </c>
      <c r="C171" s="201" t="s">
        <v>1065</v>
      </c>
      <c r="D171" s="14"/>
      <c r="E171" s="155" t="s">
        <v>396</v>
      </c>
      <c r="F171" s="225" t="s">
        <v>553</v>
      </c>
      <c r="G171" s="293">
        <f t="shared" si="49"/>
        <v>342.2</v>
      </c>
      <c r="H171" s="504">
        <v>290</v>
      </c>
      <c r="I171" s="264"/>
      <c r="J171" s="316">
        <f t="shared" si="50"/>
        <v>0</v>
      </c>
      <c r="K171" s="316">
        <f t="shared" si="51"/>
        <v>0</v>
      </c>
      <c r="L171" s="1" t="s">
        <v>607</v>
      </c>
      <c r="M171" s="156" t="s">
        <v>500</v>
      </c>
      <c r="N171" s="4">
        <v>16</v>
      </c>
      <c r="O171" s="199">
        <v>218</v>
      </c>
      <c r="P171" s="10">
        <f t="shared" si="47"/>
        <v>0</v>
      </c>
      <c r="Q171" s="176">
        <v>8.9999999999999998E-4</v>
      </c>
      <c r="R171" s="35">
        <f t="shared" si="48"/>
        <v>0</v>
      </c>
    </row>
    <row r="172" spans="1:18" ht="55.5" customHeight="1">
      <c r="A172" s="133" t="s">
        <v>993</v>
      </c>
      <c r="B172" s="54">
        <v>8</v>
      </c>
      <c r="C172" s="201" t="s">
        <v>786</v>
      </c>
      <c r="D172" s="14"/>
      <c r="E172" s="155" t="s">
        <v>323</v>
      </c>
      <c r="F172" s="225" t="s">
        <v>553</v>
      </c>
      <c r="G172" s="293">
        <f t="shared" si="49"/>
        <v>260.77999999999997</v>
      </c>
      <c r="H172" s="504">
        <v>221</v>
      </c>
      <c r="I172" s="264"/>
      <c r="J172" s="316">
        <f t="shared" si="50"/>
        <v>0</v>
      </c>
      <c r="K172" s="316">
        <f t="shared" si="51"/>
        <v>0</v>
      </c>
      <c r="L172" s="1">
        <v>430</v>
      </c>
      <c r="M172" s="156" t="s">
        <v>605</v>
      </c>
      <c r="N172" s="4">
        <v>16</v>
      </c>
      <c r="O172" s="199">
        <v>238</v>
      </c>
      <c r="P172" s="10">
        <f t="shared" ref="P172:P177" si="52">I172*O172</f>
        <v>0</v>
      </c>
      <c r="Q172" s="176">
        <v>2.9999999999999997E-4</v>
      </c>
      <c r="R172" s="35">
        <f>Q172*I172</f>
        <v>0</v>
      </c>
    </row>
    <row r="173" spans="1:18" ht="55.5" customHeight="1">
      <c r="A173" s="133" t="s">
        <v>1067</v>
      </c>
      <c r="B173" s="53">
        <v>9</v>
      </c>
      <c r="C173" s="201" t="s">
        <v>494</v>
      </c>
      <c r="D173" s="23"/>
      <c r="E173" s="155" t="s">
        <v>497</v>
      </c>
      <c r="F173" s="225" t="s">
        <v>553</v>
      </c>
      <c r="G173" s="293">
        <f>H173*1.18</f>
        <v>318.59999999999997</v>
      </c>
      <c r="H173" s="504">
        <v>270</v>
      </c>
      <c r="I173" s="264"/>
      <c r="J173" s="316">
        <f>G173*I173</f>
        <v>0</v>
      </c>
      <c r="K173" s="316">
        <f>H173*I173</f>
        <v>0</v>
      </c>
      <c r="L173" s="1" t="s">
        <v>780</v>
      </c>
      <c r="M173" s="156" t="s">
        <v>501</v>
      </c>
      <c r="N173" s="4">
        <v>1</v>
      </c>
      <c r="O173" s="199">
        <v>238</v>
      </c>
      <c r="P173" s="10">
        <f t="shared" si="52"/>
        <v>0</v>
      </c>
      <c r="Q173" s="176">
        <v>2.9999999999999997E-4</v>
      </c>
      <c r="R173" s="35">
        <f>Q173*I173</f>
        <v>0</v>
      </c>
    </row>
    <row r="174" spans="1:18" ht="55.5" customHeight="1">
      <c r="A174" s="133" t="s">
        <v>1068</v>
      </c>
      <c r="B174" s="53">
        <v>10</v>
      </c>
      <c r="C174" s="201" t="s">
        <v>833</v>
      </c>
      <c r="D174" s="23"/>
      <c r="E174" s="155" t="s">
        <v>323</v>
      </c>
      <c r="F174" s="225" t="s">
        <v>553</v>
      </c>
      <c r="G174" s="293">
        <f>H174*1.18</f>
        <v>666.69999999999993</v>
      </c>
      <c r="H174" s="504">
        <v>565</v>
      </c>
      <c r="I174" s="264"/>
      <c r="J174" s="316">
        <f>G174*I174</f>
        <v>0</v>
      </c>
      <c r="K174" s="316">
        <f>H174*I174</f>
        <v>0</v>
      </c>
      <c r="L174" s="1">
        <v>745</v>
      </c>
      <c r="M174" s="133" t="s">
        <v>855</v>
      </c>
      <c r="N174" s="4">
        <v>12</v>
      </c>
      <c r="O174" s="199">
        <v>268</v>
      </c>
      <c r="P174" s="10">
        <f t="shared" si="52"/>
        <v>0</v>
      </c>
      <c r="Q174" s="176">
        <v>2.9999999999999997E-4</v>
      </c>
      <c r="R174" s="35">
        <f>Q174*I174</f>
        <v>0</v>
      </c>
    </row>
    <row r="175" spans="1:18" ht="55.5" customHeight="1">
      <c r="A175" s="133" t="s">
        <v>1069</v>
      </c>
      <c r="B175" s="53">
        <v>11</v>
      </c>
      <c r="C175" s="201" t="s">
        <v>872</v>
      </c>
      <c r="D175" s="23"/>
      <c r="E175" s="119" t="s">
        <v>322</v>
      </c>
      <c r="F175" s="225" t="s">
        <v>553</v>
      </c>
      <c r="G175" s="293">
        <f>H175*1.18</f>
        <v>94.399999999999991</v>
      </c>
      <c r="H175" s="504">
        <v>80</v>
      </c>
      <c r="I175" s="264"/>
      <c r="J175" s="316">
        <f>G175*I175</f>
        <v>0</v>
      </c>
      <c r="K175" s="316">
        <f>H175*I175</f>
        <v>0</v>
      </c>
      <c r="L175" s="4" t="s">
        <v>873</v>
      </c>
      <c r="M175" s="133" t="s">
        <v>808</v>
      </c>
      <c r="N175" s="4" t="s">
        <v>439</v>
      </c>
      <c r="O175" s="199">
        <v>118</v>
      </c>
      <c r="P175" s="10">
        <f t="shared" si="52"/>
        <v>0</v>
      </c>
      <c r="Q175" s="176">
        <v>5.0000000000000001E-4</v>
      </c>
      <c r="R175" s="35">
        <f>Q175*I175</f>
        <v>0</v>
      </c>
    </row>
    <row r="176" spans="1:18" ht="55.5" customHeight="1">
      <c r="A176" s="133" t="s">
        <v>1070</v>
      </c>
      <c r="B176" s="53">
        <v>12</v>
      </c>
      <c r="C176" s="201" t="s">
        <v>834</v>
      </c>
      <c r="D176" s="23"/>
      <c r="E176" s="155" t="s">
        <v>495</v>
      </c>
      <c r="F176" s="225" t="s">
        <v>553</v>
      </c>
      <c r="G176" s="293">
        <f>H176*1.18</f>
        <v>283.2</v>
      </c>
      <c r="H176" s="504">
        <v>240</v>
      </c>
      <c r="I176" s="264"/>
      <c r="J176" s="316">
        <f>G176*I176</f>
        <v>0</v>
      </c>
      <c r="K176" s="316">
        <f>H176*I176</f>
        <v>0</v>
      </c>
      <c r="L176" s="4" t="s">
        <v>693</v>
      </c>
      <c r="M176" s="156" t="s">
        <v>808</v>
      </c>
      <c r="N176" s="4" t="s">
        <v>439</v>
      </c>
      <c r="O176" s="199">
        <v>143</v>
      </c>
      <c r="P176" s="10">
        <f t="shared" si="52"/>
        <v>0</v>
      </c>
      <c r="Q176" s="176">
        <v>5.0000000000000001E-4</v>
      </c>
      <c r="R176" s="35">
        <f>Q176*I176</f>
        <v>0</v>
      </c>
    </row>
    <row r="177" spans="1:19" ht="55.5" customHeight="1" thickBot="1">
      <c r="A177" s="133" t="s">
        <v>1071</v>
      </c>
      <c r="B177" s="53">
        <v>13</v>
      </c>
      <c r="C177" s="201" t="s">
        <v>835</v>
      </c>
      <c r="D177" s="23"/>
      <c r="E177" s="155" t="s">
        <v>729</v>
      </c>
      <c r="F177" s="225" t="s">
        <v>553</v>
      </c>
      <c r="G177" s="293">
        <f>H177*1.18</f>
        <v>525.1</v>
      </c>
      <c r="H177" s="504">
        <v>445</v>
      </c>
      <c r="I177" s="266"/>
      <c r="J177" s="316">
        <f>G177*I177</f>
        <v>0</v>
      </c>
      <c r="K177" s="316">
        <f>H177*I177</f>
        <v>0</v>
      </c>
      <c r="L177" s="4" t="s">
        <v>854</v>
      </c>
      <c r="M177" s="156" t="s">
        <v>809</v>
      </c>
      <c r="N177" s="4" t="s">
        <v>439</v>
      </c>
      <c r="O177" s="199">
        <v>118</v>
      </c>
      <c r="P177" s="10">
        <f t="shared" si="52"/>
        <v>0</v>
      </c>
      <c r="Q177" s="176">
        <v>5.0000000000000001E-4</v>
      </c>
      <c r="R177" s="35">
        <f t="shared" si="48"/>
        <v>0</v>
      </c>
    </row>
    <row r="178" spans="1:19" ht="15.75" customHeight="1">
      <c r="B178" s="55"/>
      <c r="C178" s="78"/>
      <c r="D178" s="78"/>
      <c r="E178" s="78"/>
      <c r="F178" s="25"/>
      <c r="G178" s="294" t="s">
        <v>7</v>
      </c>
      <c r="H178" s="507" t="s">
        <v>7</v>
      </c>
      <c r="I178" s="244"/>
      <c r="J178" s="312">
        <f>SUM(J165:J177)</f>
        <v>0</v>
      </c>
      <c r="K178" s="312">
        <f>SUM(K165:K177)</f>
        <v>0</v>
      </c>
      <c r="L178" s="10"/>
      <c r="M178" s="26"/>
      <c r="N178" s="10"/>
      <c r="O178" s="10"/>
      <c r="P178" s="10"/>
      <c r="R178" s="20"/>
    </row>
    <row r="179" spans="1:19" ht="15.75" customHeight="1">
      <c r="B179" s="55"/>
      <c r="C179" s="24"/>
      <c r="D179" s="24"/>
      <c r="E179" s="24"/>
      <c r="F179" s="25"/>
      <c r="G179" s="295" t="s">
        <v>15</v>
      </c>
      <c r="H179" s="508" t="s">
        <v>15</v>
      </c>
      <c r="I179" s="30">
        <f>SUM(P165:P177)/1000</f>
        <v>0</v>
      </c>
      <c r="J179" s="317" t="s">
        <v>11</v>
      </c>
      <c r="K179" s="317" t="s">
        <v>11</v>
      </c>
      <c r="L179" s="10"/>
      <c r="M179" s="26"/>
      <c r="N179" s="10"/>
      <c r="O179" s="10"/>
      <c r="P179" s="10"/>
      <c r="R179" s="20"/>
    </row>
    <row r="180" spans="1:19" ht="15.75" customHeight="1" thickBot="1">
      <c r="B180" s="55"/>
      <c r="C180" s="24"/>
      <c r="D180" s="24"/>
      <c r="E180" s="24"/>
      <c r="F180" s="25"/>
      <c r="G180" s="296" t="s">
        <v>8</v>
      </c>
      <c r="H180" s="509" t="s">
        <v>8</v>
      </c>
      <c r="I180" s="31">
        <f>SUM(R165:R177)</f>
        <v>0</v>
      </c>
      <c r="J180" s="318" t="s">
        <v>14</v>
      </c>
      <c r="K180" s="318" t="s">
        <v>14</v>
      </c>
      <c r="L180" s="10"/>
      <c r="M180" s="26"/>
      <c r="N180" s="10"/>
      <c r="O180" s="10"/>
      <c r="P180" s="10"/>
      <c r="R180" s="20"/>
    </row>
    <row r="181" spans="1:19" ht="15.75" customHeight="1">
      <c r="B181" s="55"/>
      <c r="C181" s="24"/>
      <c r="D181" s="24"/>
      <c r="E181" s="24"/>
      <c r="F181" s="25"/>
      <c r="G181" s="292"/>
      <c r="H181" s="495"/>
      <c r="I181" s="33"/>
      <c r="J181" s="315"/>
      <c r="K181" s="315"/>
      <c r="L181" s="10"/>
      <c r="M181" s="26"/>
      <c r="N181" s="10"/>
      <c r="O181" s="10"/>
      <c r="P181" s="10"/>
      <c r="R181" s="20"/>
    </row>
    <row r="182" spans="1:19" ht="15.75" customHeight="1">
      <c r="B182" s="55"/>
      <c r="C182" s="24"/>
      <c r="D182" s="24"/>
      <c r="E182" s="24"/>
      <c r="F182" s="25"/>
      <c r="G182" s="292"/>
      <c r="H182" s="495"/>
      <c r="I182" s="33"/>
      <c r="J182" s="315"/>
      <c r="K182" s="315"/>
      <c r="L182" s="10"/>
      <c r="M182" s="26"/>
      <c r="N182" s="10"/>
      <c r="O182" s="10"/>
      <c r="P182" s="10"/>
      <c r="R182" s="20"/>
    </row>
    <row r="183" spans="1:19" ht="74.25" customHeight="1" thickBot="1">
      <c r="B183" s="184"/>
      <c r="C183" s="460"/>
      <c r="D183" s="557" t="s">
        <v>1253</v>
      </c>
      <c r="E183" s="558"/>
      <c r="F183" s="543" t="s">
        <v>692</v>
      </c>
      <c r="G183" s="543"/>
      <c r="H183" s="543"/>
      <c r="I183" s="543"/>
      <c r="J183" s="543"/>
      <c r="K183" s="543"/>
      <c r="L183" s="543"/>
      <c r="M183" s="543"/>
      <c r="N183" s="543"/>
      <c r="O183" s="128"/>
      <c r="Q183"/>
      <c r="R183" s="20"/>
    </row>
    <row r="184" spans="1:19" ht="55.5" customHeight="1">
      <c r="A184" s="133" t="s">
        <v>1072</v>
      </c>
      <c r="B184" s="52">
        <v>1</v>
      </c>
      <c r="C184" s="237" t="s">
        <v>690</v>
      </c>
      <c r="D184" s="15"/>
      <c r="E184" s="155" t="s">
        <v>688</v>
      </c>
      <c r="F184" s="225" t="s">
        <v>553</v>
      </c>
      <c r="G184" s="293">
        <f>H184*1.18</f>
        <v>531</v>
      </c>
      <c r="H184" s="505">
        <v>450</v>
      </c>
      <c r="I184" s="265"/>
      <c r="J184" s="316">
        <f>G184*I184</f>
        <v>0</v>
      </c>
      <c r="K184" s="316">
        <f>H184*I184</f>
        <v>0</v>
      </c>
      <c r="L184" s="4">
        <v>700</v>
      </c>
      <c r="M184" s="80">
        <v>4627093734689</v>
      </c>
      <c r="N184" s="4">
        <v>1</v>
      </c>
      <c r="O184" s="10">
        <v>1050</v>
      </c>
      <c r="P184" s="10">
        <f>I184*O184</f>
        <v>0</v>
      </c>
      <c r="Q184" s="176">
        <v>3.0000000000000001E-3</v>
      </c>
      <c r="R184" s="35">
        <f>Q184*I184</f>
        <v>0</v>
      </c>
      <c r="S184" s="42"/>
    </row>
    <row r="185" spans="1:19" ht="55.5" customHeight="1" thickBot="1">
      <c r="A185" s="133" t="s">
        <v>1073</v>
      </c>
      <c r="B185" s="53">
        <v>2</v>
      </c>
      <c r="C185" s="237" t="s">
        <v>689</v>
      </c>
      <c r="D185" s="15"/>
      <c r="E185" s="155" t="s">
        <v>688</v>
      </c>
      <c r="F185" s="225" t="s">
        <v>553</v>
      </c>
      <c r="G185" s="293">
        <f>H185*1.18</f>
        <v>826</v>
      </c>
      <c r="H185" s="504">
        <v>700</v>
      </c>
      <c r="I185" s="271"/>
      <c r="J185" s="316">
        <f>G185*I185</f>
        <v>0</v>
      </c>
      <c r="K185" s="316">
        <f>H185*I185</f>
        <v>0</v>
      </c>
      <c r="L185" s="1">
        <v>1000</v>
      </c>
      <c r="M185" s="143">
        <v>4627093735075</v>
      </c>
      <c r="N185" s="1">
        <v>1</v>
      </c>
      <c r="O185" s="10">
        <v>1050</v>
      </c>
      <c r="P185" s="10">
        <f>I185*O185</f>
        <v>0</v>
      </c>
      <c r="Q185" s="176">
        <v>3.0000000000000001E-3</v>
      </c>
      <c r="R185" s="35">
        <f>Q185*I185</f>
        <v>0</v>
      </c>
      <c r="S185" s="42"/>
    </row>
    <row r="186" spans="1:19" ht="15.75" customHeight="1">
      <c r="B186" s="55"/>
      <c r="C186" s="24"/>
      <c r="E186" s="25"/>
      <c r="F186" s="25"/>
      <c r="G186" s="294" t="s">
        <v>7</v>
      </c>
      <c r="H186" s="507" t="s">
        <v>7</v>
      </c>
      <c r="I186" s="244"/>
      <c r="J186" s="312">
        <f>SUM(J184:J185)</f>
        <v>0</v>
      </c>
      <c r="K186" s="312">
        <f>SUM(K184:K185)</f>
        <v>0</v>
      </c>
      <c r="L186" s="10"/>
      <c r="M186" s="26"/>
      <c r="N186" s="10"/>
      <c r="O186" s="10"/>
      <c r="P186" s="10"/>
      <c r="R186" s="20"/>
    </row>
    <row r="187" spans="1:19" ht="15.75" customHeight="1">
      <c r="B187" s="55"/>
      <c r="C187" s="24"/>
      <c r="E187" s="25"/>
      <c r="F187" s="25"/>
      <c r="G187" s="295" t="s">
        <v>15</v>
      </c>
      <c r="H187" s="508" t="s">
        <v>15</v>
      </c>
      <c r="I187" s="30">
        <f>SUM(P177:P185)/1000</f>
        <v>0</v>
      </c>
      <c r="J187" s="317" t="s">
        <v>11</v>
      </c>
      <c r="K187" s="317" t="s">
        <v>11</v>
      </c>
      <c r="L187" s="10"/>
      <c r="M187" s="26"/>
      <c r="N187" s="10"/>
      <c r="O187" s="10"/>
      <c r="P187" s="10"/>
      <c r="R187" s="20"/>
    </row>
    <row r="188" spans="1:19" ht="15.75" customHeight="1" thickBot="1">
      <c r="B188" s="55"/>
      <c r="C188" s="24"/>
      <c r="E188" s="25"/>
      <c r="F188" s="25"/>
      <c r="G188" s="296" t="s">
        <v>8</v>
      </c>
      <c r="H188" s="509" t="s">
        <v>8</v>
      </c>
      <c r="I188" s="31">
        <f>SUM(R177:R185)</f>
        <v>0</v>
      </c>
      <c r="J188" s="318" t="s">
        <v>14</v>
      </c>
      <c r="K188" s="318" t="s">
        <v>14</v>
      </c>
      <c r="L188" s="10"/>
      <c r="M188" s="26"/>
      <c r="N188" s="10"/>
      <c r="O188" s="10"/>
      <c r="P188" s="10"/>
      <c r="R188" s="20"/>
    </row>
    <row r="189" spans="1:19" ht="15.75" customHeight="1">
      <c r="B189" s="55"/>
      <c r="C189" s="24"/>
      <c r="E189" s="25"/>
      <c r="F189" s="25"/>
      <c r="G189" s="292"/>
      <c r="H189" s="495"/>
      <c r="I189" s="33"/>
      <c r="J189" s="315"/>
      <c r="K189" s="315"/>
      <c r="L189" s="10"/>
      <c r="M189" s="26"/>
      <c r="N189" s="10"/>
      <c r="O189" s="10"/>
      <c r="P189" s="10"/>
      <c r="R189" s="20"/>
    </row>
    <row r="190" spans="1:19" ht="15.75" customHeight="1">
      <c r="B190" s="55"/>
      <c r="C190" s="24"/>
      <c r="E190" s="25"/>
      <c r="F190" s="25"/>
      <c r="G190" s="292"/>
      <c r="H190" s="495"/>
      <c r="I190" s="33"/>
      <c r="J190" s="315"/>
      <c r="K190" s="315"/>
      <c r="L190" s="10"/>
      <c r="M190" s="26"/>
      <c r="N190" s="10"/>
      <c r="O190" s="10"/>
      <c r="P190" s="10"/>
      <c r="R190" s="20"/>
    </row>
    <row r="191" spans="1:19" ht="105" customHeight="1" thickBot="1">
      <c r="B191" s="56"/>
      <c r="C191" s="449"/>
      <c r="D191" s="560" t="s">
        <v>1254</v>
      </c>
      <c r="E191" s="560"/>
      <c r="F191" s="543" t="s">
        <v>737</v>
      </c>
      <c r="G191" s="543"/>
      <c r="H191" s="543"/>
      <c r="I191" s="543"/>
      <c r="J191" s="543"/>
      <c r="K191" s="543"/>
      <c r="L191" s="543"/>
      <c r="M191" s="543"/>
      <c r="N191" s="543"/>
      <c r="P191" s="20"/>
      <c r="Q191"/>
      <c r="R191" s="20"/>
    </row>
    <row r="192" spans="1:19" ht="54" customHeight="1" thickBot="1">
      <c r="A192" s="133" t="s">
        <v>1074</v>
      </c>
      <c r="B192" s="95">
        <v>1</v>
      </c>
      <c r="C192" s="21" t="s">
        <v>787</v>
      </c>
      <c r="D192" s="96"/>
      <c r="E192" s="94" t="s">
        <v>615</v>
      </c>
      <c r="F192" s="223" t="s">
        <v>553</v>
      </c>
      <c r="G192" s="302">
        <f>H192*1.18</f>
        <v>187.61999999999998</v>
      </c>
      <c r="H192" s="516">
        <v>159</v>
      </c>
      <c r="I192" s="272"/>
      <c r="J192" s="324">
        <f>G192*I192</f>
        <v>0</v>
      </c>
      <c r="K192" s="324">
        <f>H192*I192</f>
        <v>0</v>
      </c>
      <c r="L192" s="228" t="s">
        <v>616</v>
      </c>
      <c r="M192" s="103">
        <v>4902720044738</v>
      </c>
      <c r="N192" s="104">
        <v>12</v>
      </c>
      <c r="O192" s="101">
        <v>313</v>
      </c>
      <c r="P192" s="101">
        <f>SUM(I192*O192)</f>
        <v>0</v>
      </c>
      <c r="Q192" s="102">
        <v>4.0000000000000002E-4</v>
      </c>
      <c r="R192" s="101">
        <f>SUM(I192*Q192)</f>
        <v>0</v>
      </c>
    </row>
    <row r="193" spans="1:18" ht="15.75" customHeight="1">
      <c r="B193" s="88"/>
      <c r="C193" s="32"/>
      <c r="D193" s="89"/>
      <c r="E193" s="90"/>
      <c r="G193" s="294" t="s">
        <v>7</v>
      </c>
      <c r="H193" s="507" t="s">
        <v>7</v>
      </c>
      <c r="I193" s="97"/>
      <c r="J193" s="320">
        <f>SUM(J192)</f>
        <v>0</v>
      </c>
      <c r="K193" s="320">
        <f>SUM(K192)</f>
        <v>0</v>
      </c>
      <c r="L193" s="91"/>
      <c r="M193" s="36"/>
      <c r="N193" s="36"/>
      <c r="O193" s="36"/>
      <c r="P193" s="92"/>
      <c r="Q193" s="36"/>
      <c r="R193" s="20"/>
    </row>
    <row r="194" spans="1:18" ht="15.75" customHeight="1">
      <c r="B194" s="88"/>
      <c r="C194" s="32"/>
      <c r="D194" s="89"/>
      <c r="E194" s="90"/>
      <c r="G194" s="295" t="s">
        <v>15</v>
      </c>
      <c r="H194" s="508" t="s">
        <v>15</v>
      </c>
      <c r="I194" s="30">
        <f>P192/1000</f>
        <v>0</v>
      </c>
      <c r="J194" s="325" t="s">
        <v>11</v>
      </c>
      <c r="K194" s="325" t="s">
        <v>11</v>
      </c>
      <c r="L194" s="91"/>
      <c r="M194" s="36"/>
      <c r="N194" s="36"/>
      <c r="O194" s="36"/>
      <c r="P194" s="92"/>
      <c r="Q194" s="36"/>
      <c r="R194" s="20"/>
    </row>
    <row r="195" spans="1:18" ht="15.75" customHeight="1" thickBot="1">
      <c r="B195" s="88"/>
      <c r="C195" s="32"/>
      <c r="D195" s="89"/>
      <c r="E195" s="90"/>
      <c r="G195" s="296" t="s">
        <v>8</v>
      </c>
      <c r="H195" s="509" t="s">
        <v>8</v>
      </c>
      <c r="I195" s="31">
        <f>SUM(R192)</f>
        <v>0</v>
      </c>
      <c r="J195" s="314" t="s">
        <v>14</v>
      </c>
      <c r="K195" s="314" t="s">
        <v>14</v>
      </c>
      <c r="L195" s="91"/>
      <c r="M195" s="36"/>
      <c r="N195" s="36"/>
      <c r="O195" s="36"/>
      <c r="P195" s="92"/>
      <c r="Q195" s="36"/>
      <c r="R195" s="20"/>
    </row>
    <row r="196" spans="1:18" ht="15.75" customHeight="1">
      <c r="B196" s="88"/>
      <c r="C196" s="32"/>
      <c r="D196" s="89"/>
      <c r="E196" s="90"/>
      <c r="G196" s="292"/>
      <c r="H196" s="495"/>
      <c r="I196" s="33"/>
      <c r="J196" s="326"/>
      <c r="K196" s="326"/>
      <c r="L196" s="91"/>
      <c r="M196" s="36"/>
      <c r="N196" s="36"/>
      <c r="O196" s="36"/>
      <c r="P196" s="92"/>
      <c r="Q196" s="36"/>
      <c r="R196" s="20"/>
    </row>
    <row r="197" spans="1:18" ht="15.75" customHeight="1">
      <c r="B197" s="55"/>
      <c r="C197" s="24"/>
      <c r="E197" s="25"/>
      <c r="F197" s="25"/>
      <c r="G197" s="292"/>
      <c r="H197" s="495"/>
      <c r="I197" s="33"/>
      <c r="J197" s="315"/>
      <c r="K197" s="315"/>
      <c r="L197" s="10"/>
      <c r="M197" s="26"/>
      <c r="N197" s="10"/>
      <c r="O197" s="10"/>
      <c r="P197" s="10"/>
      <c r="R197" s="20"/>
    </row>
    <row r="198" spans="1:18" ht="93" customHeight="1" thickBot="1">
      <c r="B198" s="181"/>
      <c r="C198" s="449" t="s">
        <v>712</v>
      </c>
      <c r="D198" s="577" t="s">
        <v>1255</v>
      </c>
      <c r="E198" s="577"/>
      <c r="F198" s="543" t="s">
        <v>608</v>
      </c>
      <c r="G198" s="543"/>
      <c r="H198" s="543"/>
      <c r="I198" s="543"/>
      <c r="J198" s="543"/>
      <c r="K198" s="543"/>
      <c r="L198" s="543"/>
      <c r="M198" s="543"/>
      <c r="N198" s="543"/>
    </row>
    <row r="199" spans="1:18" ht="54" customHeight="1">
      <c r="A199" s="133" t="s">
        <v>1075</v>
      </c>
      <c r="B199" s="57">
        <v>1</v>
      </c>
      <c r="C199" s="236" t="s">
        <v>592</v>
      </c>
      <c r="D199" s="3"/>
      <c r="E199" s="129" t="s">
        <v>396</v>
      </c>
      <c r="F199" s="4" t="s">
        <v>549</v>
      </c>
      <c r="G199" s="301">
        <f>H199*1.18</f>
        <v>74.339999999999989</v>
      </c>
      <c r="H199" s="514">
        <v>63</v>
      </c>
      <c r="I199" s="265"/>
      <c r="J199" s="327">
        <f>G199*I199</f>
        <v>0</v>
      </c>
      <c r="K199" s="327">
        <f>H199*I199</f>
        <v>0</v>
      </c>
      <c r="L199" s="158" t="s">
        <v>602</v>
      </c>
      <c r="M199" s="130">
        <v>4680015760159</v>
      </c>
      <c r="N199" s="2">
        <v>1</v>
      </c>
      <c r="O199" s="12">
        <v>205</v>
      </c>
      <c r="P199" s="27">
        <f t="shared" ref="P199:P211" si="53">MIN(I199*O199)</f>
        <v>0</v>
      </c>
      <c r="Q199" s="173">
        <v>1.010625E-3</v>
      </c>
      <c r="R199" s="27">
        <f t="shared" ref="R199:R211" si="54">MIN(I199*Q199)</f>
        <v>0</v>
      </c>
    </row>
    <row r="200" spans="1:18" ht="54" customHeight="1">
      <c r="A200" s="133" t="s">
        <v>1076</v>
      </c>
      <c r="B200" s="57">
        <v>2</v>
      </c>
      <c r="C200" s="236" t="s">
        <v>639</v>
      </c>
      <c r="D200" s="3"/>
      <c r="E200" s="129" t="s">
        <v>396</v>
      </c>
      <c r="F200" s="4" t="s">
        <v>549</v>
      </c>
      <c r="G200" s="301">
        <f t="shared" ref="G200:G211" si="55">H200*1.18</f>
        <v>64.899999999999991</v>
      </c>
      <c r="H200" s="514">
        <v>55</v>
      </c>
      <c r="I200" s="264"/>
      <c r="J200" s="327">
        <f t="shared" ref="J200:J211" si="56">G200*I200</f>
        <v>0</v>
      </c>
      <c r="K200" s="327">
        <f t="shared" ref="K200:K211" si="57">H200*I200</f>
        <v>0</v>
      </c>
      <c r="L200" s="158" t="s">
        <v>352</v>
      </c>
      <c r="M200" s="130">
        <v>4680015760111</v>
      </c>
      <c r="N200" s="2">
        <v>1</v>
      </c>
      <c r="O200" s="12">
        <v>205</v>
      </c>
      <c r="P200" s="27">
        <f t="shared" si="53"/>
        <v>0</v>
      </c>
      <c r="Q200" s="173">
        <v>1.010625E-3</v>
      </c>
      <c r="R200" s="27">
        <f t="shared" si="54"/>
        <v>0</v>
      </c>
    </row>
    <row r="201" spans="1:18" ht="54" customHeight="1">
      <c r="A201" s="133" t="s">
        <v>1077</v>
      </c>
      <c r="B201" s="57">
        <v>3</v>
      </c>
      <c r="C201" s="236" t="s">
        <v>593</v>
      </c>
      <c r="D201" s="3"/>
      <c r="E201" s="129" t="s">
        <v>396</v>
      </c>
      <c r="F201" s="4" t="s">
        <v>549</v>
      </c>
      <c r="G201" s="301">
        <f t="shared" si="55"/>
        <v>74.339999999999989</v>
      </c>
      <c r="H201" s="514">
        <v>63</v>
      </c>
      <c r="I201" s="264"/>
      <c r="J201" s="327">
        <f t="shared" si="56"/>
        <v>0</v>
      </c>
      <c r="K201" s="327">
        <f t="shared" si="57"/>
        <v>0</v>
      </c>
      <c r="L201" s="158" t="s">
        <v>602</v>
      </c>
      <c r="M201" s="130">
        <v>4680015760173</v>
      </c>
      <c r="N201" s="2">
        <v>1</v>
      </c>
      <c r="O201" s="12">
        <v>205</v>
      </c>
      <c r="P201" s="27">
        <f t="shared" si="53"/>
        <v>0</v>
      </c>
      <c r="Q201" s="173">
        <v>1.010625E-3</v>
      </c>
      <c r="R201" s="27">
        <f t="shared" si="54"/>
        <v>0</v>
      </c>
    </row>
    <row r="202" spans="1:18" ht="54" customHeight="1">
      <c r="A202" s="133" t="s">
        <v>1078</v>
      </c>
      <c r="B202" s="57">
        <v>4</v>
      </c>
      <c r="C202" s="236" t="s">
        <v>649</v>
      </c>
      <c r="D202" s="3"/>
      <c r="E202" s="129" t="s">
        <v>396</v>
      </c>
      <c r="F202" s="4" t="s">
        <v>549</v>
      </c>
      <c r="G202" s="301">
        <f t="shared" si="55"/>
        <v>64.899999999999991</v>
      </c>
      <c r="H202" s="514">
        <v>55</v>
      </c>
      <c r="I202" s="264"/>
      <c r="J202" s="327">
        <f t="shared" si="56"/>
        <v>0</v>
      </c>
      <c r="K202" s="327">
        <f t="shared" si="57"/>
        <v>0</v>
      </c>
      <c r="L202" s="158" t="s">
        <v>352</v>
      </c>
      <c r="M202" s="130">
        <v>4680015760098</v>
      </c>
      <c r="N202" s="2">
        <v>1</v>
      </c>
      <c r="O202" s="12">
        <v>205</v>
      </c>
      <c r="P202" s="27">
        <f t="shared" si="53"/>
        <v>0</v>
      </c>
      <c r="Q202" s="173">
        <v>1.010625E-3</v>
      </c>
      <c r="R202" s="27">
        <f t="shared" si="54"/>
        <v>0</v>
      </c>
    </row>
    <row r="203" spans="1:18" ht="54" customHeight="1">
      <c r="A203" s="133" t="s">
        <v>1079</v>
      </c>
      <c r="B203" s="57">
        <v>5</v>
      </c>
      <c r="C203" s="236" t="s">
        <v>650</v>
      </c>
      <c r="D203" s="3"/>
      <c r="E203" s="129" t="s">
        <v>396</v>
      </c>
      <c r="F203" s="4" t="s">
        <v>549</v>
      </c>
      <c r="G203" s="301">
        <f t="shared" si="55"/>
        <v>74.339999999999989</v>
      </c>
      <c r="H203" s="514">
        <v>63</v>
      </c>
      <c r="I203" s="264"/>
      <c r="J203" s="327">
        <f t="shared" si="56"/>
        <v>0</v>
      </c>
      <c r="K203" s="327">
        <f t="shared" si="57"/>
        <v>0</v>
      </c>
      <c r="L203" s="249" t="s">
        <v>602</v>
      </c>
      <c r="M203" s="130">
        <v>4680015760135</v>
      </c>
      <c r="N203" s="2">
        <v>1</v>
      </c>
      <c r="O203" s="12">
        <v>205</v>
      </c>
      <c r="P203" s="27">
        <f t="shared" si="53"/>
        <v>0</v>
      </c>
      <c r="Q203" s="173">
        <v>1.010625E-3</v>
      </c>
      <c r="R203" s="27">
        <f t="shared" si="54"/>
        <v>0</v>
      </c>
    </row>
    <row r="204" spans="1:18" ht="54" customHeight="1">
      <c r="A204" s="133" t="s">
        <v>1080</v>
      </c>
      <c r="B204" s="247">
        <v>6</v>
      </c>
      <c r="C204" s="236" t="s">
        <v>594</v>
      </c>
      <c r="D204" s="150"/>
      <c r="E204" s="146" t="s">
        <v>396</v>
      </c>
      <c r="F204" s="248" t="s">
        <v>549</v>
      </c>
      <c r="G204" s="301">
        <f t="shared" si="55"/>
        <v>74.339999999999989</v>
      </c>
      <c r="H204" s="517">
        <v>63</v>
      </c>
      <c r="I204" s="264"/>
      <c r="J204" s="327">
        <f t="shared" si="56"/>
        <v>0</v>
      </c>
      <c r="K204" s="327">
        <f t="shared" si="57"/>
        <v>0</v>
      </c>
      <c r="L204" s="249" t="s">
        <v>602</v>
      </c>
      <c r="M204" s="174">
        <v>4680015760197</v>
      </c>
      <c r="N204" s="2">
        <v>1</v>
      </c>
      <c r="O204" s="12">
        <v>205</v>
      </c>
      <c r="P204" s="27">
        <f t="shared" si="53"/>
        <v>0</v>
      </c>
      <c r="Q204" s="173">
        <v>1.010625E-3</v>
      </c>
      <c r="R204" s="27">
        <f t="shared" si="54"/>
        <v>0</v>
      </c>
    </row>
    <row r="205" spans="1:18" ht="54" customHeight="1">
      <c r="A205" s="133" t="s">
        <v>1081</v>
      </c>
      <c r="B205" s="57">
        <v>7</v>
      </c>
      <c r="C205" s="236" t="s">
        <v>595</v>
      </c>
      <c r="D205" s="3"/>
      <c r="E205" s="146" t="s">
        <v>396</v>
      </c>
      <c r="F205" s="248" t="s">
        <v>549</v>
      </c>
      <c r="G205" s="301">
        <f t="shared" si="55"/>
        <v>74.339999999999989</v>
      </c>
      <c r="H205" s="517">
        <v>63</v>
      </c>
      <c r="I205" s="264"/>
      <c r="J205" s="327">
        <f t="shared" si="56"/>
        <v>0</v>
      </c>
      <c r="K205" s="327">
        <f t="shared" si="57"/>
        <v>0</v>
      </c>
      <c r="L205" s="158" t="s">
        <v>602</v>
      </c>
      <c r="M205" s="130">
        <v>4680015760210</v>
      </c>
      <c r="N205" s="2">
        <v>1</v>
      </c>
      <c r="O205" s="12">
        <v>205</v>
      </c>
      <c r="P205" s="27">
        <f t="shared" si="53"/>
        <v>0</v>
      </c>
      <c r="Q205" s="173">
        <v>1.010625E-3</v>
      </c>
      <c r="R205" s="27">
        <f t="shared" si="54"/>
        <v>0</v>
      </c>
    </row>
    <row r="206" spans="1:18" ht="54" customHeight="1">
      <c r="A206" s="133" t="s">
        <v>1082</v>
      </c>
      <c r="B206" s="57">
        <v>8</v>
      </c>
      <c r="C206" s="236" t="s">
        <v>596</v>
      </c>
      <c r="D206" s="3"/>
      <c r="E206" s="146" t="s">
        <v>396</v>
      </c>
      <c r="F206" s="248" t="s">
        <v>549</v>
      </c>
      <c r="G206" s="301">
        <f t="shared" si="55"/>
        <v>64.899999999999991</v>
      </c>
      <c r="H206" s="517">
        <v>55</v>
      </c>
      <c r="I206" s="264"/>
      <c r="J206" s="327">
        <f t="shared" si="56"/>
        <v>0</v>
      </c>
      <c r="K206" s="327">
        <f t="shared" si="57"/>
        <v>0</v>
      </c>
      <c r="L206" s="158" t="s">
        <v>352</v>
      </c>
      <c r="M206" s="130">
        <v>4680015760050</v>
      </c>
      <c r="N206" s="2">
        <v>1</v>
      </c>
      <c r="O206" s="12">
        <v>205</v>
      </c>
      <c r="P206" s="27">
        <f t="shared" si="53"/>
        <v>0</v>
      </c>
      <c r="Q206" s="173">
        <v>1.010625E-3</v>
      </c>
      <c r="R206" s="27">
        <f t="shared" si="54"/>
        <v>0</v>
      </c>
    </row>
    <row r="207" spans="1:18" ht="54" customHeight="1">
      <c r="A207" s="133" t="s">
        <v>1083</v>
      </c>
      <c r="B207" s="57">
        <v>9</v>
      </c>
      <c r="C207" s="236" t="s">
        <v>597</v>
      </c>
      <c r="D207" s="3"/>
      <c r="E207" s="146" t="s">
        <v>396</v>
      </c>
      <c r="F207" s="248" t="s">
        <v>549</v>
      </c>
      <c r="G207" s="301">
        <f t="shared" si="55"/>
        <v>64.899999999999991</v>
      </c>
      <c r="H207" s="517">
        <v>55</v>
      </c>
      <c r="I207" s="264"/>
      <c r="J207" s="327">
        <f t="shared" si="56"/>
        <v>0</v>
      </c>
      <c r="K207" s="327">
        <f t="shared" si="57"/>
        <v>0</v>
      </c>
      <c r="L207" s="158" t="s">
        <v>352</v>
      </c>
      <c r="M207" s="130">
        <v>4680015760036</v>
      </c>
      <c r="N207" s="2">
        <v>1</v>
      </c>
      <c r="O207" s="12">
        <v>205</v>
      </c>
      <c r="P207" s="27">
        <f t="shared" si="53"/>
        <v>0</v>
      </c>
      <c r="Q207" s="173">
        <v>1.010625E-3</v>
      </c>
      <c r="R207" s="27">
        <f t="shared" si="54"/>
        <v>0</v>
      </c>
    </row>
    <row r="208" spans="1:18" ht="54" customHeight="1">
      <c r="A208" s="133" t="s">
        <v>1084</v>
      </c>
      <c r="B208" s="57">
        <v>10</v>
      </c>
      <c r="C208" s="236" t="s">
        <v>598</v>
      </c>
      <c r="D208" s="3"/>
      <c r="E208" s="146" t="s">
        <v>396</v>
      </c>
      <c r="F208" s="248" t="s">
        <v>549</v>
      </c>
      <c r="G208" s="301">
        <f t="shared" si="55"/>
        <v>57.82</v>
      </c>
      <c r="H208" s="517">
        <v>49</v>
      </c>
      <c r="I208" s="264"/>
      <c r="J208" s="327">
        <f t="shared" si="56"/>
        <v>0</v>
      </c>
      <c r="K208" s="327">
        <f t="shared" si="57"/>
        <v>0</v>
      </c>
      <c r="L208" s="158" t="s">
        <v>350</v>
      </c>
      <c r="M208" s="130">
        <v>4680015760012</v>
      </c>
      <c r="N208" s="2">
        <v>1</v>
      </c>
      <c r="O208" s="12">
        <v>205</v>
      </c>
      <c r="P208" s="27">
        <f t="shared" si="53"/>
        <v>0</v>
      </c>
      <c r="Q208" s="173">
        <v>1.010625E-3</v>
      </c>
      <c r="R208" s="27">
        <f t="shared" si="54"/>
        <v>0</v>
      </c>
    </row>
    <row r="209" spans="1:18" ht="54" customHeight="1">
      <c r="A209" s="133" t="s">
        <v>1085</v>
      </c>
      <c r="B209" s="57">
        <v>11</v>
      </c>
      <c r="C209" s="236" t="s">
        <v>599</v>
      </c>
      <c r="D209" s="3"/>
      <c r="E209" s="146" t="s">
        <v>396</v>
      </c>
      <c r="F209" s="248" t="s">
        <v>549</v>
      </c>
      <c r="G209" s="301">
        <f t="shared" si="55"/>
        <v>64.899999999999991</v>
      </c>
      <c r="H209" s="517">
        <v>55</v>
      </c>
      <c r="I209" s="264"/>
      <c r="J209" s="327">
        <f t="shared" si="56"/>
        <v>0</v>
      </c>
      <c r="K209" s="327">
        <f t="shared" si="57"/>
        <v>0</v>
      </c>
      <c r="L209" s="158" t="s">
        <v>352</v>
      </c>
      <c r="M209" s="130">
        <v>4680015760074</v>
      </c>
      <c r="N209" s="2">
        <v>1</v>
      </c>
      <c r="O209" s="12">
        <v>205</v>
      </c>
      <c r="P209" s="27">
        <f t="shared" si="53"/>
        <v>0</v>
      </c>
      <c r="Q209" s="173">
        <v>1.010625E-3</v>
      </c>
      <c r="R209" s="27">
        <f t="shared" si="54"/>
        <v>0</v>
      </c>
    </row>
    <row r="210" spans="1:18" ht="54" customHeight="1">
      <c r="A210" s="133" t="s">
        <v>1086</v>
      </c>
      <c r="B210" s="57">
        <v>12</v>
      </c>
      <c r="C210" s="236" t="s">
        <v>600</v>
      </c>
      <c r="D210" s="3"/>
      <c r="E210" s="146" t="s">
        <v>396</v>
      </c>
      <c r="F210" s="248" t="s">
        <v>549</v>
      </c>
      <c r="G210" s="301">
        <f t="shared" si="55"/>
        <v>74.339999999999989</v>
      </c>
      <c r="H210" s="517">
        <v>63</v>
      </c>
      <c r="I210" s="264"/>
      <c r="J210" s="327">
        <f t="shared" si="56"/>
        <v>0</v>
      </c>
      <c r="K210" s="327">
        <f t="shared" si="57"/>
        <v>0</v>
      </c>
      <c r="L210" s="158" t="s">
        <v>602</v>
      </c>
      <c r="M210" s="130">
        <v>4680015760234</v>
      </c>
      <c r="N210" s="2">
        <v>1</v>
      </c>
      <c r="O210" s="12">
        <v>205</v>
      </c>
      <c r="P210" s="27">
        <f t="shared" si="53"/>
        <v>0</v>
      </c>
      <c r="Q210" s="173">
        <v>1.010625E-3</v>
      </c>
      <c r="R210" s="27">
        <f t="shared" si="54"/>
        <v>0</v>
      </c>
    </row>
    <row r="211" spans="1:18" ht="54" customHeight="1" thickBot="1">
      <c r="A211" s="133" t="s">
        <v>1087</v>
      </c>
      <c r="B211" s="57">
        <v>13</v>
      </c>
      <c r="C211" s="236" t="s">
        <v>601</v>
      </c>
      <c r="D211" s="3"/>
      <c r="E211" s="129" t="s">
        <v>396</v>
      </c>
      <c r="F211" s="4" t="s">
        <v>549</v>
      </c>
      <c r="G211" s="301">
        <f t="shared" si="55"/>
        <v>74.339999999999989</v>
      </c>
      <c r="H211" s="514">
        <v>63</v>
      </c>
      <c r="I211" s="266"/>
      <c r="J211" s="327">
        <f t="shared" si="56"/>
        <v>0</v>
      </c>
      <c r="K211" s="327">
        <f t="shared" si="57"/>
        <v>0</v>
      </c>
      <c r="L211" s="158" t="s">
        <v>602</v>
      </c>
      <c r="M211" s="130">
        <v>4680015760258</v>
      </c>
      <c r="N211" s="2">
        <v>1</v>
      </c>
      <c r="O211" s="12">
        <v>205</v>
      </c>
      <c r="P211" s="27">
        <f t="shared" si="53"/>
        <v>0</v>
      </c>
      <c r="Q211" s="173">
        <v>1.010625E-3</v>
      </c>
      <c r="R211" s="27">
        <f t="shared" si="54"/>
        <v>0</v>
      </c>
    </row>
    <row r="212" spans="1:18" ht="15.75" customHeight="1">
      <c r="B212" s="55"/>
      <c r="C212" s="24"/>
      <c r="E212" s="25"/>
      <c r="F212" s="25"/>
      <c r="G212" s="294" t="s">
        <v>7</v>
      </c>
      <c r="H212" s="507" t="s">
        <v>7</v>
      </c>
      <c r="I212" s="244"/>
      <c r="J212" s="312">
        <f>SUM(J199:J211)</f>
        <v>0</v>
      </c>
      <c r="K212" s="312">
        <f>SUM(K199:K211)</f>
        <v>0</v>
      </c>
      <c r="L212" s="10"/>
      <c r="M212" s="26"/>
      <c r="N212" s="10"/>
      <c r="O212" s="10"/>
      <c r="P212" s="10"/>
      <c r="R212" s="20"/>
    </row>
    <row r="213" spans="1:18" ht="15.75" customHeight="1">
      <c r="B213" s="55"/>
      <c r="C213" s="24"/>
      <c r="E213" s="25"/>
      <c r="F213" s="25"/>
      <c r="G213" s="295" t="s">
        <v>15</v>
      </c>
      <c r="H213" s="508" t="s">
        <v>15</v>
      </c>
      <c r="I213" s="30">
        <f>SUM(P199:P211)/1000</f>
        <v>0</v>
      </c>
      <c r="J213" s="317" t="s">
        <v>11</v>
      </c>
      <c r="K213" s="317" t="s">
        <v>11</v>
      </c>
      <c r="L213" s="10"/>
      <c r="M213" s="26"/>
      <c r="N213" s="10"/>
      <c r="O213" s="10"/>
      <c r="P213" s="10"/>
      <c r="R213" s="20"/>
    </row>
    <row r="214" spans="1:18" ht="15.75" customHeight="1" thickBot="1">
      <c r="B214" s="55"/>
      <c r="C214" s="24"/>
      <c r="E214" s="25"/>
      <c r="F214" s="25"/>
      <c r="G214" s="296" t="s">
        <v>8</v>
      </c>
      <c r="H214" s="509" t="s">
        <v>8</v>
      </c>
      <c r="I214" s="31">
        <f>SUM(R199:R211)</f>
        <v>0</v>
      </c>
      <c r="J214" s="318" t="s">
        <v>14</v>
      </c>
      <c r="K214" s="318" t="s">
        <v>14</v>
      </c>
      <c r="L214" s="10"/>
      <c r="M214" s="26"/>
      <c r="N214" s="10"/>
      <c r="O214" s="10"/>
      <c r="P214" s="10"/>
      <c r="R214" s="20"/>
    </row>
    <row r="215" spans="1:18" ht="15.75" customHeight="1">
      <c r="B215" s="55"/>
      <c r="C215" s="24"/>
      <c r="E215" s="25"/>
      <c r="F215" s="25"/>
      <c r="G215" s="414"/>
      <c r="H215" s="495"/>
      <c r="I215" s="33"/>
      <c r="J215" s="315"/>
      <c r="K215" s="315"/>
      <c r="L215" s="10"/>
      <c r="M215" s="26"/>
      <c r="N215" s="10"/>
      <c r="O215" s="10"/>
      <c r="P215" s="10"/>
      <c r="R215" s="20"/>
    </row>
    <row r="216" spans="1:18" ht="15.75" customHeight="1">
      <c r="B216" s="55"/>
      <c r="C216" s="24"/>
      <c r="E216" s="25"/>
      <c r="F216" s="25"/>
      <c r="G216" s="414"/>
      <c r="H216" s="495"/>
      <c r="I216" s="33"/>
      <c r="J216" s="315"/>
      <c r="K216" s="315"/>
      <c r="L216" s="10"/>
      <c r="M216" s="26"/>
      <c r="N216" s="10"/>
      <c r="O216" s="10"/>
      <c r="P216" s="10"/>
      <c r="R216" s="20"/>
    </row>
    <row r="217" spans="1:18" ht="75" customHeight="1" thickBot="1">
      <c r="B217" s="55"/>
      <c r="C217" s="460"/>
      <c r="D217" s="580" t="s">
        <v>1256</v>
      </c>
      <c r="E217" s="580"/>
      <c r="F217" s="547" t="s">
        <v>856</v>
      </c>
      <c r="G217" s="547"/>
      <c r="H217" s="547"/>
      <c r="I217" s="548"/>
      <c r="J217" s="547"/>
      <c r="K217" s="547"/>
      <c r="L217" s="547"/>
      <c r="M217" s="547"/>
      <c r="N217" s="547"/>
      <c r="O217" s="10"/>
      <c r="P217" s="10"/>
      <c r="R217" s="20"/>
    </row>
    <row r="218" spans="1:18" ht="54" customHeight="1">
      <c r="A218" s="133" t="s">
        <v>1088</v>
      </c>
      <c r="B218" s="53">
        <v>1</v>
      </c>
      <c r="C218" s="21" t="s">
        <v>857</v>
      </c>
      <c r="D218" s="23"/>
      <c r="E218" s="3" t="s">
        <v>483</v>
      </c>
      <c r="F218" s="3" t="s">
        <v>548</v>
      </c>
      <c r="G218" s="415">
        <f t="shared" ref="G218:G226" si="58">SUM(H218*1.18)</f>
        <v>277.3</v>
      </c>
      <c r="H218" s="480">
        <v>235</v>
      </c>
      <c r="I218" s="423"/>
      <c r="J218" s="319">
        <f t="shared" ref="J218:J226" si="59">SUM(G218*I218)</f>
        <v>0</v>
      </c>
      <c r="K218" s="415">
        <f t="shared" ref="K218:K226" si="60">SUM(H218*I218)</f>
        <v>0</v>
      </c>
      <c r="L218" s="4">
        <v>330</v>
      </c>
      <c r="M218" s="130">
        <v>4603286010587</v>
      </c>
      <c r="N218" s="4">
        <v>1</v>
      </c>
      <c r="O218" s="12">
        <v>64</v>
      </c>
      <c r="P218" s="27">
        <f>MIN(I218*O218)</f>
        <v>0</v>
      </c>
      <c r="Q218" s="173">
        <v>4.6799999999999999E-4</v>
      </c>
      <c r="R218" s="27">
        <f>MIN(I218*Q218)</f>
        <v>0</v>
      </c>
    </row>
    <row r="219" spans="1:18" ht="54" customHeight="1">
      <c r="A219" s="133" t="s">
        <v>1089</v>
      </c>
      <c r="B219" s="53">
        <v>2</v>
      </c>
      <c r="C219" s="21" t="s">
        <v>858</v>
      </c>
      <c r="D219" s="23"/>
      <c r="E219" s="3" t="s">
        <v>483</v>
      </c>
      <c r="F219" s="3" t="s">
        <v>548</v>
      </c>
      <c r="G219" s="415">
        <f t="shared" si="58"/>
        <v>253.7</v>
      </c>
      <c r="H219" s="480">
        <v>215</v>
      </c>
      <c r="I219" s="424"/>
      <c r="J219" s="319">
        <f t="shared" si="59"/>
        <v>0</v>
      </c>
      <c r="K219" s="415">
        <f t="shared" si="60"/>
        <v>0</v>
      </c>
      <c r="L219" s="4">
        <v>300</v>
      </c>
      <c r="M219" s="130">
        <v>4603286010594</v>
      </c>
      <c r="N219" s="4">
        <v>1</v>
      </c>
      <c r="O219" s="12">
        <v>64</v>
      </c>
      <c r="P219" s="27">
        <f t="shared" ref="P219:P226" si="61">MIN(I219*O219)</f>
        <v>0</v>
      </c>
      <c r="Q219" s="173">
        <v>4.6799999999999999E-4</v>
      </c>
      <c r="R219" s="27">
        <f t="shared" ref="R219:R226" si="62">MIN(I219*Q219)</f>
        <v>0</v>
      </c>
    </row>
    <row r="220" spans="1:18" ht="54" customHeight="1">
      <c r="A220" s="133" t="s">
        <v>1090</v>
      </c>
      <c r="B220" s="53">
        <v>3</v>
      </c>
      <c r="C220" s="21" t="s">
        <v>859</v>
      </c>
      <c r="D220" s="23"/>
      <c r="E220" s="3" t="s">
        <v>483</v>
      </c>
      <c r="F220" s="3" t="s">
        <v>548</v>
      </c>
      <c r="G220" s="415">
        <f t="shared" si="58"/>
        <v>253.7</v>
      </c>
      <c r="H220" s="480">
        <v>215</v>
      </c>
      <c r="I220" s="424"/>
      <c r="J220" s="319">
        <f t="shared" si="59"/>
        <v>0</v>
      </c>
      <c r="K220" s="415">
        <f t="shared" si="60"/>
        <v>0</v>
      </c>
      <c r="L220" s="4">
        <v>300</v>
      </c>
      <c r="M220" s="130">
        <v>4603286010600</v>
      </c>
      <c r="N220" s="4">
        <v>1</v>
      </c>
      <c r="O220" s="12">
        <v>64</v>
      </c>
      <c r="P220" s="27">
        <f t="shared" si="61"/>
        <v>0</v>
      </c>
      <c r="Q220" s="173">
        <v>4.6799999999999999E-4</v>
      </c>
      <c r="R220" s="27">
        <f t="shared" si="62"/>
        <v>0</v>
      </c>
    </row>
    <row r="221" spans="1:18" ht="54" customHeight="1">
      <c r="A221" s="133" t="s">
        <v>1091</v>
      </c>
      <c r="B221" s="53">
        <v>4</v>
      </c>
      <c r="C221" s="21" t="s">
        <v>860</v>
      </c>
      <c r="D221" s="23"/>
      <c r="E221" s="3" t="s">
        <v>483</v>
      </c>
      <c r="F221" s="3" t="s">
        <v>548</v>
      </c>
      <c r="G221" s="415">
        <f t="shared" si="58"/>
        <v>283.2</v>
      </c>
      <c r="H221" s="480">
        <v>240</v>
      </c>
      <c r="I221" s="424"/>
      <c r="J221" s="319">
        <f t="shared" si="59"/>
        <v>0</v>
      </c>
      <c r="K221" s="415">
        <f t="shared" si="60"/>
        <v>0</v>
      </c>
      <c r="L221" s="4">
        <v>340</v>
      </c>
      <c r="M221" s="130">
        <v>4603286010617</v>
      </c>
      <c r="N221" s="4">
        <v>1</v>
      </c>
      <c r="O221" s="12">
        <v>64</v>
      </c>
      <c r="P221" s="27">
        <f t="shared" si="61"/>
        <v>0</v>
      </c>
      <c r="Q221" s="173">
        <v>4.6799999999999999E-4</v>
      </c>
      <c r="R221" s="27">
        <f t="shared" si="62"/>
        <v>0</v>
      </c>
    </row>
    <row r="222" spans="1:18" ht="54" customHeight="1">
      <c r="A222" s="133" t="s">
        <v>1092</v>
      </c>
      <c r="B222" s="53">
        <v>5</v>
      </c>
      <c r="C222" s="21" t="s">
        <v>861</v>
      </c>
      <c r="D222" s="23"/>
      <c r="E222" s="3" t="s">
        <v>483</v>
      </c>
      <c r="F222" s="3" t="s">
        <v>548</v>
      </c>
      <c r="G222" s="415">
        <f t="shared" si="58"/>
        <v>283.2</v>
      </c>
      <c r="H222" s="480">
        <v>240</v>
      </c>
      <c r="I222" s="424"/>
      <c r="J222" s="319">
        <f t="shared" si="59"/>
        <v>0</v>
      </c>
      <c r="K222" s="415">
        <f t="shared" si="60"/>
        <v>0</v>
      </c>
      <c r="L222" s="4">
        <v>340</v>
      </c>
      <c r="M222" s="130">
        <v>4603286010624</v>
      </c>
      <c r="N222" s="4">
        <v>1</v>
      </c>
      <c r="O222" s="12">
        <v>64</v>
      </c>
      <c r="P222" s="27">
        <f t="shared" si="61"/>
        <v>0</v>
      </c>
      <c r="Q222" s="173">
        <v>4.6799999999999999E-4</v>
      </c>
      <c r="R222" s="27">
        <f t="shared" si="62"/>
        <v>0</v>
      </c>
    </row>
    <row r="223" spans="1:18" ht="54" customHeight="1">
      <c r="A223" s="133" t="s">
        <v>1093</v>
      </c>
      <c r="B223" s="53">
        <v>6</v>
      </c>
      <c r="C223" s="21" t="s">
        <v>862</v>
      </c>
      <c r="D223" s="23"/>
      <c r="E223" s="3" t="s">
        <v>483</v>
      </c>
      <c r="F223" s="3" t="s">
        <v>548</v>
      </c>
      <c r="G223" s="415">
        <f t="shared" si="58"/>
        <v>283.2</v>
      </c>
      <c r="H223" s="480">
        <v>240</v>
      </c>
      <c r="I223" s="424"/>
      <c r="J223" s="319">
        <f t="shared" si="59"/>
        <v>0</v>
      </c>
      <c r="K223" s="415">
        <f t="shared" si="60"/>
        <v>0</v>
      </c>
      <c r="L223" s="4">
        <v>340</v>
      </c>
      <c r="M223" s="130">
        <v>4603286010631</v>
      </c>
      <c r="N223" s="4">
        <v>1</v>
      </c>
      <c r="O223" s="12">
        <v>64</v>
      </c>
      <c r="P223" s="27">
        <f t="shared" si="61"/>
        <v>0</v>
      </c>
      <c r="Q223" s="173">
        <v>4.6799999999999999E-4</v>
      </c>
      <c r="R223" s="27">
        <f t="shared" si="62"/>
        <v>0</v>
      </c>
    </row>
    <row r="224" spans="1:18" ht="54" customHeight="1">
      <c r="A224" s="133" t="s">
        <v>1094</v>
      </c>
      <c r="B224" s="53">
        <v>7</v>
      </c>
      <c r="C224" s="21" t="s">
        <v>863</v>
      </c>
      <c r="D224" s="23"/>
      <c r="E224" s="3" t="s">
        <v>483</v>
      </c>
      <c r="F224" s="3" t="s">
        <v>548</v>
      </c>
      <c r="G224" s="415">
        <f t="shared" si="58"/>
        <v>253.7</v>
      </c>
      <c r="H224" s="480">
        <v>215</v>
      </c>
      <c r="I224" s="424"/>
      <c r="J224" s="319">
        <f t="shared" si="59"/>
        <v>0</v>
      </c>
      <c r="K224" s="415">
        <f t="shared" si="60"/>
        <v>0</v>
      </c>
      <c r="L224" s="4">
        <v>300</v>
      </c>
      <c r="M224" s="130">
        <v>4603286010648</v>
      </c>
      <c r="N224" s="4">
        <v>1</v>
      </c>
      <c r="O224" s="12">
        <v>64</v>
      </c>
      <c r="P224" s="27">
        <f t="shared" si="61"/>
        <v>0</v>
      </c>
      <c r="Q224" s="173">
        <v>4.6799999999999999E-4</v>
      </c>
      <c r="R224" s="27">
        <f t="shared" si="62"/>
        <v>0</v>
      </c>
    </row>
    <row r="225" spans="1:18" ht="54" customHeight="1">
      <c r="A225" s="133" t="s">
        <v>1095</v>
      </c>
      <c r="B225" s="53">
        <v>8</v>
      </c>
      <c r="C225" s="21" t="s">
        <v>864</v>
      </c>
      <c r="D225" s="23"/>
      <c r="E225" s="3" t="s">
        <v>483</v>
      </c>
      <c r="F225" s="3" t="s">
        <v>548</v>
      </c>
      <c r="G225" s="415">
        <f t="shared" si="58"/>
        <v>283.2</v>
      </c>
      <c r="H225" s="480">
        <v>240</v>
      </c>
      <c r="I225" s="424"/>
      <c r="J225" s="319">
        <f t="shared" si="59"/>
        <v>0</v>
      </c>
      <c r="K225" s="415">
        <f t="shared" si="60"/>
        <v>0</v>
      </c>
      <c r="L225" s="4">
        <v>340</v>
      </c>
      <c r="M225" s="130">
        <v>4603286010655</v>
      </c>
      <c r="N225" s="4">
        <v>1</v>
      </c>
      <c r="O225" s="12">
        <v>64</v>
      </c>
      <c r="P225" s="27">
        <f t="shared" si="61"/>
        <v>0</v>
      </c>
      <c r="Q225" s="173">
        <v>4.6799999999999999E-4</v>
      </c>
      <c r="R225" s="27">
        <f t="shared" si="62"/>
        <v>0</v>
      </c>
    </row>
    <row r="226" spans="1:18" ht="54" customHeight="1" thickBot="1">
      <c r="A226" s="133" t="s">
        <v>1096</v>
      </c>
      <c r="B226" s="53">
        <v>9</v>
      </c>
      <c r="C226" s="21" t="s">
        <v>865</v>
      </c>
      <c r="D226" s="23"/>
      <c r="E226" s="3" t="s">
        <v>483</v>
      </c>
      <c r="F226" s="3" t="s">
        <v>548</v>
      </c>
      <c r="G226" s="415">
        <f t="shared" si="58"/>
        <v>330.4</v>
      </c>
      <c r="H226" s="480">
        <v>280</v>
      </c>
      <c r="I226" s="425"/>
      <c r="J226" s="319">
        <f t="shared" si="59"/>
        <v>0</v>
      </c>
      <c r="K226" s="415">
        <f t="shared" si="60"/>
        <v>0</v>
      </c>
      <c r="L226" s="4">
        <v>400</v>
      </c>
      <c r="M226" s="130">
        <v>4603286010662</v>
      </c>
      <c r="N226" s="4">
        <v>1</v>
      </c>
      <c r="O226" s="12">
        <v>64</v>
      </c>
      <c r="P226" s="27">
        <f t="shared" si="61"/>
        <v>0</v>
      </c>
      <c r="Q226" s="173">
        <v>4.6799999999999999E-4</v>
      </c>
      <c r="R226" s="27">
        <f t="shared" si="62"/>
        <v>0</v>
      </c>
    </row>
    <row r="227" spans="1:18" ht="15.75" customHeight="1">
      <c r="B227" s="55"/>
      <c r="C227" s="24"/>
      <c r="D227" s="36"/>
      <c r="E227" s="25"/>
      <c r="F227" s="25"/>
      <c r="G227" s="411" t="s">
        <v>7</v>
      </c>
      <c r="H227" s="507" t="s">
        <v>7</v>
      </c>
      <c r="I227" s="29"/>
      <c r="J227" s="312">
        <f>SUM(J213:J226)</f>
        <v>0</v>
      </c>
      <c r="K227" s="312">
        <f>SUM(K213:K226)</f>
        <v>0</v>
      </c>
      <c r="L227" s="10"/>
      <c r="M227" s="26"/>
      <c r="N227" s="10"/>
      <c r="O227" s="10"/>
      <c r="P227" s="10"/>
      <c r="R227" s="20"/>
    </row>
    <row r="228" spans="1:18" ht="15.75" customHeight="1">
      <c r="B228" s="55"/>
      <c r="C228" s="24"/>
      <c r="D228" s="36"/>
      <c r="E228" s="25"/>
      <c r="F228" s="25"/>
      <c r="G228" s="412" t="s">
        <v>15</v>
      </c>
      <c r="H228" s="508" t="s">
        <v>15</v>
      </c>
      <c r="I228" s="30">
        <f>SUM(P218:P226)/1000</f>
        <v>0</v>
      </c>
      <c r="J228" s="317" t="s">
        <v>11</v>
      </c>
      <c r="K228" s="317" t="s">
        <v>11</v>
      </c>
      <c r="L228" s="10"/>
      <c r="M228" s="26"/>
      <c r="N228" s="10"/>
      <c r="O228" s="10"/>
      <c r="P228" s="10"/>
      <c r="R228" s="20"/>
    </row>
    <row r="229" spans="1:18" ht="15.75" customHeight="1" thickBot="1">
      <c r="B229" s="55"/>
      <c r="C229" s="24"/>
      <c r="D229" s="36"/>
      <c r="E229" s="25"/>
      <c r="F229" s="25"/>
      <c r="G229" s="413" t="s">
        <v>8</v>
      </c>
      <c r="H229" s="509" t="s">
        <v>8</v>
      </c>
      <c r="I229" s="31">
        <f>SUM(R218:R226)</f>
        <v>0</v>
      </c>
      <c r="J229" s="318" t="s">
        <v>14</v>
      </c>
      <c r="K229" s="318" t="s">
        <v>14</v>
      </c>
      <c r="L229" s="10"/>
      <c r="M229" s="26"/>
      <c r="N229" s="10"/>
      <c r="O229" s="10"/>
      <c r="P229" s="10"/>
      <c r="R229" s="20"/>
    </row>
    <row r="230" spans="1:18" ht="15.75" customHeight="1">
      <c r="B230" s="55"/>
      <c r="C230" s="24"/>
      <c r="E230" s="25"/>
      <c r="F230" s="25"/>
      <c r="G230" s="292"/>
      <c r="H230" s="495"/>
      <c r="I230" s="33"/>
      <c r="J230" s="315"/>
      <c r="K230" s="315"/>
      <c r="L230" s="10"/>
      <c r="M230" s="26"/>
      <c r="N230" s="10"/>
      <c r="O230" s="10"/>
      <c r="P230" s="10"/>
      <c r="R230" s="20"/>
    </row>
    <row r="231" spans="1:18" ht="15.75" customHeight="1">
      <c r="B231" s="55"/>
      <c r="C231" s="24"/>
      <c r="E231" s="25"/>
      <c r="F231" s="25"/>
      <c r="G231" s="292"/>
      <c r="H231" s="495"/>
      <c r="I231" s="33"/>
      <c r="J231" s="315"/>
      <c r="K231" s="315"/>
      <c r="L231" s="10"/>
      <c r="M231" s="26"/>
      <c r="N231" s="10"/>
      <c r="O231" s="10"/>
      <c r="P231" s="10"/>
      <c r="R231" s="20"/>
    </row>
    <row r="232" spans="1:18" ht="60" customHeight="1" thickBot="1">
      <c r="B232" s="184"/>
      <c r="C232" s="184"/>
      <c r="D232" s="559" t="s">
        <v>1257</v>
      </c>
      <c r="E232" s="559"/>
      <c r="F232" s="544" t="s">
        <v>580</v>
      </c>
      <c r="G232" s="544"/>
      <c r="H232" s="544"/>
      <c r="I232" s="544"/>
      <c r="J232" s="544"/>
      <c r="K232" s="544"/>
      <c r="L232" s="544"/>
      <c r="M232" s="544"/>
      <c r="N232" s="544"/>
      <c r="O232" s="10"/>
      <c r="P232" s="10"/>
      <c r="R232" s="20"/>
    </row>
    <row r="233" spans="1:18" ht="55.5" customHeight="1">
      <c r="A233" s="133" t="s">
        <v>1098</v>
      </c>
      <c r="B233" s="53">
        <v>1</v>
      </c>
      <c r="C233" s="21" t="s">
        <v>219</v>
      </c>
      <c r="D233" s="23"/>
      <c r="E233" s="77" t="s">
        <v>324</v>
      </c>
      <c r="F233" s="218" t="s">
        <v>551</v>
      </c>
      <c r="G233" s="303">
        <f>H233*1.18</f>
        <v>173.45999999999998</v>
      </c>
      <c r="H233" s="366">
        <v>147</v>
      </c>
      <c r="I233" s="265"/>
      <c r="J233" s="316">
        <f t="shared" ref="J233:J246" si="63">G233*I233</f>
        <v>0</v>
      </c>
      <c r="K233" s="316">
        <f t="shared" ref="K233:K246" si="64">H233*I233</f>
        <v>0</v>
      </c>
      <c r="L233" s="68" t="s">
        <v>249</v>
      </c>
      <c r="M233" s="69">
        <v>4607025000211</v>
      </c>
      <c r="N233" s="4">
        <v>50</v>
      </c>
      <c r="O233" s="10">
        <v>84</v>
      </c>
      <c r="P233" s="10">
        <f t="shared" ref="P233:P246" si="65">SUM(I233*O233)</f>
        <v>0</v>
      </c>
      <c r="Q233" s="20">
        <v>5.3759999999999995E-4</v>
      </c>
      <c r="R233" s="35">
        <f t="shared" ref="R233:R246" si="66">SUM(I233*Q233)</f>
        <v>0</v>
      </c>
    </row>
    <row r="234" spans="1:18" ht="55.5" customHeight="1">
      <c r="A234" s="133" t="s">
        <v>1099</v>
      </c>
      <c r="B234" s="53">
        <v>2</v>
      </c>
      <c r="C234" s="21" t="s">
        <v>220</v>
      </c>
      <c r="D234" s="23"/>
      <c r="E234" s="77" t="s">
        <v>325</v>
      </c>
      <c r="F234" s="218" t="s">
        <v>551</v>
      </c>
      <c r="G234" s="303">
        <f t="shared" ref="G234:G246" si="67">H234*1.18</f>
        <v>173.45999999999998</v>
      </c>
      <c r="H234" s="366">
        <v>147</v>
      </c>
      <c r="I234" s="264"/>
      <c r="J234" s="316">
        <f t="shared" si="63"/>
        <v>0</v>
      </c>
      <c r="K234" s="316">
        <f t="shared" si="64"/>
        <v>0</v>
      </c>
      <c r="L234" s="68" t="s">
        <v>249</v>
      </c>
      <c r="M234" s="69">
        <v>4607025000365</v>
      </c>
      <c r="N234" s="4">
        <v>50</v>
      </c>
      <c r="O234" s="10">
        <v>84</v>
      </c>
      <c r="P234" s="10">
        <f t="shared" si="65"/>
        <v>0</v>
      </c>
      <c r="Q234" s="20">
        <v>5.3759999999999995E-4</v>
      </c>
      <c r="R234" s="35">
        <f t="shared" si="66"/>
        <v>0</v>
      </c>
    </row>
    <row r="235" spans="1:18" ht="55.5" customHeight="1">
      <c r="A235" s="133" t="s">
        <v>1100</v>
      </c>
      <c r="B235" s="53">
        <v>3</v>
      </c>
      <c r="C235" s="21" t="s">
        <v>221</v>
      </c>
      <c r="D235" s="23"/>
      <c r="E235" s="77" t="s">
        <v>324</v>
      </c>
      <c r="F235" s="218" t="s">
        <v>551</v>
      </c>
      <c r="G235" s="303">
        <f t="shared" si="67"/>
        <v>181.72</v>
      </c>
      <c r="H235" s="366">
        <v>154</v>
      </c>
      <c r="I235" s="264"/>
      <c r="J235" s="316">
        <f t="shared" si="63"/>
        <v>0</v>
      </c>
      <c r="K235" s="316">
        <f t="shared" si="64"/>
        <v>0</v>
      </c>
      <c r="L235" s="146" t="s">
        <v>331</v>
      </c>
      <c r="M235" s="69">
        <v>4607025000310</v>
      </c>
      <c r="N235" s="4">
        <v>50</v>
      </c>
      <c r="O235" s="10">
        <v>84</v>
      </c>
      <c r="P235" s="10">
        <f t="shared" si="65"/>
        <v>0</v>
      </c>
      <c r="Q235" s="20">
        <v>5.3759999999999995E-4</v>
      </c>
      <c r="R235" s="35">
        <f t="shared" si="66"/>
        <v>0</v>
      </c>
    </row>
    <row r="236" spans="1:18" ht="55.5" customHeight="1">
      <c r="A236" s="133" t="s">
        <v>1101</v>
      </c>
      <c r="B236" s="75">
        <v>4</v>
      </c>
      <c r="C236" s="21" t="s">
        <v>222</v>
      </c>
      <c r="D236" s="23"/>
      <c r="E236" s="77" t="s">
        <v>324</v>
      </c>
      <c r="F236" s="218" t="s">
        <v>551</v>
      </c>
      <c r="G236" s="303">
        <f t="shared" si="67"/>
        <v>173.45999999999998</v>
      </c>
      <c r="H236" s="366">
        <v>147</v>
      </c>
      <c r="I236" s="264"/>
      <c r="J236" s="328">
        <f t="shared" si="63"/>
        <v>0</v>
      </c>
      <c r="K236" s="328">
        <f t="shared" si="64"/>
        <v>0</v>
      </c>
      <c r="L236" s="68" t="s">
        <v>249</v>
      </c>
      <c r="M236" s="69">
        <v>4607025000358</v>
      </c>
      <c r="N236" s="4">
        <v>50</v>
      </c>
      <c r="O236" s="10">
        <v>84</v>
      </c>
      <c r="P236" s="10">
        <f t="shared" si="65"/>
        <v>0</v>
      </c>
      <c r="Q236" s="20">
        <v>5.3759999999999995E-4</v>
      </c>
      <c r="R236" s="35">
        <f t="shared" si="66"/>
        <v>0</v>
      </c>
    </row>
    <row r="237" spans="1:18" ht="55.5" customHeight="1">
      <c r="A237" s="133" t="s">
        <v>1102</v>
      </c>
      <c r="B237" s="53">
        <v>5</v>
      </c>
      <c r="C237" s="21" t="s">
        <v>223</v>
      </c>
      <c r="D237" s="23"/>
      <c r="E237" s="77" t="s">
        <v>324</v>
      </c>
      <c r="F237" s="218" t="s">
        <v>551</v>
      </c>
      <c r="G237" s="303">
        <f t="shared" si="67"/>
        <v>173.45999999999998</v>
      </c>
      <c r="H237" s="366">
        <v>147</v>
      </c>
      <c r="I237" s="264"/>
      <c r="J237" s="328">
        <f t="shared" si="63"/>
        <v>0</v>
      </c>
      <c r="K237" s="328">
        <f t="shared" si="64"/>
        <v>0</v>
      </c>
      <c r="L237" s="68" t="s">
        <v>249</v>
      </c>
      <c r="M237" s="69">
        <v>4607025000419</v>
      </c>
      <c r="N237" s="4">
        <v>50</v>
      </c>
      <c r="O237" s="10">
        <v>84</v>
      </c>
      <c r="P237" s="10">
        <f t="shared" si="65"/>
        <v>0</v>
      </c>
      <c r="Q237" s="20">
        <v>5.3759999999999995E-4</v>
      </c>
      <c r="R237" s="35">
        <f t="shared" si="66"/>
        <v>0</v>
      </c>
    </row>
    <row r="238" spans="1:18" ht="55.5" customHeight="1">
      <c r="A238" s="133" t="s">
        <v>1103</v>
      </c>
      <c r="B238" s="53">
        <v>6</v>
      </c>
      <c r="C238" s="21" t="s">
        <v>224</v>
      </c>
      <c r="D238" s="23"/>
      <c r="E238" s="77" t="s">
        <v>324</v>
      </c>
      <c r="F238" s="218" t="s">
        <v>551</v>
      </c>
      <c r="G238" s="303">
        <f t="shared" si="67"/>
        <v>173.45999999999998</v>
      </c>
      <c r="H238" s="366">
        <v>147</v>
      </c>
      <c r="I238" s="264"/>
      <c r="J238" s="328">
        <f t="shared" si="63"/>
        <v>0</v>
      </c>
      <c r="K238" s="328">
        <f t="shared" si="64"/>
        <v>0</v>
      </c>
      <c r="L238" s="68" t="s">
        <v>249</v>
      </c>
      <c r="M238" s="69">
        <v>4607025000334</v>
      </c>
      <c r="N238" s="4">
        <v>50</v>
      </c>
      <c r="O238" s="10">
        <v>84</v>
      </c>
      <c r="P238" s="10">
        <f t="shared" si="65"/>
        <v>0</v>
      </c>
      <c r="Q238" s="20">
        <v>5.3759999999999995E-4</v>
      </c>
      <c r="R238" s="35">
        <f t="shared" si="66"/>
        <v>0</v>
      </c>
    </row>
    <row r="239" spans="1:18" ht="55.5" customHeight="1">
      <c r="A239" s="133" t="s">
        <v>1097</v>
      </c>
      <c r="B239" s="53">
        <v>7</v>
      </c>
      <c r="C239" s="21" t="s">
        <v>258</v>
      </c>
      <c r="D239" s="23"/>
      <c r="E239" s="77" t="s">
        <v>324</v>
      </c>
      <c r="F239" s="218" t="s">
        <v>551</v>
      </c>
      <c r="G239" s="303">
        <f t="shared" si="67"/>
        <v>181.72</v>
      </c>
      <c r="H239" s="518">
        <v>154</v>
      </c>
      <c r="I239" s="264"/>
      <c r="J239" s="328">
        <f t="shared" si="63"/>
        <v>0</v>
      </c>
      <c r="K239" s="328">
        <f t="shared" si="64"/>
        <v>0</v>
      </c>
      <c r="L239" s="146" t="s">
        <v>331</v>
      </c>
      <c r="M239" s="69">
        <v>4607025000327</v>
      </c>
      <c r="N239" s="4">
        <v>50</v>
      </c>
      <c r="O239" s="10">
        <v>84</v>
      </c>
      <c r="P239" s="10">
        <f t="shared" si="65"/>
        <v>0</v>
      </c>
      <c r="Q239" s="20">
        <v>5.3759999999999995E-4</v>
      </c>
      <c r="R239" s="35">
        <v>0</v>
      </c>
    </row>
    <row r="240" spans="1:18" ht="55.5" customHeight="1">
      <c r="A240" s="133" t="s">
        <v>1104</v>
      </c>
      <c r="B240" s="53">
        <v>8</v>
      </c>
      <c r="C240" s="21" t="s">
        <v>225</v>
      </c>
      <c r="D240" s="23"/>
      <c r="E240" s="77" t="s">
        <v>324</v>
      </c>
      <c r="F240" s="218" t="s">
        <v>551</v>
      </c>
      <c r="G240" s="303">
        <f t="shared" si="67"/>
        <v>198.23999999999998</v>
      </c>
      <c r="H240" s="518">
        <v>168</v>
      </c>
      <c r="I240" s="264"/>
      <c r="J240" s="328">
        <f t="shared" si="63"/>
        <v>0</v>
      </c>
      <c r="K240" s="328">
        <f t="shared" si="64"/>
        <v>0</v>
      </c>
      <c r="L240" s="76" t="s">
        <v>250</v>
      </c>
      <c r="M240" s="69">
        <v>4607025000433</v>
      </c>
      <c r="N240" s="4">
        <v>50</v>
      </c>
      <c r="O240" s="10">
        <v>84</v>
      </c>
      <c r="P240" s="10">
        <f t="shared" si="65"/>
        <v>0</v>
      </c>
      <c r="Q240" s="20">
        <v>5.3759999999999995E-4</v>
      </c>
      <c r="R240" s="35">
        <f t="shared" si="66"/>
        <v>0</v>
      </c>
    </row>
    <row r="241" spans="1:19" ht="55.5" customHeight="1">
      <c r="A241" s="133" t="s">
        <v>1105</v>
      </c>
      <c r="B241" s="53">
        <v>9</v>
      </c>
      <c r="C241" s="207" t="s">
        <v>826</v>
      </c>
      <c r="D241" s="23"/>
      <c r="E241" s="77" t="s">
        <v>326</v>
      </c>
      <c r="F241" s="218" t="s">
        <v>551</v>
      </c>
      <c r="G241" s="303">
        <f t="shared" si="67"/>
        <v>70.8</v>
      </c>
      <c r="H241" s="366">
        <v>60</v>
      </c>
      <c r="I241" s="264"/>
      <c r="J241" s="328">
        <f t="shared" si="63"/>
        <v>0</v>
      </c>
      <c r="K241" s="328">
        <f t="shared" si="64"/>
        <v>0</v>
      </c>
      <c r="L241" s="146" t="s">
        <v>285</v>
      </c>
      <c r="M241" s="69">
        <v>4607025000426</v>
      </c>
      <c r="N241" s="4">
        <v>60</v>
      </c>
      <c r="O241" s="10">
        <v>44.5</v>
      </c>
      <c r="P241" s="10">
        <f t="shared" si="65"/>
        <v>0</v>
      </c>
      <c r="Q241" s="20">
        <v>4.4799999999999999E-4</v>
      </c>
      <c r="R241" s="35">
        <f t="shared" si="66"/>
        <v>0</v>
      </c>
    </row>
    <row r="242" spans="1:19" ht="55.5" customHeight="1">
      <c r="A242" s="133" t="s">
        <v>1106</v>
      </c>
      <c r="B242" s="53">
        <v>10</v>
      </c>
      <c r="C242" s="207" t="s">
        <v>827</v>
      </c>
      <c r="D242" s="23"/>
      <c r="E242" s="77" t="s">
        <v>326</v>
      </c>
      <c r="F242" s="218" t="s">
        <v>551</v>
      </c>
      <c r="G242" s="303">
        <f t="shared" si="67"/>
        <v>70.8</v>
      </c>
      <c r="H242" s="366">
        <v>60</v>
      </c>
      <c r="I242" s="264"/>
      <c r="J242" s="328">
        <f t="shared" si="63"/>
        <v>0</v>
      </c>
      <c r="K242" s="328">
        <f t="shared" si="64"/>
        <v>0</v>
      </c>
      <c r="L242" s="146" t="s">
        <v>285</v>
      </c>
      <c r="M242" s="69">
        <v>4607025000297</v>
      </c>
      <c r="N242" s="4">
        <v>60</v>
      </c>
      <c r="O242" s="10">
        <v>44.5</v>
      </c>
      <c r="P242" s="10">
        <f t="shared" si="65"/>
        <v>0</v>
      </c>
      <c r="Q242" s="20">
        <v>4.4799999999999999E-4</v>
      </c>
      <c r="R242" s="35">
        <f t="shared" si="66"/>
        <v>0</v>
      </c>
    </row>
    <row r="243" spans="1:19" ht="55.5" customHeight="1">
      <c r="A243" s="133" t="s">
        <v>1107</v>
      </c>
      <c r="B243" s="53">
        <v>11</v>
      </c>
      <c r="C243" s="207" t="s">
        <v>828</v>
      </c>
      <c r="D243" s="23"/>
      <c r="E243" s="77" t="s">
        <v>326</v>
      </c>
      <c r="F243" s="218" t="s">
        <v>551</v>
      </c>
      <c r="G243" s="303">
        <f t="shared" si="67"/>
        <v>76.7</v>
      </c>
      <c r="H243" s="366">
        <v>65</v>
      </c>
      <c r="I243" s="264"/>
      <c r="J243" s="328">
        <f t="shared" si="63"/>
        <v>0</v>
      </c>
      <c r="K243" s="328">
        <f t="shared" si="64"/>
        <v>0</v>
      </c>
      <c r="L243" s="146">
        <v>90</v>
      </c>
      <c r="M243" s="69">
        <v>4607025000242</v>
      </c>
      <c r="N243" s="4">
        <v>60</v>
      </c>
      <c r="O243" s="10">
        <v>44.5</v>
      </c>
      <c r="P243" s="10">
        <f t="shared" si="65"/>
        <v>0</v>
      </c>
      <c r="Q243" s="20">
        <v>4.4799999999999999E-4</v>
      </c>
      <c r="R243" s="35">
        <f t="shared" si="66"/>
        <v>0</v>
      </c>
    </row>
    <row r="244" spans="1:19" ht="55.5" customHeight="1">
      <c r="A244" s="133" t="s">
        <v>1108</v>
      </c>
      <c r="B244" s="53">
        <v>12</v>
      </c>
      <c r="C244" s="207" t="s">
        <v>829</v>
      </c>
      <c r="D244" s="23"/>
      <c r="E244" s="77" t="s">
        <v>326</v>
      </c>
      <c r="F244" s="218" t="s">
        <v>551</v>
      </c>
      <c r="G244" s="303">
        <f t="shared" si="67"/>
        <v>70.8</v>
      </c>
      <c r="H244" s="518">
        <v>60</v>
      </c>
      <c r="I244" s="264"/>
      <c r="J244" s="328">
        <f t="shared" si="63"/>
        <v>0</v>
      </c>
      <c r="K244" s="328">
        <f t="shared" si="64"/>
        <v>0</v>
      </c>
      <c r="L244" s="146" t="s">
        <v>285</v>
      </c>
      <c r="M244" s="69">
        <v>4607025000259</v>
      </c>
      <c r="N244" s="4">
        <v>60</v>
      </c>
      <c r="O244" s="10">
        <v>44.5</v>
      </c>
      <c r="P244" s="10">
        <f t="shared" si="65"/>
        <v>0</v>
      </c>
      <c r="Q244" s="20">
        <v>4.4799999999999999E-4</v>
      </c>
      <c r="R244" s="35">
        <f t="shared" si="66"/>
        <v>0</v>
      </c>
    </row>
    <row r="245" spans="1:19" ht="55.5" customHeight="1">
      <c r="A245" s="133" t="s">
        <v>1109</v>
      </c>
      <c r="B245" s="53">
        <v>13</v>
      </c>
      <c r="C245" s="207" t="s">
        <v>830</v>
      </c>
      <c r="D245" s="23"/>
      <c r="E245" s="77" t="s">
        <v>326</v>
      </c>
      <c r="F245" s="218" t="s">
        <v>551</v>
      </c>
      <c r="G245" s="303">
        <f t="shared" si="67"/>
        <v>70.8</v>
      </c>
      <c r="H245" s="518">
        <v>60</v>
      </c>
      <c r="I245" s="264"/>
      <c r="J245" s="328">
        <f t="shared" si="63"/>
        <v>0</v>
      </c>
      <c r="K245" s="328">
        <f t="shared" si="64"/>
        <v>0</v>
      </c>
      <c r="L245" s="146" t="s">
        <v>285</v>
      </c>
      <c r="M245" s="69">
        <v>4607025000266</v>
      </c>
      <c r="N245" s="4">
        <v>60</v>
      </c>
      <c r="O245" s="10">
        <v>44.5</v>
      </c>
      <c r="P245" s="10">
        <f t="shared" si="65"/>
        <v>0</v>
      </c>
      <c r="Q245" s="20">
        <v>4.4799999999999999E-4</v>
      </c>
      <c r="R245" s="35">
        <f t="shared" si="66"/>
        <v>0</v>
      </c>
    </row>
    <row r="246" spans="1:19" ht="55.5" customHeight="1" thickBot="1">
      <c r="A246" s="133" t="s">
        <v>1110</v>
      </c>
      <c r="B246" s="53">
        <v>14</v>
      </c>
      <c r="C246" s="207" t="s">
        <v>831</v>
      </c>
      <c r="D246" s="23"/>
      <c r="E246" s="77" t="s">
        <v>326</v>
      </c>
      <c r="F246" s="218" t="s">
        <v>551</v>
      </c>
      <c r="G246" s="416">
        <f t="shared" si="67"/>
        <v>70.8</v>
      </c>
      <c r="H246" s="518">
        <v>60</v>
      </c>
      <c r="I246" s="264"/>
      <c r="J246" s="417">
        <f t="shared" si="63"/>
        <v>0</v>
      </c>
      <c r="K246" s="500">
        <f t="shared" si="64"/>
        <v>0</v>
      </c>
      <c r="L246" s="129" t="s">
        <v>285</v>
      </c>
      <c r="M246" s="110">
        <v>4607025000426</v>
      </c>
      <c r="N246" s="4">
        <v>60</v>
      </c>
      <c r="O246" s="10">
        <v>44.5</v>
      </c>
      <c r="P246" s="10">
        <f t="shared" si="65"/>
        <v>0</v>
      </c>
      <c r="Q246" s="20">
        <v>4.4799999999999999E-4</v>
      </c>
      <c r="R246" s="35">
        <f t="shared" si="66"/>
        <v>0</v>
      </c>
    </row>
    <row r="247" spans="1:19" ht="15.75" customHeight="1">
      <c r="B247" s="55"/>
      <c r="C247" s="24"/>
      <c r="E247" s="25"/>
      <c r="F247" s="25"/>
      <c r="G247" s="411" t="s">
        <v>7</v>
      </c>
      <c r="H247" s="507" t="s">
        <v>7</v>
      </c>
      <c r="I247" s="29"/>
      <c r="J247" s="312">
        <f>SUM(J233:J246)</f>
        <v>0</v>
      </c>
      <c r="K247" s="312">
        <f>SUM(K233:K246)</f>
        <v>0</v>
      </c>
      <c r="L247" s="10"/>
      <c r="M247" s="26"/>
      <c r="N247" s="10"/>
      <c r="O247" s="10"/>
      <c r="P247" s="10"/>
      <c r="R247" s="20"/>
    </row>
    <row r="248" spans="1:19" ht="15.75" customHeight="1">
      <c r="B248" s="55"/>
      <c r="C248" s="24"/>
      <c r="E248" s="25"/>
      <c r="F248" s="25"/>
      <c r="G248" s="412" t="s">
        <v>15</v>
      </c>
      <c r="H248" s="508" t="s">
        <v>15</v>
      </c>
      <c r="I248" s="30">
        <f>SUM(P233:P246)/1000</f>
        <v>0</v>
      </c>
      <c r="J248" s="317" t="s">
        <v>11</v>
      </c>
      <c r="K248" s="317" t="s">
        <v>11</v>
      </c>
      <c r="L248" s="10"/>
      <c r="M248" s="26"/>
      <c r="N248" s="10"/>
      <c r="O248" s="10"/>
      <c r="P248" s="10"/>
      <c r="R248" s="20"/>
    </row>
    <row r="249" spans="1:19" ht="15.75" customHeight="1" thickBot="1">
      <c r="B249" s="55"/>
      <c r="C249" s="24"/>
      <c r="E249" s="25"/>
      <c r="F249" s="25"/>
      <c r="G249" s="413" t="s">
        <v>8</v>
      </c>
      <c r="H249" s="509" t="s">
        <v>8</v>
      </c>
      <c r="I249" s="31">
        <f>SUM(R233:R246)</f>
        <v>0</v>
      </c>
      <c r="J249" s="318" t="s">
        <v>14</v>
      </c>
      <c r="K249" s="318" t="s">
        <v>14</v>
      </c>
      <c r="L249" s="10"/>
      <c r="N249" s="10"/>
      <c r="O249" s="10"/>
      <c r="P249" s="10"/>
      <c r="R249" s="20"/>
    </row>
    <row r="250" spans="1:19" ht="15.75" customHeight="1">
      <c r="B250" s="55"/>
      <c r="C250" s="24"/>
      <c r="E250" s="25"/>
      <c r="F250" s="25"/>
      <c r="G250" s="292"/>
      <c r="H250" s="495"/>
      <c r="I250" s="33"/>
      <c r="J250" s="315"/>
      <c r="K250" s="315"/>
      <c r="L250" s="10"/>
      <c r="N250" s="10"/>
      <c r="O250" s="10"/>
      <c r="P250" s="10"/>
      <c r="R250" s="20"/>
    </row>
    <row r="251" spans="1:19" ht="15.75" customHeight="1">
      <c r="B251" s="55"/>
      <c r="C251" s="24"/>
      <c r="E251" s="25"/>
      <c r="F251" s="25"/>
      <c r="G251" s="292"/>
      <c r="H251" s="495"/>
      <c r="I251" s="33"/>
      <c r="J251" s="315"/>
      <c r="K251" s="315"/>
      <c r="L251" s="10"/>
      <c r="N251" s="10"/>
      <c r="O251" s="10"/>
      <c r="P251" s="10"/>
      <c r="R251" s="20"/>
    </row>
    <row r="252" spans="1:19" ht="114.75" customHeight="1" thickBot="1">
      <c r="B252" s="184"/>
      <c r="C252" s="184" t="s">
        <v>713</v>
      </c>
      <c r="D252" s="559" t="s">
        <v>1258</v>
      </c>
      <c r="E252" s="559"/>
      <c r="F252" s="544" t="s">
        <v>697</v>
      </c>
      <c r="G252" s="544"/>
      <c r="H252" s="544"/>
      <c r="I252" s="544"/>
      <c r="J252" s="544"/>
      <c r="K252" s="544"/>
      <c r="L252" s="544"/>
      <c r="M252" s="544"/>
      <c r="N252" s="544"/>
      <c r="O252" s="10"/>
      <c r="P252" s="10"/>
      <c r="R252" s="20"/>
    </row>
    <row r="253" spans="1:19" ht="53.1" customHeight="1">
      <c r="A253" s="133" t="s">
        <v>1111</v>
      </c>
      <c r="B253" s="79">
        <v>1</v>
      </c>
      <c r="C253" s="216" t="s">
        <v>654</v>
      </c>
      <c r="D253" s="3"/>
      <c r="E253" s="4" t="s">
        <v>667</v>
      </c>
      <c r="F253" s="223" t="s">
        <v>562</v>
      </c>
      <c r="G253" s="304">
        <f>H253*1.18</f>
        <v>35.4</v>
      </c>
      <c r="H253" s="366">
        <v>30</v>
      </c>
      <c r="I253" s="265"/>
      <c r="J253" s="322">
        <f>G253*I253</f>
        <v>0</v>
      </c>
      <c r="K253" s="322">
        <f>H253*I253</f>
        <v>0</v>
      </c>
      <c r="L253" s="131">
        <v>50</v>
      </c>
      <c r="M253" s="81">
        <v>4605581007965</v>
      </c>
      <c r="N253" s="2">
        <v>35</v>
      </c>
      <c r="O253" s="12">
        <v>27</v>
      </c>
      <c r="P253" s="27">
        <f t="shared" ref="P253:P264" si="68">MIN(I253*O253)</f>
        <v>0</v>
      </c>
      <c r="Q253" s="426">
        <v>1E-4</v>
      </c>
      <c r="R253" s="27">
        <f t="shared" ref="R253:R264" si="69">MIN(I253*Q253)</f>
        <v>0</v>
      </c>
      <c r="S253" s="42"/>
    </row>
    <row r="254" spans="1:19" ht="53.1" customHeight="1">
      <c r="A254" s="133" t="s">
        <v>1112</v>
      </c>
      <c r="B254" s="79">
        <v>2</v>
      </c>
      <c r="C254" s="216" t="s">
        <v>655</v>
      </c>
      <c r="D254" s="3"/>
      <c r="E254" s="4" t="s">
        <v>667</v>
      </c>
      <c r="F254" s="223" t="s">
        <v>562</v>
      </c>
      <c r="G254" s="304">
        <f t="shared" ref="G254:G270" si="70">H254*1.18</f>
        <v>35.4</v>
      </c>
      <c r="H254" s="366">
        <v>30</v>
      </c>
      <c r="I254" s="264"/>
      <c r="J254" s="322">
        <f t="shared" ref="J254:J270" si="71">G254*I254</f>
        <v>0</v>
      </c>
      <c r="K254" s="322">
        <f t="shared" ref="K254:K270" si="72">H254*I254</f>
        <v>0</v>
      </c>
      <c r="L254" s="131">
        <v>50</v>
      </c>
      <c r="M254" s="81">
        <v>4605581007989</v>
      </c>
      <c r="N254" s="2">
        <v>35</v>
      </c>
      <c r="O254" s="12">
        <v>27</v>
      </c>
      <c r="P254" s="27">
        <f t="shared" si="68"/>
        <v>0</v>
      </c>
      <c r="Q254" s="426">
        <v>1E-4</v>
      </c>
      <c r="R254" s="27">
        <f t="shared" si="69"/>
        <v>0</v>
      </c>
      <c r="S254" s="42"/>
    </row>
    <row r="255" spans="1:19" ht="53.1" customHeight="1">
      <c r="A255" s="133" t="s">
        <v>1113</v>
      </c>
      <c r="B255" s="79">
        <v>3</v>
      </c>
      <c r="C255" s="216" t="s">
        <v>656</v>
      </c>
      <c r="D255" s="3"/>
      <c r="E255" s="4" t="s">
        <v>667</v>
      </c>
      <c r="F255" s="223" t="s">
        <v>562</v>
      </c>
      <c r="G255" s="304">
        <f t="shared" si="70"/>
        <v>35.4</v>
      </c>
      <c r="H255" s="366">
        <v>30</v>
      </c>
      <c r="I255" s="264"/>
      <c r="J255" s="322">
        <f t="shared" si="71"/>
        <v>0</v>
      </c>
      <c r="K255" s="322">
        <f t="shared" si="72"/>
        <v>0</v>
      </c>
      <c r="L255" s="131">
        <v>50</v>
      </c>
      <c r="M255" s="81">
        <v>4605581007972</v>
      </c>
      <c r="N255" s="2">
        <v>35</v>
      </c>
      <c r="O255" s="12">
        <v>27</v>
      </c>
      <c r="P255" s="27">
        <f t="shared" si="68"/>
        <v>0</v>
      </c>
      <c r="Q255" s="426">
        <v>1E-4</v>
      </c>
      <c r="R255" s="27">
        <f t="shared" si="69"/>
        <v>0</v>
      </c>
      <c r="S255" s="42"/>
    </row>
    <row r="256" spans="1:19" ht="53.1" customHeight="1">
      <c r="A256" s="133" t="s">
        <v>1114</v>
      </c>
      <c r="B256" s="79">
        <v>4</v>
      </c>
      <c r="C256" s="216" t="s">
        <v>657</v>
      </c>
      <c r="D256" s="3"/>
      <c r="E256" s="4" t="s">
        <v>667</v>
      </c>
      <c r="F256" s="223" t="s">
        <v>562</v>
      </c>
      <c r="G256" s="304">
        <f t="shared" si="70"/>
        <v>35.4</v>
      </c>
      <c r="H256" s="366">
        <v>30</v>
      </c>
      <c r="I256" s="264"/>
      <c r="J256" s="322">
        <f t="shared" si="71"/>
        <v>0</v>
      </c>
      <c r="K256" s="322">
        <f t="shared" si="72"/>
        <v>0</v>
      </c>
      <c r="L256" s="131">
        <v>50</v>
      </c>
      <c r="M256" s="81">
        <v>4605581007958</v>
      </c>
      <c r="N256" s="2">
        <v>35</v>
      </c>
      <c r="O256" s="12">
        <v>27</v>
      </c>
      <c r="P256" s="27">
        <f t="shared" si="68"/>
        <v>0</v>
      </c>
      <c r="Q256" s="426">
        <v>1E-4</v>
      </c>
      <c r="R256" s="27">
        <f t="shared" si="69"/>
        <v>0</v>
      </c>
      <c r="S256" s="42"/>
    </row>
    <row r="257" spans="1:19" ht="53.1" customHeight="1">
      <c r="A257" s="133" t="s">
        <v>1115</v>
      </c>
      <c r="B257" s="79">
        <v>5</v>
      </c>
      <c r="C257" s="216" t="s">
        <v>658</v>
      </c>
      <c r="D257" s="3"/>
      <c r="E257" s="4" t="s">
        <v>667</v>
      </c>
      <c r="F257" s="223" t="s">
        <v>562</v>
      </c>
      <c r="G257" s="304">
        <f t="shared" si="70"/>
        <v>60.18</v>
      </c>
      <c r="H257" s="366">
        <v>51</v>
      </c>
      <c r="I257" s="264"/>
      <c r="J257" s="322">
        <f t="shared" si="71"/>
        <v>0</v>
      </c>
      <c r="K257" s="322">
        <f t="shared" si="72"/>
        <v>0</v>
      </c>
      <c r="L257" s="131">
        <v>80</v>
      </c>
      <c r="M257" s="81">
        <v>4605581007903</v>
      </c>
      <c r="N257" s="2">
        <v>30</v>
      </c>
      <c r="O257" s="12">
        <v>37</v>
      </c>
      <c r="P257" s="27">
        <f t="shared" si="68"/>
        <v>0</v>
      </c>
      <c r="Q257" s="426">
        <v>1E-4</v>
      </c>
      <c r="R257" s="27">
        <f t="shared" si="69"/>
        <v>0</v>
      </c>
      <c r="S257" s="42"/>
    </row>
    <row r="258" spans="1:19" ht="53.1" customHeight="1">
      <c r="A258" s="133" t="s">
        <v>1116</v>
      </c>
      <c r="B258" s="79">
        <v>6</v>
      </c>
      <c r="C258" s="216" t="s">
        <v>659</v>
      </c>
      <c r="D258" s="3"/>
      <c r="E258" s="4" t="s">
        <v>668</v>
      </c>
      <c r="F258" s="223" t="s">
        <v>562</v>
      </c>
      <c r="G258" s="304">
        <f t="shared" si="70"/>
        <v>60.18</v>
      </c>
      <c r="H258" s="366">
        <v>51</v>
      </c>
      <c r="I258" s="264"/>
      <c r="J258" s="322">
        <f t="shared" si="71"/>
        <v>0</v>
      </c>
      <c r="K258" s="322">
        <f t="shared" si="72"/>
        <v>0</v>
      </c>
      <c r="L258" s="131">
        <v>80</v>
      </c>
      <c r="M258" s="81">
        <v>4605581007897</v>
      </c>
      <c r="N258" s="2">
        <v>30</v>
      </c>
      <c r="O258" s="12">
        <v>37</v>
      </c>
      <c r="P258" s="27">
        <f t="shared" si="68"/>
        <v>0</v>
      </c>
      <c r="Q258" s="426">
        <v>1E-4</v>
      </c>
      <c r="R258" s="27">
        <f t="shared" si="69"/>
        <v>0</v>
      </c>
      <c r="S258" s="42"/>
    </row>
    <row r="259" spans="1:19" ht="53.1" customHeight="1">
      <c r="A259" s="133" t="s">
        <v>1117</v>
      </c>
      <c r="B259" s="79">
        <v>7</v>
      </c>
      <c r="C259" s="216" t="s">
        <v>660</v>
      </c>
      <c r="D259" s="3"/>
      <c r="E259" s="4" t="s">
        <v>668</v>
      </c>
      <c r="F259" s="223" t="s">
        <v>562</v>
      </c>
      <c r="G259" s="304">
        <f t="shared" si="70"/>
        <v>60.18</v>
      </c>
      <c r="H259" s="366">
        <v>51</v>
      </c>
      <c r="I259" s="264"/>
      <c r="J259" s="322">
        <f t="shared" si="71"/>
        <v>0</v>
      </c>
      <c r="K259" s="322">
        <f t="shared" si="72"/>
        <v>0</v>
      </c>
      <c r="L259" s="131">
        <v>80</v>
      </c>
      <c r="M259" s="81">
        <v>4605581007910</v>
      </c>
      <c r="N259" s="2">
        <v>30</v>
      </c>
      <c r="O259" s="12">
        <v>37</v>
      </c>
      <c r="P259" s="27">
        <f t="shared" si="68"/>
        <v>0</v>
      </c>
      <c r="Q259" s="426">
        <v>1E-4</v>
      </c>
      <c r="R259" s="27">
        <f t="shared" si="69"/>
        <v>0</v>
      </c>
      <c r="S259" s="42"/>
    </row>
    <row r="260" spans="1:19" ht="53.1" customHeight="1">
      <c r="A260" s="133" t="s">
        <v>1118</v>
      </c>
      <c r="B260" s="79">
        <v>8</v>
      </c>
      <c r="C260" s="216" t="s">
        <v>661</v>
      </c>
      <c r="D260" s="3"/>
      <c r="E260" s="4" t="s">
        <v>668</v>
      </c>
      <c r="F260" s="223" t="s">
        <v>562</v>
      </c>
      <c r="G260" s="304">
        <f t="shared" si="70"/>
        <v>50.739999999999995</v>
      </c>
      <c r="H260" s="366">
        <v>43</v>
      </c>
      <c r="I260" s="264"/>
      <c r="J260" s="322">
        <f t="shared" si="71"/>
        <v>0</v>
      </c>
      <c r="K260" s="322">
        <f t="shared" si="72"/>
        <v>0</v>
      </c>
      <c r="L260" s="131">
        <v>70</v>
      </c>
      <c r="M260" s="81">
        <v>4605581007699</v>
      </c>
      <c r="N260" s="2">
        <v>30</v>
      </c>
      <c r="O260" s="12">
        <v>37</v>
      </c>
      <c r="P260" s="27">
        <f t="shared" si="68"/>
        <v>0</v>
      </c>
      <c r="Q260" s="426">
        <v>1E-4</v>
      </c>
      <c r="R260" s="27">
        <f t="shared" si="69"/>
        <v>0</v>
      </c>
      <c r="S260" s="42"/>
    </row>
    <row r="261" spans="1:19" ht="53.1" customHeight="1">
      <c r="A261" s="133" t="s">
        <v>1119</v>
      </c>
      <c r="B261" s="79">
        <v>9</v>
      </c>
      <c r="C261" s="216" t="s">
        <v>662</v>
      </c>
      <c r="D261" s="3"/>
      <c r="E261" s="4" t="s">
        <v>668</v>
      </c>
      <c r="F261" s="223" t="s">
        <v>562</v>
      </c>
      <c r="G261" s="304">
        <f t="shared" si="70"/>
        <v>83.78</v>
      </c>
      <c r="H261" s="366">
        <v>71</v>
      </c>
      <c r="I261" s="264"/>
      <c r="J261" s="322">
        <f t="shared" si="71"/>
        <v>0</v>
      </c>
      <c r="K261" s="322">
        <f t="shared" si="72"/>
        <v>0</v>
      </c>
      <c r="L261" s="131">
        <v>100</v>
      </c>
      <c r="M261" s="81">
        <v>4605581007750</v>
      </c>
      <c r="N261" s="2">
        <v>24</v>
      </c>
      <c r="O261" s="12">
        <v>37</v>
      </c>
      <c r="P261" s="27">
        <f t="shared" si="68"/>
        <v>0</v>
      </c>
      <c r="Q261" s="426">
        <v>1E-4</v>
      </c>
      <c r="R261" s="27">
        <f t="shared" si="69"/>
        <v>0</v>
      </c>
      <c r="S261" s="42"/>
    </row>
    <row r="262" spans="1:19" ht="53.1" customHeight="1">
      <c r="A262" s="133" t="s">
        <v>1120</v>
      </c>
      <c r="B262" s="79">
        <v>10</v>
      </c>
      <c r="C262" s="216" t="s">
        <v>663</v>
      </c>
      <c r="D262" s="3"/>
      <c r="E262" s="4" t="s">
        <v>668</v>
      </c>
      <c r="F262" s="223" t="s">
        <v>562</v>
      </c>
      <c r="G262" s="304">
        <f t="shared" si="70"/>
        <v>50.739999999999995</v>
      </c>
      <c r="H262" s="366">
        <v>43</v>
      </c>
      <c r="I262" s="264"/>
      <c r="J262" s="322">
        <f t="shared" si="71"/>
        <v>0</v>
      </c>
      <c r="K262" s="322">
        <f t="shared" si="72"/>
        <v>0</v>
      </c>
      <c r="L262" s="131">
        <v>70</v>
      </c>
      <c r="M262" s="81">
        <v>4605581007705</v>
      </c>
      <c r="N262" s="2">
        <v>30</v>
      </c>
      <c r="O262" s="12">
        <v>37</v>
      </c>
      <c r="P262" s="27">
        <f t="shared" si="68"/>
        <v>0</v>
      </c>
      <c r="Q262" s="426">
        <v>1E-4</v>
      </c>
      <c r="R262" s="27">
        <f t="shared" si="69"/>
        <v>0</v>
      </c>
      <c r="S262" s="42"/>
    </row>
    <row r="263" spans="1:19" ht="53.1" customHeight="1">
      <c r="A263" s="133" t="s">
        <v>1121</v>
      </c>
      <c r="B263" s="79">
        <v>11</v>
      </c>
      <c r="C263" s="216" t="s">
        <v>664</v>
      </c>
      <c r="D263" s="3"/>
      <c r="E263" s="4" t="s">
        <v>668</v>
      </c>
      <c r="F263" s="223" t="s">
        <v>562</v>
      </c>
      <c r="G263" s="304">
        <f t="shared" si="70"/>
        <v>50.739999999999995</v>
      </c>
      <c r="H263" s="366">
        <v>43</v>
      </c>
      <c r="I263" s="264"/>
      <c r="J263" s="322">
        <f t="shared" si="71"/>
        <v>0</v>
      </c>
      <c r="K263" s="322">
        <f t="shared" si="72"/>
        <v>0</v>
      </c>
      <c r="L263" s="131">
        <v>70</v>
      </c>
      <c r="M263" s="81">
        <v>4605581007712</v>
      </c>
      <c r="N263" s="2">
        <v>30</v>
      </c>
      <c r="O263" s="12">
        <v>37</v>
      </c>
      <c r="P263" s="27">
        <f t="shared" si="68"/>
        <v>0</v>
      </c>
      <c r="Q263" s="426">
        <v>1E-4</v>
      </c>
      <c r="R263" s="27">
        <f t="shared" si="69"/>
        <v>0</v>
      </c>
      <c r="S263" s="42"/>
    </row>
    <row r="264" spans="1:19" ht="53.1" customHeight="1">
      <c r="A264" s="133" t="s">
        <v>1122</v>
      </c>
      <c r="B264" s="79">
        <v>12</v>
      </c>
      <c r="C264" s="216" t="s">
        <v>665</v>
      </c>
      <c r="D264" s="3"/>
      <c r="E264" s="4" t="s">
        <v>668</v>
      </c>
      <c r="F264" s="223" t="s">
        <v>562</v>
      </c>
      <c r="G264" s="304">
        <f t="shared" si="70"/>
        <v>83.78</v>
      </c>
      <c r="H264" s="366">
        <v>71</v>
      </c>
      <c r="I264" s="264"/>
      <c r="J264" s="322">
        <f t="shared" si="71"/>
        <v>0</v>
      </c>
      <c r="K264" s="322">
        <f t="shared" si="72"/>
        <v>0</v>
      </c>
      <c r="L264" s="131">
        <v>100</v>
      </c>
      <c r="M264" s="81">
        <v>4605581007774</v>
      </c>
      <c r="N264" s="2">
        <v>24</v>
      </c>
      <c r="O264" s="12">
        <v>37</v>
      </c>
      <c r="P264" s="27">
        <f t="shared" si="68"/>
        <v>0</v>
      </c>
      <c r="Q264" s="426">
        <v>1E-4</v>
      </c>
      <c r="R264" s="27">
        <f t="shared" si="69"/>
        <v>0</v>
      </c>
      <c r="S264" s="42"/>
    </row>
    <row r="265" spans="1:19" ht="53.1" customHeight="1">
      <c r="A265" s="133" t="s">
        <v>1124</v>
      </c>
      <c r="B265" s="79">
        <v>13</v>
      </c>
      <c r="C265" s="216" t="s">
        <v>666</v>
      </c>
      <c r="D265" s="3"/>
      <c r="E265" s="4" t="s">
        <v>668</v>
      </c>
      <c r="F265" s="223" t="s">
        <v>562</v>
      </c>
      <c r="G265" s="304">
        <f>H265*1.18</f>
        <v>83.78</v>
      </c>
      <c r="H265" s="366">
        <v>71</v>
      </c>
      <c r="I265" s="264"/>
      <c r="J265" s="322">
        <f>G265*I265</f>
        <v>0</v>
      </c>
      <c r="K265" s="322">
        <f>H265*I265</f>
        <v>0</v>
      </c>
      <c r="L265" s="131">
        <v>100</v>
      </c>
      <c r="M265" s="81">
        <v>4605581007224</v>
      </c>
      <c r="N265" s="2">
        <v>24</v>
      </c>
      <c r="O265" s="12">
        <v>37</v>
      </c>
      <c r="P265" s="27">
        <f t="shared" ref="P265:P270" si="73">MIN(I265*O265)</f>
        <v>0</v>
      </c>
      <c r="Q265" s="426">
        <v>1E-4</v>
      </c>
      <c r="R265" s="27">
        <f t="shared" ref="R265:R270" si="74">MIN(I265*Q265)</f>
        <v>0</v>
      </c>
      <c r="S265" s="42"/>
    </row>
    <row r="266" spans="1:19" ht="53.1" customHeight="1">
      <c r="A266" s="133" t="s">
        <v>1123</v>
      </c>
      <c r="B266" s="79">
        <v>14</v>
      </c>
      <c r="C266" s="216" t="s">
        <v>746</v>
      </c>
      <c r="D266" s="3"/>
      <c r="E266" s="4" t="s">
        <v>668</v>
      </c>
      <c r="F266" s="223" t="s">
        <v>562</v>
      </c>
      <c r="G266" s="304">
        <f t="shared" si="70"/>
        <v>83.78</v>
      </c>
      <c r="H266" s="366">
        <v>71</v>
      </c>
      <c r="I266" s="264"/>
      <c r="J266" s="322">
        <f t="shared" si="71"/>
        <v>0</v>
      </c>
      <c r="K266" s="322">
        <f t="shared" si="72"/>
        <v>0</v>
      </c>
      <c r="L266" s="131">
        <v>100</v>
      </c>
      <c r="M266" s="81">
        <v>4605581007743</v>
      </c>
      <c r="N266" s="2">
        <v>24</v>
      </c>
      <c r="O266" s="12">
        <v>37</v>
      </c>
      <c r="P266" s="27">
        <f t="shared" si="73"/>
        <v>0</v>
      </c>
      <c r="Q266" s="426">
        <v>1E-4</v>
      </c>
      <c r="R266" s="27">
        <f t="shared" si="74"/>
        <v>0</v>
      </c>
      <c r="S266" s="42"/>
    </row>
    <row r="267" spans="1:19" ht="53.1" customHeight="1">
      <c r="A267" s="133" t="s">
        <v>1125</v>
      </c>
      <c r="B267" s="79">
        <v>15</v>
      </c>
      <c r="C267" s="216" t="s">
        <v>669</v>
      </c>
      <c r="D267" s="3"/>
      <c r="E267" s="4" t="s">
        <v>483</v>
      </c>
      <c r="F267" s="223" t="s">
        <v>562</v>
      </c>
      <c r="G267" s="304">
        <f t="shared" si="70"/>
        <v>116.82</v>
      </c>
      <c r="H267" s="366">
        <v>99</v>
      </c>
      <c r="I267" s="264"/>
      <c r="J267" s="322">
        <f t="shared" si="71"/>
        <v>0</v>
      </c>
      <c r="K267" s="322">
        <f t="shared" si="72"/>
        <v>0</v>
      </c>
      <c r="L267" s="130" t="s">
        <v>691</v>
      </c>
      <c r="M267" s="81">
        <v>4605581007224</v>
      </c>
      <c r="N267" s="2">
        <v>17</v>
      </c>
      <c r="O267" s="12">
        <v>55</v>
      </c>
      <c r="P267" s="27">
        <f t="shared" si="73"/>
        <v>0</v>
      </c>
      <c r="Q267" s="426">
        <v>1.5E-3</v>
      </c>
      <c r="R267" s="27">
        <f t="shared" si="74"/>
        <v>0</v>
      </c>
      <c r="S267" s="42"/>
    </row>
    <row r="268" spans="1:19" ht="53.1" customHeight="1">
      <c r="A268" s="133" t="s">
        <v>1126</v>
      </c>
      <c r="B268" s="79">
        <v>16</v>
      </c>
      <c r="C268" s="216" t="s">
        <v>670</v>
      </c>
      <c r="D268" s="3"/>
      <c r="E268" s="4" t="s">
        <v>483</v>
      </c>
      <c r="F268" s="223" t="s">
        <v>562</v>
      </c>
      <c r="G268" s="304">
        <f t="shared" si="70"/>
        <v>116.82</v>
      </c>
      <c r="H268" s="366">
        <v>99</v>
      </c>
      <c r="I268" s="264"/>
      <c r="J268" s="322">
        <f t="shared" si="71"/>
        <v>0</v>
      </c>
      <c r="K268" s="322">
        <f t="shared" si="72"/>
        <v>0</v>
      </c>
      <c r="L268" s="130" t="s">
        <v>691</v>
      </c>
      <c r="M268" s="81">
        <v>4605581007613</v>
      </c>
      <c r="N268" s="2">
        <v>17</v>
      </c>
      <c r="O268" s="12">
        <v>55</v>
      </c>
      <c r="P268" s="27">
        <f t="shared" si="73"/>
        <v>0</v>
      </c>
      <c r="Q268" s="426">
        <v>1.5E-3</v>
      </c>
      <c r="R268" s="27">
        <f t="shared" si="74"/>
        <v>0</v>
      </c>
      <c r="S268" s="42"/>
    </row>
    <row r="269" spans="1:19" ht="53.1" customHeight="1">
      <c r="A269" s="133" t="s">
        <v>1127</v>
      </c>
      <c r="B269" s="79">
        <v>17</v>
      </c>
      <c r="C269" s="216" t="s">
        <v>671</v>
      </c>
      <c r="D269" s="3"/>
      <c r="E269" s="4" t="s">
        <v>483</v>
      </c>
      <c r="F269" s="223" t="s">
        <v>562</v>
      </c>
      <c r="G269" s="304">
        <f t="shared" si="70"/>
        <v>116.82</v>
      </c>
      <c r="H269" s="366">
        <v>99</v>
      </c>
      <c r="I269" s="264"/>
      <c r="J269" s="322">
        <f t="shared" si="71"/>
        <v>0</v>
      </c>
      <c r="K269" s="322">
        <f t="shared" si="72"/>
        <v>0</v>
      </c>
      <c r="L269" s="130" t="s">
        <v>691</v>
      </c>
      <c r="M269" s="81">
        <v>4605581007255</v>
      </c>
      <c r="N269" s="2">
        <v>17</v>
      </c>
      <c r="O269" s="12">
        <v>55</v>
      </c>
      <c r="P269" s="27">
        <f t="shared" si="73"/>
        <v>0</v>
      </c>
      <c r="Q269" s="426">
        <v>1.5E-3</v>
      </c>
      <c r="R269" s="27">
        <f t="shared" si="74"/>
        <v>0</v>
      </c>
      <c r="S269" s="42"/>
    </row>
    <row r="270" spans="1:19" ht="53.1" customHeight="1" thickBot="1">
      <c r="A270" s="133" t="s">
        <v>1128</v>
      </c>
      <c r="B270" s="79">
        <v>18</v>
      </c>
      <c r="C270" s="216" t="s">
        <v>672</v>
      </c>
      <c r="D270" s="3"/>
      <c r="E270" s="4" t="s">
        <v>483</v>
      </c>
      <c r="F270" s="223" t="s">
        <v>562</v>
      </c>
      <c r="G270" s="427">
        <f t="shared" si="70"/>
        <v>116.82</v>
      </c>
      <c r="H270" s="518">
        <v>99</v>
      </c>
      <c r="I270" s="381"/>
      <c r="J270" s="327">
        <f t="shared" si="71"/>
        <v>0</v>
      </c>
      <c r="K270" s="327">
        <f t="shared" si="72"/>
        <v>0</v>
      </c>
      <c r="L270" s="130" t="s">
        <v>691</v>
      </c>
      <c r="M270" s="81">
        <v>4605581007637</v>
      </c>
      <c r="N270" s="2">
        <v>17</v>
      </c>
      <c r="O270" s="12">
        <v>55</v>
      </c>
      <c r="P270" s="27">
        <f t="shared" si="73"/>
        <v>0</v>
      </c>
      <c r="Q270" s="426">
        <v>1.5E-3</v>
      </c>
      <c r="R270" s="27">
        <f t="shared" si="74"/>
        <v>0</v>
      </c>
      <c r="S270" s="42"/>
    </row>
    <row r="271" spans="1:19" ht="15.75" customHeight="1">
      <c r="B271" s="55"/>
      <c r="C271" s="24"/>
      <c r="E271" s="25"/>
      <c r="F271" s="25"/>
      <c r="G271" s="419" t="s">
        <v>7</v>
      </c>
      <c r="H271" s="507" t="s">
        <v>7</v>
      </c>
      <c r="I271" s="29"/>
      <c r="J271" s="312">
        <f>SUM(J253:J270)</f>
        <v>0</v>
      </c>
      <c r="K271" s="312">
        <f>SUM(K253:K270)</f>
        <v>0</v>
      </c>
      <c r="L271" s="10"/>
      <c r="N271" s="10"/>
      <c r="O271" s="10"/>
      <c r="P271" s="10"/>
      <c r="R271" s="20"/>
    </row>
    <row r="272" spans="1:19" ht="15.75" customHeight="1">
      <c r="B272" s="55"/>
      <c r="C272" s="24"/>
      <c r="E272" s="25"/>
      <c r="F272" s="25"/>
      <c r="G272" s="420" t="s">
        <v>15</v>
      </c>
      <c r="H272" s="508" t="s">
        <v>15</v>
      </c>
      <c r="I272" s="30">
        <f>SUM(P253:P270)/1000</f>
        <v>0</v>
      </c>
      <c r="J272" s="317" t="s">
        <v>11</v>
      </c>
      <c r="K272" s="317" t="s">
        <v>11</v>
      </c>
      <c r="L272" s="10"/>
      <c r="N272" s="10"/>
      <c r="O272" s="10"/>
      <c r="P272" s="10"/>
      <c r="R272" s="20"/>
    </row>
    <row r="273" spans="1:18" ht="15.75" customHeight="1" thickBot="1">
      <c r="B273" s="55"/>
      <c r="C273" s="24"/>
      <c r="E273" s="25"/>
      <c r="F273" s="25"/>
      <c r="G273" s="421" t="s">
        <v>8</v>
      </c>
      <c r="H273" s="509" t="s">
        <v>8</v>
      </c>
      <c r="I273" s="31">
        <f>SUM(R253:R270)</f>
        <v>0</v>
      </c>
      <c r="J273" s="318" t="s">
        <v>14</v>
      </c>
      <c r="K273" s="318" t="s">
        <v>14</v>
      </c>
      <c r="L273" s="10"/>
      <c r="N273" s="10"/>
      <c r="O273" s="10"/>
      <c r="P273" s="10"/>
      <c r="R273" s="20"/>
    </row>
    <row r="274" spans="1:18" ht="15.75" customHeight="1">
      <c r="B274" s="55"/>
      <c r="C274" s="24"/>
      <c r="E274" s="25"/>
      <c r="F274" s="25"/>
      <c r="G274" s="292"/>
      <c r="H274" s="495"/>
      <c r="I274" s="33"/>
      <c r="J274" s="315"/>
      <c r="K274" s="315"/>
      <c r="L274" s="10"/>
      <c r="N274" s="10"/>
      <c r="O274" s="10"/>
      <c r="P274" s="10"/>
      <c r="R274" s="20"/>
    </row>
    <row r="275" spans="1:18" ht="15.75" customHeight="1">
      <c r="B275" s="55"/>
      <c r="C275" s="24"/>
      <c r="E275" s="25"/>
      <c r="F275" s="25"/>
      <c r="G275" s="292"/>
      <c r="H275" s="495"/>
      <c r="I275" s="33"/>
      <c r="J275" s="315"/>
      <c r="K275" s="315"/>
      <c r="L275" s="10"/>
      <c r="N275" s="10"/>
      <c r="O275" s="10"/>
      <c r="P275" s="10"/>
      <c r="R275" s="20"/>
    </row>
    <row r="276" spans="1:18" ht="95.25" customHeight="1" thickBot="1">
      <c r="B276" s="185"/>
      <c r="C276" s="185"/>
      <c r="D276" s="580" t="s">
        <v>1259</v>
      </c>
      <c r="E276" s="580"/>
      <c r="F276" s="543" t="s">
        <v>519</v>
      </c>
      <c r="G276" s="543"/>
      <c r="H276" s="543"/>
      <c r="I276" s="543"/>
      <c r="J276" s="543"/>
      <c r="K276" s="543"/>
      <c r="L276" s="543"/>
      <c r="M276" s="543"/>
      <c r="N276" s="543"/>
      <c r="O276" s="10"/>
      <c r="P276" s="10"/>
      <c r="R276" s="20"/>
    </row>
    <row r="277" spans="1:18" ht="53.1" customHeight="1">
      <c r="A277" s="133" t="s">
        <v>1135</v>
      </c>
      <c r="B277" s="79">
        <v>1</v>
      </c>
      <c r="C277" s="216" t="s">
        <v>909</v>
      </c>
      <c r="D277" s="3"/>
      <c r="E277" s="4" t="s">
        <v>508</v>
      </c>
      <c r="F277" s="223" t="s">
        <v>555</v>
      </c>
      <c r="G277" s="304">
        <f>H277*1.18</f>
        <v>36.58</v>
      </c>
      <c r="H277" s="366">
        <v>31</v>
      </c>
      <c r="I277" s="265"/>
      <c r="J277" s="322">
        <f>G277*I277</f>
        <v>0</v>
      </c>
      <c r="K277" s="322">
        <f>H277*I277</f>
        <v>0</v>
      </c>
      <c r="L277" s="131" t="s">
        <v>330</v>
      </c>
      <c r="M277" s="81">
        <v>4884000052032</v>
      </c>
      <c r="N277" s="2">
        <v>44</v>
      </c>
      <c r="O277" s="12">
        <v>21</v>
      </c>
      <c r="P277" s="27">
        <f t="shared" ref="P277" si="75">MIN(I277*O277)</f>
        <v>0</v>
      </c>
      <c r="Q277" s="28">
        <v>1.9000000000000001E-4</v>
      </c>
      <c r="R277" s="27">
        <f t="shared" ref="R277" si="76">MIN(I277*Q277)</f>
        <v>0</v>
      </c>
    </row>
    <row r="278" spans="1:18" ht="53.1" customHeight="1">
      <c r="A278" s="133" t="s">
        <v>1130</v>
      </c>
      <c r="B278" s="79">
        <v>2</v>
      </c>
      <c r="C278" s="216" t="s">
        <v>515</v>
      </c>
      <c r="D278" s="3"/>
      <c r="E278" s="4" t="s">
        <v>508</v>
      </c>
      <c r="F278" s="223" t="s">
        <v>555</v>
      </c>
      <c r="G278" s="304">
        <f>H278*1.18</f>
        <v>36.58</v>
      </c>
      <c r="H278" s="366">
        <v>31</v>
      </c>
      <c r="I278" s="264"/>
      <c r="J278" s="322">
        <f>G278*I278</f>
        <v>0</v>
      </c>
      <c r="K278" s="322">
        <f>H278*I278</f>
        <v>0</v>
      </c>
      <c r="L278" s="131" t="s">
        <v>330</v>
      </c>
      <c r="M278" s="81">
        <v>4884000052032</v>
      </c>
      <c r="N278" s="2">
        <v>44</v>
      </c>
      <c r="O278" s="12">
        <v>21</v>
      </c>
      <c r="P278" s="27">
        <f t="shared" ref="P278:P286" si="77">MIN(I278*O278)</f>
        <v>0</v>
      </c>
      <c r="Q278" s="28">
        <v>1.9000000000000001E-4</v>
      </c>
      <c r="R278" s="27">
        <f t="shared" ref="R278:R284" si="78">MIN(I278*Q278)</f>
        <v>0</v>
      </c>
    </row>
    <row r="279" spans="1:18" ht="53.1" customHeight="1">
      <c r="A279" s="133" t="s">
        <v>1134</v>
      </c>
      <c r="B279" s="79">
        <v>3</v>
      </c>
      <c r="C279" s="239" t="s">
        <v>653</v>
      </c>
      <c r="D279" s="150" t="s">
        <v>28</v>
      </c>
      <c r="E279" s="4" t="s">
        <v>508</v>
      </c>
      <c r="F279" s="223" t="s">
        <v>555</v>
      </c>
      <c r="G279" s="304">
        <f t="shared" ref="G279:G286" si="79">H279*1.18</f>
        <v>36.58</v>
      </c>
      <c r="H279" s="366">
        <v>31</v>
      </c>
      <c r="I279" s="264"/>
      <c r="J279" s="322">
        <f t="shared" ref="J279:J286" si="80">G279*I279</f>
        <v>0</v>
      </c>
      <c r="K279" s="322">
        <f t="shared" ref="K279:K286" si="81">H279*I279</f>
        <v>0</v>
      </c>
      <c r="L279" s="151" t="s">
        <v>330</v>
      </c>
      <c r="M279" s="152">
        <v>4884000052599</v>
      </c>
      <c r="N279" s="153">
        <v>44</v>
      </c>
      <c r="O279" s="12">
        <v>21</v>
      </c>
      <c r="P279" s="27">
        <f>MIN(I279*O279)</f>
        <v>0</v>
      </c>
      <c r="Q279" s="28">
        <v>1.9000000000000001E-4</v>
      </c>
      <c r="R279" s="27">
        <f>MIN(I279*Q279)</f>
        <v>0</v>
      </c>
    </row>
    <row r="280" spans="1:18" ht="53.1" customHeight="1">
      <c r="A280" s="133" t="s">
        <v>1133</v>
      </c>
      <c r="B280" s="79">
        <v>4</v>
      </c>
      <c r="C280" s="216" t="s">
        <v>745</v>
      </c>
      <c r="D280" s="23"/>
      <c r="E280" s="4" t="s">
        <v>508</v>
      </c>
      <c r="F280" s="223" t="s">
        <v>555</v>
      </c>
      <c r="G280" s="304">
        <f t="shared" si="79"/>
        <v>42.48</v>
      </c>
      <c r="H280" s="366">
        <v>36</v>
      </c>
      <c r="I280" s="264"/>
      <c r="J280" s="322">
        <f t="shared" si="80"/>
        <v>0</v>
      </c>
      <c r="K280" s="322">
        <f t="shared" si="81"/>
        <v>0</v>
      </c>
      <c r="L280" s="130" t="s">
        <v>874</v>
      </c>
      <c r="M280" s="81">
        <v>4884000052179</v>
      </c>
      <c r="N280" s="2">
        <v>44</v>
      </c>
      <c r="O280" s="12">
        <v>21</v>
      </c>
      <c r="P280" s="27">
        <f t="shared" si="77"/>
        <v>0</v>
      </c>
      <c r="Q280" s="28">
        <v>1.9000000000000001E-4</v>
      </c>
      <c r="R280" s="27">
        <f>MIN(I280*Q280)</f>
        <v>0</v>
      </c>
    </row>
    <row r="281" spans="1:18" ht="53.1" customHeight="1">
      <c r="A281" s="133" t="s">
        <v>1131</v>
      </c>
      <c r="B281" s="112">
        <v>5</v>
      </c>
      <c r="C281" s="216" t="s">
        <v>516</v>
      </c>
      <c r="D281" s="23"/>
      <c r="E281" s="4" t="s">
        <v>508</v>
      </c>
      <c r="F281" s="223" t="s">
        <v>555</v>
      </c>
      <c r="G281" s="304">
        <f t="shared" si="79"/>
        <v>36.58</v>
      </c>
      <c r="H281" s="366">
        <v>31</v>
      </c>
      <c r="I281" s="264"/>
      <c r="J281" s="322">
        <f t="shared" si="80"/>
        <v>0</v>
      </c>
      <c r="K281" s="322">
        <f t="shared" si="81"/>
        <v>0</v>
      </c>
      <c r="L281" s="131" t="s">
        <v>330</v>
      </c>
      <c r="M281" s="81">
        <v>4884000052179</v>
      </c>
      <c r="N281" s="2">
        <v>44</v>
      </c>
      <c r="O281" s="12">
        <v>21</v>
      </c>
      <c r="P281" s="27">
        <f t="shared" si="77"/>
        <v>0</v>
      </c>
      <c r="Q281" s="28">
        <v>1.9000000000000001E-4</v>
      </c>
      <c r="R281" s="27">
        <f t="shared" si="78"/>
        <v>0</v>
      </c>
    </row>
    <row r="282" spans="1:18" ht="53.1" customHeight="1">
      <c r="A282" s="133" t="s">
        <v>1132</v>
      </c>
      <c r="B282" s="112">
        <v>6</v>
      </c>
      <c r="C282" s="216" t="s">
        <v>679</v>
      </c>
      <c r="D282" s="23"/>
      <c r="E282" s="4" t="s">
        <v>508</v>
      </c>
      <c r="F282" s="223" t="s">
        <v>555</v>
      </c>
      <c r="G282" s="304">
        <f t="shared" si="79"/>
        <v>36.58</v>
      </c>
      <c r="H282" s="366">
        <v>31</v>
      </c>
      <c r="I282" s="264"/>
      <c r="J282" s="322">
        <f t="shared" si="80"/>
        <v>0</v>
      </c>
      <c r="K282" s="322">
        <f t="shared" si="81"/>
        <v>0</v>
      </c>
      <c r="L282" s="135" t="s">
        <v>330</v>
      </c>
      <c r="M282" s="113">
        <v>4884000052223</v>
      </c>
      <c r="N282" s="114">
        <v>44</v>
      </c>
      <c r="O282" s="12">
        <v>21</v>
      </c>
      <c r="P282" s="27">
        <f t="shared" si="77"/>
        <v>0</v>
      </c>
      <c r="Q282" s="28">
        <v>1.9000000000000001E-4</v>
      </c>
      <c r="R282" s="27">
        <f t="shared" si="78"/>
        <v>0</v>
      </c>
    </row>
    <row r="283" spans="1:18" ht="53.1" customHeight="1">
      <c r="A283" s="133" t="s">
        <v>1136</v>
      </c>
      <c r="B283" s="79">
        <v>7</v>
      </c>
      <c r="C283" s="216" t="s">
        <v>680</v>
      </c>
      <c r="D283" s="23"/>
      <c r="E283" s="4" t="s">
        <v>508</v>
      </c>
      <c r="F283" s="223" t="s">
        <v>555</v>
      </c>
      <c r="G283" s="304">
        <f t="shared" si="79"/>
        <v>36.58</v>
      </c>
      <c r="H283" s="366">
        <v>31</v>
      </c>
      <c r="I283" s="264"/>
      <c r="J283" s="322">
        <f t="shared" si="80"/>
        <v>0</v>
      </c>
      <c r="K283" s="322">
        <f t="shared" si="81"/>
        <v>0</v>
      </c>
      <c r="L283" s="134" t="s">
        <v>330</v>
      </c>
      <c r="M283" s="113">
        <v>4884000052223</v>
      </c>
      <c r="N283" s="114">
        <v>44</v>
      </c>
      <c r="O283" s="12">
        <v>21</v>
      </c>
      <c r="P283" s="27">
        <f t="shared" si="77"/>
        <v>0</v>
      </c>
      <c r="Q283" s="28">
        <v>1.9000000000000001E-4</v>
      </c>
      <c r="R283" s="27">
        <f t="shared" si="78"/>
        <v>0</v>
      </c>
    </row>
    <row r="284" spans="1:18" ht="53.1" customHeight="1">
      <c r="A284" s="133" t="s">
        <v>1137</v>
      </c>
      <c r="B284" s="148">
        <v>8</v>
      </c>
      <c r="C284" s="216" t="s">
        <v>604</v>
      </c>
      <c r="D284" s="3" t="s">
        <v>28</v>
      </c>
      <c r="E284" s="4" t="s">
        <v>508</v>
      </c>
      <c r="F284" s="223" t="s">
        <v>555</v>
      </c>
      <c r="G284" s="304">
        <f t="shared" si="79"/>
        <v>36.58</v>
      </c>
      <c r="H284" s="366">
        <v>31</v>
      </c>
      <c r="I284" s="264"/>
      <c r="J284" s="322">
        <f t="shared" si="80"/>
        <v>0</v>
      </c>
      <c r="K284" s="322">
        <f t="shared" si="81"/>
        <v>0</v>
      </c>
      <c r="L284" s="130" t="s">
        <v>330</v>
      </c>
      <c r="M284" s="81">
        <v>4884000052193</v>
      </c>
      <c r="N284" s="2">
        <v>44</v>
      </c>
      <c r="O284" s="12">
        <v>21</v>
      </c>
      <c r="P284" s="27">
        <f t="shared" si="77"/>
        <v>0</v>
      </c>
      <c r="Q284" s="28">
        <v>1.9000000000000001E-4</v>
      </c>
      <c r="R284" s="27">
        <f t="shared" si="78"/>
        <v>0</v>
      </c>
    </row>
    <row r="285" spans="1:18" ht="53.1" customHeight="1">
      <c r="A285" s="133" t="s">
        <v>1129</v>
      </c>
      <c r="B285" s="148">
        <v>9</v>
      </c>
      <c r="C285" s="239" t="s">
        <v>652</v>
      </c>
      <c r="D285" s="150"/>
      <c r="E285" s="4" t="s">
        <v>508</v>
      </c>
      <c r="F285" s="223" t="s">
        <v>555</v>
      </c>
      <c r="G285" s="304">
        <f t="shared" si="79"/>
        <v>36.58</v>
      </c>
      <c r="H285" s="366">
        <v>31</v>
      </c>
      <c r="I285" s="264"/>
      <c r="J285" s="322">
        <f t="shared" si="80"/>
        <v>0</v>
      </c>
      <c r="K285" s="322">
        <f t="shared" si="81"/>
        <v>0</v>
      </c>
      <c r="L285" s="130" t="s">
        <v>330</v>
      </c>
      <c r="M285" s="152">
        <v>4884000052193</v>
      </c>
      <c r="N285" s="153">
        <v>44</v>
      </c>
      <c r="O285" s="12">
        <v>21</v>
      </c>
      <c r="P285" s="27">
        <f t="shared" si="77"/>
        <v>0</v>
      </c>
      <c r="Q285" s="28">
        <v>1.9000000000000001E-4</v>
      </c>
      <c r="R285" s="27">
        <f>MIN(I285*Q285)</f>
        <v>0</v>
      </c>
    </row>
    <row r="286" spans="1:18" ht="53.1" customHeight="1" thickBot="1">
      <c r="A286" s="133" t="s">
        <v>1138</v>
      </c>
      <c r="B286" s="79">
        <v>10</v>
      </c>
      <c r="C286" s="34" t="s">
        <v>875</v>
      </c>
      <c r="D286" s="3"/>
      <c r="E286" s="4" t="s">
        <v>322</v>
      </c>
      <c r="F286" s="200" t="s">
        <v>553</v>
      </c>
      <c r="G286" s="427">
        <f t="shared" si="79"/>
        <v>97.94</v>
      </c>
      <c r="H286" s="518">
        <v>83</v>
      </c>
      <c r="I286" s="266"/>
      <c r="J286" s="327">
        <f t="shared" si="80"/>
        <v>0</v>
      </c>
      <c r="K286" s="327">
        <f t="shared" si="81"/>
        <v>0</v>
      </c>
      <c r="L286" s="131">
        <v>150</v>
      </c>
      <c r="M286" s="81">
        <v>4626015812047</v>
      </c>
      <c r="N286" s="2">
        <v>60</v>
      </c>
      <c r="O286" s="12">
        <v>110</v>
      </c>
      <c r="P286" s="27">
        <f t="shared" si="77"/>
        <v>0</v>
      </c>
      <c r="Q286" s="28">
        <v>5.0000000000000001E-4</v>
      </c>
      <c r="R286" s="27">
        <f>MIN(I286*Q286)</f>
        <v>0</v>
      </c>
    </row>
    <row r="287" spans="1:18" ht="15.75" customHeight="1">
      <c r="B287" s="58"/>
      <c r="C287" s="5"/>
      <c r="D287" s="5"/>
      <c r="E287" s="82"/>
      <c r="F287" s="82"/>
      <c r="G287" s="419" t="s">
        <v>7</v>
      </c>
      <c r="H287" s="507" t="s">
        <v>7</v>
      </c>
      <c r="I287" s="442"/>
      <c r="J287" s="329">
        <f>SUM(J277:J286)</f>
        <v>0</v>
      </c>
      <c r="K287" s="329">
        <f>SUM(K277:K286)</f>
        <v>0</v>
      </c>
      <c r="L287" s="73"/>
      <c r="M287" s="83"/>
    </row>
    <row r="288" spans="1:18" ht="15.75" customHeight="1">
      <c r="B288" s="56"/>
      <c r="C288" s="6"/>
      <c r="D288" s="6"/>
      <c r="E288" s="84"/>
      <c r="F288" s="84"/>
      <c r="G288" s="420" t="s">
        <v>15</v>
      </c>
      <c r="H288" s="508" t="s">
        <v>15</v>
      </c>
      <c r="I288" s="250">
        <f>SUM(P277:P286)/1000</f>
        <v>0</v>
      </c>
      <c r="J288" s="330" t="s">
        <v>11</v>
      </c>
      <c r="K288" s="330" t="s">
        <v>11</v>
      </c>
      <c r="L288" s="84"/>
      <c r="M288" s="83"/>
    </row>
    <row r="289" spans="1:18" ht="15.75" customHeight="1" thickBot="1">
      <c r="B289" s="56"/>
      <c r="C289" s="6"/>
      <c r="D289" s="6"/>
      <c r="E289" s="84"/>
      <c r="F289" s="84"/>
      <c r="G289" s="421" t="s">
        <v>8</v>
      </c>
      <c r="H289" s="509" t="s">
        <v>8</v>
      </c>
      <c r="I289" s="251">
        <f>SUM(R277:R286)</f>
        <v>0</v>
      </c>
      <c r="J289" s="331" t="s">
        <v>14</v>
      </c>
      <c r="K289" s="331" t="s">
        <v>14</v>
      </c>
      <c r="L289" s="84"/>
      <c r="M289" s="83"/>
    </row>
    <row r="290" spans="1:18" ht="15.75" customHeight="1">
      <c r="B290" s="56"/>
      <c r="C290" s="6"/>
      <c r="D290" s="6"/>
      <c r="E290" s="6"/>
      <c r="F290" s="6"/>
      <c r="G290" s="292"/>
      <c r="H290" s="495"/>
      <c r="I290" s="33"/>
      <c r="J290" s="315"/>
      <c r="K290" s="315"/>
      <c r="L290" s="6"/>
    </row>
    <row r="291" spans="1:18" ht="15.75" customHeight="1">
      <c r="B291" s="56"/>
      <c r="C291" s="6"/>
      <c r="D291" s="6"/>
      <c r="E291" s="6"/>
      <c r="F291" s="6"/>
      <c r="G291" s="292"/>
      <c r="H291" s="495"/>
      <c r="I291" s="33"/>
      <c r="J291" s="315"/>
      <c r="K291" s="315"/>
      <c r="L291" s="6"/>
    </row>
    <row r="292" spans="1:18" ht="57.75" customHeight="1" thickBot="1">
      <c r="B292" s="181"/>
      <c r="C292" s="449"/>
      <c r="D292" s="577" t="s">
        <v>1260</v>
      </c>
      <c r="E292" s="577"/>
      <c r="F292" s="543" t="s">
        <v>738</v>
      </c>
      <c r="G292" s="543"/>
      <c r="H292" s="543"/>
      <c r="I292" s="543"/>
      <c r="J292" s="543"/>
      <c r="K292" s="543"/>
      <c r="L292" s="543"/>
      <c r="M292" s="543"/>
      <c r="N292" s="543"/>
    </row>
    <row r="293" spans="1:18" ht="55.5" customHeight="1">
      <c r="A293" s="133" t="s">
        <v>1139</v>
      </c>
      <c r="B293" s="57">
        <v>1</v>
      </c>
      <c r="C293" s="240" t="s">
        <v>520</v>
      </c>
      <c r="D293" s="23"/>
      <c r="E293" s="129" t="s">
        <v>308</v>
      </c>
      <c r="F293" s="223" t="s">
        <v>549</v>
      </c>
      <c r="G293" s="305">
        <f>H293*1.18</f>
        <v>79.295999999999992</v>
      </c>
      <c r="H293" s="519">
        <v>67.2</v>
      </c>
      <c r="I293" s="265"/>
      <c r="J293" s="316">
        <f>G293*I293</f>
        <v>0</v>
      </c>
      <c r="K293" s="316">
        <f>H293*I293</f>
        <v>0</v>
      </c>
      <c r="L293" s="139" t="s">
        <v>585</v>
      </c>
      <c r="M293" s="142">
        <v>4650062590702</v>
      </c>
      <c r="N293" s="2">
        <v>20</v>
      </c>
      <c r="O293" s="35">
        <v>1300</v>
      </c>
      <c r="P293" s="35">
        <f>SUM(O293)/20*I293</f>
        <v>0</v>
      </c>
      <c r="Q293" s="173">
        <v>1.93725E-3</v>
      </c>
      <c r="R293" s="383">
        <f>SUM(Q293)/20*I293</f>
        <v>0</v>
      </c>
    </row>
    <row r="294" spans="1:18" ht="55.5" customHeight="1">
      <c r="A294" s="133" t="s">
        <v>1140</v>
      </c>
      <c r="B294" s="57">
        <v>2</v>
      </c>
      <c r="C294" s="240" t="s">
        <v>766</v>
      </c>
      <c r="D294" s="23"/>
      <c r="E294" s="129" t="s">
        <v>308</v>
      </c>
      <c r="F294" s="223" t="s">
        <v>549</v>
      </c>
      <c r="G294" s="305">
        <f t="shared" ref="G294:G307" si="82">H294*1.18</f>
        <v>79.295999999999992</v>
      </c>
      <c r="H294" s="519">
        <v>67.2</v>
      </c>
      <c r="I294" s="264"/>
      <c r="J294" s="316">
        <f t="shared" ref="J294:J307" si="83">G294*I294</f>
        <v>0</v>
      </c>
      <c r="K294" s="316">
        <f t="shared" ref="K294:K307" si="84">H294*I294</f>
        <v>0</v>
      </c>
      <c r="L294" s="139" t="s">
        <v>585</v>
      </c>
      <c r="M294" s="72">
        <v>4650062590665</v>
      </c>
      <c r="N294" s="2">
        <v>20</v>
      </c>
      <c r="O294" s="35">
        <v>1300</v>
      </c>
      <c r="P294" s="35">
        <f t="shared" ref="P294:P303" si="85">SUM(O294)/20*I294</f>
        <v>0</v>
      </c>
      <c r="Q294" s="173">
        <v>1.93725E-3</v>
      </c>
      <c r="R294" s="383">
        <f t="shared" ref="R294:R303" si="86">SUM(Q294)/20*I294</f>
        <v>0</v>
      </c>
    </row>
    <row r="295" spans="1:18" ht="55.5" customHeight="1">
      <c r="A295" s="133" t="s">
        <v>1141</v>
      </c>
      <c r="B295" s="57">
        <v>3</v>
      </c>
      <c r="C295" s="240" t="s">
        <v>767</v>
      </c>
      <c r="D295" s="23"/>
      <c r="E295" s="129" t="s">
        <v>308</v>
      </c>
      <c r="F295" s="223" t="s">
        <v>549</v>
      </c>
      <c r="G295" s="305">
        <f t="shared" si="82"/>
        <v>79.295999999999992</v>
      </c>
      <c r="H295" s="519">
        <v>67.2</v>
      </c>
      <c r="I295" s="264"/>
      <c r="J295" s="316">
        <f t="shared" si="83"/>
        <v>0</v>
      </c>
      <c r="K295" s="316">
        <f t="shared" si="84"/>
        <v>0</v>
      </c>
      <c r="L295" s="139" t="s">
        <v>585</v>
      </c>
      <c r="M295" s="72">
        <v>4650062590726</v>
      </c>
      <c r="N295" s="2">
        <v>20</v>
      </c>
      <c r="O295" s="35">
        <v>1300</v>
      </c>
      <c r="P295" s="35">
        <f t="shared" si="85"/>
        <v>0</v>
      </c>
      <c r="Q295" s="173">
        <v>1.93725E-3</v>
      </c>
      <c r="R295" s="383">
        <f t="shared" si="86"/>
        <v>0</v>
      </c>
    </row>
    <row r="296" spans="1:18" ht="55.5" customHeight="1">
      <c r="A296" s="133" t="s">
        <v>1142</v>
      </c>
      <c r="B296" s="57">
        <v>4</v>
      </c>
      <c r="C296" s="240" t="s">
        <v>645</v>
      </c>
      <c r="D296" s="23"/>
      <c r="E296" s="129" t="s">
        <v>308</v>
      </c>
      <c r="F296" s="223" t="s">
        <v>549</v>
      </c>
      <c r="G296" s="305">
        <f t="shared" si="82"/>
        <v>79.295999999999992</v>
      </c>
      <c r="H296" s="519">
        <v>67.2</v>
      </c>
      <c r="I296" s="264"/>
      <c r="J296" s="316">
        <f t="shared" si="83"/>
        <v>0</v>
      </c>
      <c r="K296" s="316">
        <f t="shared" si="84"/>
        <v>0</v>
      </c>
      <c r="L296" s="139" t="s">
        <v>585</v>
      </c>
      <c r="M296" s="72">
        <v>4650062590740</v>
      </c>
      <c r="N296" s="2">
        <v>20</v>
      </c>
      <c r="O296" s="35">
        <v>1300</v>
      </c>
      <c r="P296" s="35">
        <f t="shared" si="85"/>
        <v>0</v>
      </c>
      <c r="Q296" s="173">
        <v>1.93725E-3</v>
      </c>
      <c r="R296" s="383">
        <f t="shared" si="86"/>
        <v>0</v>
      </c>
    </row>
    <row r="297" spans="1:18" ht="55.5" customHeight="1">
      <c r="A297" s="133" t="s">
        <v>1143</v>
      </c>
      <c r="B297" s="57">
        <v>5</v>
      </c>
      <c r="C297" s="240" t="s">
        <v>311</v>
      </c>
      <c r="D297" s="23"/>
      <c r="E297" s="129" t="s">
        <v>308</v>
      </c>
      <c r="F297" s="223" t="s">
        <v>549</v>
      </c>
      <c r="G297" s="305">
        <f t="shared" si="82"/>
        <v>79.295999999999992</v>
      </c>
      <c r="H297" s="519">
        <v>67.2</v>
      </c>
      <c r="I297" s="264"/>
      <c r="J297" s="316">
        <f t="shared" si="83"/>
        <v>0</v>
      </c>
      <c r="K297" s="316">
        <f t="shared" si="84"/>
        <v>0</v>
      </c>
      <c r="L297" s="139" t="s">
        <v>585</v>
      </c>
      <c r="M297" s="72">
        <v>4650062590467</v>
      </c>
      <c r="N297" s="2">
        <v>20</v>
      </c>
      <c r="O297" s="35">
        <v>1300</v>
      </c>
      <c r="P297" s="35">
        <f t="shared" si="85"/>
        <v>0</v>
      </c>
      <c r="Q297" s="173">
        <v>1.93725E-3</v>
      </c>
      <c r="R297" s="383">
        <f t="shared" si="86"/>
        <v>0</v>
      </c>
    </row>
    <row r="298" spans="1:18" ht="55.5" customHeight="1">
      <c r="A298" s="133" t="s">
        <v>1144</v>
      </c>
      <c r="B298" s="57">
        <v>6</v>
      </c>
      <c r="C298" s="240" t="s">
        <v>768</v>
      </c>
      <c r="D298" s="23"/>
      <c r="E298" s="129" t="s">
        <v>308</v>
      </c>
      <c r="F298" s="223" t="s">
        <v>549</v>
      </c>
      <c r="G298" s="305">
        <f t="shared" si="82"/>
        <v>79.295999999999992</v>
      </c>
      <c r="H298" s="519">
        <v>67.2</v>
      </c>
      <c r="I298" s="264"/>
      <c r="J298" s="316">
        <f t="shared" si="83"/>
        <v>0</v>
      </c>
      <c r="K298" s="316">
        <f t="shared" si="84"/>
        <v>0</v>
      </c>
      <c r="L298" s="139" t="s">
        <v>585</v>
      </c>
      <c r="M298" s="72">
        <v>4650062590399</v>
      </c>
      <c r="N298" s="2">
        <v>20</v>
      </c>
      <c r="O298" s="35">
        <v>1300</v>
      </c>
      <c r="P298" s="35">
        <f t="shared" si="85"/>
        <v>0</v>
      </c>
      <c r="Q298" s="173">
        <v>1.93725E-3</v>
      </c>
      <c r="R298" s="383">
        <f t="shared" si="86"/>
        <v>0</v>
      </c>
    </row>
    <row r="299" spans="1:18" ht="55.5" customHeight="1">
      <c r="A299" s="133" t="s">
        <v>1145</v>
      </c>
      <c r="B299" s="57">
        <v>7</v>
      </c>
      <c r="C299" s="240" t="s">
        <v>563</v>
      </c>
      <c r="D299" s="23"/>
      <c r="E299" s="129" t="s">
        <v>308</v>
      </c>
      <c r="F299" s="223" t="s">
        <v>549</v>
      </c>
      <c r="G299" s="305">
        <f t="shared" si="82"/>
        <v>79.295999999999992</v>
      </c>
      <c r="H299" s="519">
        <v>67.2</v>
      </c>
      <c r="I299" s="264"/>
      <c r="J299" s="316">
        <f t="shared" si="83"/>
        <v>0</v>
      </c>
      <c r="K299" s="316">
        <f t="shared" si="84"/>
        <v>0</v>
      </c>
      <c r="L299" s="139" t="s">
        <v>585</v>
      </c>
      <c r="M299" s="72">
        <v>4650062590078</v>
      </c>
      <c r="N299" s="2">
        <v>20</v>
      </c>
      <c r="O299" s="35">
        <v>1300</v>
      </c>
      <c r="P299" s="35">
        <f t="shared" si="85"/>
        <v>0</v>
      </c>
      <c r="Q299" s="173">
        <v>1.93725E-3</v>
      </c>
      <c r="R299" s="383">
        <f t="shared" si="86"/>
        <v>0</v>
      </c>
    </row>
    <row r="300" spans="1:18" ht="55.5" customHeight="1">
      <c r="A300" s="133" t="s">
        <v>1146</v>
      </c>
      <c r="B300" s="57">
        <v>8</v>
      </c>
      <c r="C300" s="240" t="s">
        <v>646</v>
      </c>
      <c r="D300" s="23"/>
      <c r="E300" s="129" t="s">
        <v>308</v>
      </c>
      <c r="F300" s="223" t="s">
        <v>549</v>
      </c>
      <c r="G300" s="305">
        <f t="shared" si="82"/>
        <v>79.295999999999992</v>
      </c>
      <c r="H300" s="519">
        <v>67.2</v>
      </c>
      <c r="I300" s="264"/>
      <c r="J300" s="316">
        <f t="shared" si="83"/>
        <v>0</v>
      </c>
      <c r="K300" s="316">
        <f t="shared" si="84"/>
        <v>0</v>
      </c>
      <c r="L300" s="139" t="s">
        <v>585</v>
      </c>
      <c r="M300" s="72">
        <v>4650062590139</v>
      </c>
      <c r="N300" s="2">
        <v>20</v>
      </c>
      <c r="O300" s="35">
        <v>1300</v>
      </c>
      <c r="P300" s="35">
        <f t="shared" si="85"/>
        <v>0</v>
      </c>
      <c r="Q300" s="173">
        <v>1.93725E-3</v>
      </c>
      <c r="R300" s="383">
        <f t="shared" si="86"/>
        <v>0</v>
      </c>
    </row>
    <row r="301" spans="1:18" ht="55.5" customHeight="1">
      <c r="A301" s="133" t="s">
        <v>1147</v>
      </c>
      <c r="B301" s="57">
        <v>9</v>
      </c>
      <c r="C301" s="240" t="s">
        <v>769</v>
      </c>
      <c r="D301" s="23"/>
      <c r="E301" s="129" t="s">
        <v>308</v>
      </c>
      <c r="F301" s="223" t="s">
        <v>549</v>
      </c>
      <c r="G301" s="305">
        <f t="shared" si="82"/>
        <v>79.295999999999992</v>
      </c>
      <c r="H301" s="519">
        <v>67.2</v>
      </c>
      <c r="I301" s="264"/>
      <c r="J301" s="316">
        <f t="shared" si="83"/>
        <v>0</v>
      </c>
      <c r="K301" s="316">
        <f t="shared" si="84"/>
        <v>0</v>
      </c>
      <c r="L301" s="139" t="s">
        <v>585</v>
      </c>
      <c r="M301" s="72">
        <v>4650062590153</v>
      </c>
      <c r="N301" s="2">
        <v>20</v>
      </c>
      <c r="O301" s="35">
        <v>1300</v>
      </c>
      <c r="P301" s="35">
        <f t="shared" si="85"/>
        <v>0</v>
      </c>
      <c r="Q301" s="173">
        <v>1.93725E-3</v>
      </c>
      <c r="R301" s="383">
        <f t="shared" si="86"/>
        <v>0</v>
      </c>
    </row>
    <row r="302" spans="1:18" ht="55.5" customHeight="1">
      <c r="A302" s="133" t="s">
        <v>1148</v>
      </c>
      <c r="B302" s="57">
        <v>10</v>
      </c>
      <c r="C302" s="240" t="s">
        <v>770</v>
      </c>
      <c r="D302" s="23"/>
      <c r="E302" s="129" t="s">
        <v>308</v>
      </c>
      <c r="F302" s="223" t="s">
        <v>549</v>
      </c>
      <c r="G302" s="305">
        <f t="shared" si="82"/>
        <v>79.295999999999992</v>
      </c>
      <c r="H302" s="519">
        <v>67.2</v>
      </c>
      <c r="I302" s="264"/>
      <c r="J302" s="316">
        <f t="shared" si="83"/>
        <v>0</v>
      </c>
      <c r="K302" s="316">
        <f t="shared" si="84"/>
        <v>0</v>
      </c>
      <c r="L302" s="139" t="s">
        <v>585</v>
      </c>
      <c r="M302" s="72">
        <v>4650062590054</v>
      </c>
      <c r="N302" s="2">
        <v>20</v>
      </c>
      <c r="O302" s="35">
        <v>1300</v>
      </c>
      <c r="P302" s="35">
        <f t="shared" si="85"/>
        <v>0</v>
      </c>
      <c r="Q302" s="173">
        <v>1.93725E-3</v>
      </c>
      <c r="R302" s="383">
        <f t="shared" si="86"/>
        <v>0</v>
      </c>
    </row>
    <row r="303" spans="1:18" ht="55.5" customHeight="1">
      <c r="A303" s="133" t="s">
        <v>1149</v>
      </c>
      <c r="B303" s="57">
        <v>11</v>
      </c>
      <c r="C303" s="240" t="s">
        <v>647</v>
      </c>
      <c r="D303" s="23"/>
      <c r="E303" s="129" t="s">
        <v>308</v>
      </c>
      <c r="F303" s="223" t="s">
        <v>549</v>
      </c>
      <c r="G303" s="305">
        <f t="shared" si="82"/>
        <v>79.295999999999992</v>
      </c>
      <c r="H303" s="519">
        <v>67.2</v>
      </c>
      <c r="I303" s="264"/>
      <c r="J303" s="316">
        <f t="shared" si="83"/>
        <v>0</v>
      </c>
      <c r="K303" s="316">
        <f t="shared" si="84"/>
        <v>0</v>
      </c>
      <c r="L303" s="139" t="s">
        <v>585</v>
      </c>
      <c r="M303" s="72">
        <v>4650062590054</v>
      </c>
      <c r="N303" s="2">
        <v>20</v>
      </c>
      <c r="O303" s="35">
        <v>1300</v>
      </c>
      <c r="P303" s="35">
        <f t="shared" si="85"/>
        <v>0</v>
      </c>
      <c r="Q303" s="173">
        <v>1.93725E-3</v>
      </c>
      <c r="R303" s="383">
        <f t="shared" si="86"/>
        <v>0</v>
      </c>
    </row>
    <row r="304" spans="1:18" ht="55.5" customHeight="1">
      <c r="A304" s="133" t="s">
        <v>1150</v>
      </c>
      <c r="B304" s="57">
        <v>12</v>
      </c>
      <c r="C304" s="67" t="s">
        <v>788</v>
      </c>
      <c r="D304" s="23"/>
      <c r="E304" s="129" t="s">
        <v>307</v>
      </c>
      <c r="F304" s="223" t="s">
        <v>549</v>
      </c>
      <c r="G304" s="305">
        <f t="shared" si="82"/>
        <v>448.4</v>
      </c>
      <c r="H304" s="520">
        <v>380</v>
      </c>
      <c r="I304" s="264"/>
      <c r="J304" s="316">
        <f t="shared" si="83"/>
        <v>0</v>
      </c>
      <c r="K304" s="316">
        <f t="shared" si="84"/>
        <v>0</v>
      </c>
      <c r="L304" s="139" t="s">
        <v>586</v>
      </c>
      <c r="M304" s="72">
        <v>4650062590924</v>
      </c>
      <c r="N304" s="2">
        <v>8</v>
      </c>
      <c r="O304" s="35">
        <v>309</v>
      </c>
      <c r="P304" s="35">
        <f>SUM(I304*O304)</f>
        <v>0</v>
      </c>
      <c r="Q304" s="173">
        <v>1.010625E-3</v>
      </c>
      <c r="R304" s="35">
        <f>SUM(I304*Q304)</f>
        <v>0</v>
      </c>
    </row>
    <row r="305" spans="1:18" ht="55.5" customHeight="1">
      <c r="A305" s="133" t="s">
        <v>1151</v>
      </c>
      <c r="B305" s="57">
        <v>13</v>
      </c>
      <c r="C305" s="67" t="s">
        <v>789</v>
      </c>
      <c r="D305" s="23"/>
      <c r="E305" s="129" t="s">
        <v>307</v>
      </c>
      <c r="F305" s="223" t="s">
        <v>549</v>
      </c>
      <c r="G305" s="305">
        <f t="shared" si="82"/>
        <v>448.4</v>
      </c>
      <c r="H305" s="520">
        <v>380</v>
      </c>
      <c r="I305" s="264"/>
      <c r="J305" s="316">
        <f t="shared" si="83"/>
        <v>0</v>
      </c>
      <c r="K305" s="316">
        <f t="shared" si="84"/>
        <v>0</v>
      </c>
      <c r="L305" s="139" t="s">
        <v>586</v>
      </c>
      <c r="M305" s="72">
        <v>4650062590931</v>
      </c>
      <c r="N305" s="2">
        <v>8</v>
      </c>
      <c r="O305" s="35">
        <v>309</v>
      </c>
      <c r="P305" s="35">
        <f>SUM(I305*O305)</f>
        <v>0</v>
      </c>
      <c r="Q305" s="173">
        <v>1.010625E-3</v>
      </c>
      <c r="R305" s="35">
        <f>SUM(I305*Q305)</f>
        <v>0</v>
      </c>
    </row>
    <row r="306" spans="1:18" ht="55.5" customHeight="1">
      <c r="A306" s="133" t="s">
        <v>1152</v>
      </c>
      <c r="B306" s="57">
        <v>14</v>
      </c>
      <c r="C306" s="67" t="s">
        <v>790</v>
      </c>
      <c r="D306" s="23"/>
      <c r="E306" s="129" t="s">
        <v>312</v>
      </c>
      <c r="F306" s="223" t="s">
        <v>549</v>
      </c>
      <c r="G306" s="305">
        <f t="shared" si="82"/>
        <v>241.89999999999998</v>
      </c>
      <c r="H306" s="520">
        <v>205</v>
      </c>
      <c r="I306" s="264"/>
      <c r="J306" s="316">
        <f t="shared" si="83"/>
        <v>0</v>
      </c>
      <c r="K306" s="316">
        <f t="shared" si="84"/>
        <v>0</v>
      </c>
      <c r="L306" s="139" t="s">
        <v>832</v>
      </c>
      <c r="M306" s="72">
        <v>4650062590931</v>
      </c>
      <c r="N306" s="2">
        <v>24</v>
      </c>
      <c r="O306" s="35">
        <v>147</v>
      </c>
      <c r="P306" s="35">
        <f>SUM(I306*O306)</f>
        <v>0</v>
      </c>
      <c r="Q306" s="173">
        <v>3.3E-4</v>
      </c>
      <c r="R306" s="35">
        <f>Q306*I306</f>
        <v>0</v>
      </c>
    </row>
    <row r="307" spans="1:18" ht="55.5" customHeight="1" thickBot="1">
      <c r="A307" s="133" t="s">
        <v>1153</v>
      </c>
      <c r="B307" s="57">
        <v>15</v>
      </c>
      <c r="C307" s="67" t="s">
        <v>791</v>
      </c>
      <c r="D307" s="23"/>
      <c r="E307" s="129" t="s">
        <v>312</v>
      </c>
      <c r="F307" s="223" t="s">
        <v>549</v>
      </c>
      <c r="G307" s="429">
        <f t="shared" si="82"/>
        <v>241.89999999999998</v>
      </c>
      <c r="H307" s="520">
        <v>205</v>
      </c>
      <c r="I307" s="381"/>
      <c r="J307" s="328">
        <f t="shared" si="83"/>
        <v>0</v>
      </c>
      <c r="K307" s="328">
        <f t="shared" si="84"/>
        <v>0</v>
      </c>
      <c r="L307" s="139" t="s">
        <v>832</v>
      </c>
      <c r="M307" s="72">
        <v>4650062590924</v>
      </c>
      <c r="N307" s="2">
        <v>24</v>
      </c>
      <c r="O307" s="35">
        <v>147</v>
      </c>
      <c r="P307" s="35">
        <f>SUM(I307*O307)</f>
        <v>0</v>
      </c>
      <c r="Q307" s="173">
        <v>3.3E-4</v>
      </c>
      <c r="R307" s="35">
        <f>Q307*I307</f>
        <v>0</v>
      </c>
    </row>
    <row r="308" spans="1:18" ht="15.75" customHeight="1">
      <c r="B308" s="56"/>
      <c r="C308" s="6"/>
      <c r="D308" s="6"/>
      <c r="E308" s="6"/>
      <c r="F308" s="6"/>
      <c r="G308" s="298" t="s">
        <v>7</v>
      </c>
      <c r="H308" s="510" t="s">
        <v>7</v>
      </c>
      <c r="I308" s="430"/>
      <c r="J308" s="312">
        <f>SUM(J293:J307)</f>
        <v>0</v>
      </c>
      <c r="K308" s="312">
        <f>SUM(K293:K307)</f>
        <v>0</v>
      </c>
      <c r="L308" s="6"/>
    </row>
    <row r="309" spans="1:18" ht="15.75" customHeight="1">
      <c r="B309" s="56"/>
      <c r="C309" s="6"/>
      <c r="D309" s="6"/>
      <c r="E309" s="6"/>
      <c r="F309" s="6"/>
      <c r="G309" s="299" t="s">
        <v>256</v>
      </c>
      <c r="H309" s="511" t="s">
        <v>1452</v>
      </c>
      <c r="I309" s="121">
        <f>SUM(P293:P307)/1000</f>
        <v>0</v>
      </c>
      <c r="J309" s="321" t="s">
        <v>11</v>
      </c>
      <c r="K309" s="321" t="s">
        <v>11</v>
      </c>
      <c r="L309" s="6"/>
    </row>
    <row r="310" spans="1:18" ht="15.75" customHeight="1" thickBot="1">
      <c r="B310" s="56"/>
      <c r="C310" s="6"/>
      <c r="D310" s="6"/>
      <c r="E310" s="6"/>
      <c r="F310" s="6"/>
      <c r="G310" s="300" t="s">
        <v>257</v>
      </c>
      <c r="H310" s="512" t="s">
        <v>257</v>
      </c>
      <c r="I310" s="120">
        <f>SUM(R293:R307)</f>
        <v>0</v>
      </c>
      <c r="J310" s="318" t="s">
        <v>14</v>
      </c>
      <c r="K310" s="318" t="s">
        <v>14</v>
      </c>
      <c r="L310" s="6"/>
    </row>
    <row r="311" spans="1:18" ht="15.75" customHeight="1">
      <c r="B311" s="56"/>
      <c r="C311" s="6"/>
      <c r="D311" s="6"/>
      <c r="E311" s="6"/>
      <c r="F311" s="6"/>
      <c r="G311" s="292"/>
      <c r="H311" s="495"/>
      <c r="I311" s="33"/>
      <c r="J311" s="315"/>
      <c r="K311" s="315"/>
      <c r="L311" s="6"/>
    </row>
    <row r="312" spans="1:18" ht="15" customHeight="1">
      <c r="B312" s="55"/>
      <c r="C312" s="24"/>
      <c r="E312" s="25"/>
      <c r="F312" s="25"/>
      <c r="G312" s="292"/>
      <c r="H312" s="495"/>
      <c r="I312" s="33"/>
      <c r="J312" s="315"/>
      <c r="K312" s="315"/>
      <c r="L312" s="10"/>
      <c r="M312" s="26"/>
      <c r="N312" s="10"/>
      <c r="O312" s="10"/>
      <c r="P312" s="10"/>
      <c r="R312" s="20"/>
    </row>
    <row r="313" spans="1:18" ht="106.5" customHeight="1" thickBot="1">
      <c r="B313" s="56"/>
      <c r="C313" s="546"/>
      <c r="D313" s="546"/>
      <c r="E313" s="546"/>
      <c r="F313" s="543" t="s">
        <v>492</v>
      </c>
      <c r="G313" s="543"/>
      <c r="H313" s="543"/>
      <c r="I313" s="543"/>
      <c r="J313" s="543"/>
      <c r="K313" s="543"/>
      <c r="L313" s="543"/>
      <c r="M313" s="543"/>
      <c r="N313" s="543"/>
      <c r="O313" s="122"/>
      <c r="P313" s="10"/>
      <c r="R313" s="20"/>
    </row>
    <row r="314" spans="1:18" ht="53.1" customHeight="1">
      <c r="A314" s="133" t="s">
        <v>1154</v>
      </c>
      <c r="B314" s="79">
        <v>1</v>
      </c>
      <c r="C314" s="34" t="s">
        <v>484</v>
      </c>
      <c r="D314" s="3"/>
      <c r="E314" s="4" t="s">
        <v>509</v>
      </c>
      <c r="F314" s="200" t="s">
        <v>553</v>
      </c>
      <c r="G314" s="303">
        <f>H314*1.18</f>
        <v>310.33999999999997</v>
      </c>
      <c r="H314" s="366">
        <v>263</v>
      </c>
      <c r="I314" s="265"/>
      <c r="J314" s="322">
        <f>G314*I314</f>
        <v>0</v>
      </c>
      <c r="K314" s="322">
        <f>H314*I314</f>
        <v>0</v>
      </c>
      <c r="L314" s="131">
        <v>380</v>
      </c>
      <c r="M314" s="81">
        <v>4627086940158</v>
      </c>
      <c r="N314" s="4">
        <v>1</v>
      </c>
      <c r="O314" s="12">
        <v>100</v>
      </c>
      <c r="P314" s="27">
        <f t="shared" ref="P314:P327" si="87">MIN(I314*O314)</f>
        <v>0</v>
      </c>
      <c r="Q314" s="28">
        <v>1E-4</v>
      </c>
      <c r="R314" s="27">
        <f t="shared" ref="R314:R327" si="88">MIN(I314*Q314)</f>
        <v>0</v>
      </c>
    </row>
    <row r="315" spans="1:18" ht="53.1" customHeight="1">
      <c r="A315" s="133" t="s">
        <v>1155</v>
      </c>
      <c r="B315" s="79">
        <v>2</v>
      </c>
      <c r="C315" s="34" t="s">
        <v>484</v>
      </c>
      <c r="D315" s="23"/>
      <c r="E315" s="4" t="s">
        <v>326</v>
      </c>
      <c r="F315" s="200" t="s">
        <v>553</v>
      </c>
      <c r="G315" s="303">
        <f t="shared" ref="G315:G329" si="89">H315*1.18</f>
        <v>129.79999999999998</v>
      </c>
      <c r="H315" s="366">
        <v>110</v>
      </c>
      <c r="I315" s="264"/>
      <c r="J315" s="322">
        <f t="shared" ref="J315:J329" si="90">G315*I315</f>
        <v>0</v>
      </c>
      <c r="K315" s="322">
        <f t="shared" ref="K315:K329" si="91">H315*I315</f>
        <v>0</v>
      </c>
      <c r="L315" s="131">
        <v>160</v>
      </c>
      <c r="M315" s="81">
        <v>4627086940165</v>
      </c>
      <c r="N315" s="4">
        <v>1</v>
      </c>
      <c r="O315" s="12">
        <v>40</v>
      </c>
      <c r="P315" s="27">
        <f t="shared" si="87"/>
        <v>0</v>
      </c>
      <c r="Q315" s="28">
        <v>4.0000000000000003E-5</v>
      </c>
      <c r="R315" s="27">
        <f t="shared" si="88"/>
        <v>0</v>
      </c>
    </row>
    <row r="316" spans="1:18" ht="53.1" customHeight="1">
      <c r="A316" s="133" t="s">
        <v>1156</v>
      </c>
      <c r="B316" s="79">
        <v>3</v>
      </c>
      <c r="C316" s="34" t="s">
        <v>485</v>
      </c>
      <c r="D316" s="23"/>
      <c r="E316" s="4" t="s">
        <v>509</v>
      </c>
      <c r="F316" s="200" t="s">
        <v>553</v>
      </c>
      <c r="G316" s="303">
        <f t="shared" si="89"/>
        <v>310.33999999999997</v>
      </c>
      <c r="H316" s="366">
        <v>263</v>
      </c>
      <c r="I316" s="264"/>
      <c r="J316" s="322">
        <f t="shared" si="90"/>
        <v>0</v>
      </c>
      <c r="K316" s="322">
        <f t="shared" si="91"/>
        <v>0</v>
      </c>
      <c r="L316" s="131">
        <v>380</v>
      </c>
      <c r="M316" s="81">
        <v>4627086940219</v>
      </c>
      <c r="N316" s="4">
        <v>1</v>
      </c>
      <c r="O316" s="12">
        <v>100</v>
      </c>
      <c r="P316" s="27">
        <f t="shared" si="87"/>
        <v>0</v>
      </c>
      <c r="Q316" s="28">
        <v>1E-4</v>
      </c>
      <c r="R316" s="27">
        <f t="shared" si="88"/>
        <v>0</v>
      </c>
    </row>
    <row r="317" spans="1:18" ht="53.1" customHeight="1">
      <c r="A317" s="133" t="s">
        <v>1157</v>
      </c>
      <c r="B317" s="112">
        <v>4</v>
      </c>
      <c r="C317" s="34" t="s">
        <v>485</v>
      </c>
      <c r="D317" s="23"/>
      <c r="E317" s="4" t="s">
        <v>326</v>
      </c>
      <c r="F317" s="200" t="s">
        <v>553</v>
      </c>
      <c r="G317" s="303">
        <f t="shared" si="89"/>
        <v>129.79999999999998</v>
      </c>
      <c r="H317" s="521">
        <v>110</v>
      </c>
      <c r="I317" s="264"/>
      <c r="J317" s="322">
        <f t="shared" si="90"/>
        <v>0</v>
      </c>
      <c r="K317" s="322">
        <f t="shared" si="91"/>
        <v>0</v>
      </c>
      <c r="L317" s="135">
        <v>160</v>
      </c>
      <c r="M317" s="113">
        <v>4627086940226</v>
      </c>
      <c r="N317" s="4">
        <v>1</v>
      </c>
      <c r="O317" s="12">
        <v>40</v>
      </c>
      <c r="P317" s="27">
        <f t="shared" si="87"/>
        <v>0</v>
      </c>
      <c r="Q317" s="28">
        <v>4.0000000000000003E-5</v>
      </c>
      <c r="R317" s="27">
        <f t="shared" si="88"/>
        <v>0</v>
      </c>
    </row>
    <row r="318" spans="1:18" ht="53.1" customHeight="1">
      <c r="A318" s="133" t="s">
        <v>1158</v>
      </c>
      <c r="B318" s="112">
        <v>5</v>
      </c>
      <c r="C318" s="34" t="s">
        <v>486</v>
      </c>
      <c r="D318" s="23"/>
      <c r="E318" s="4" t="s">
        <v>509</v>
      </c>
      <c r="F318" s="200" t="s">
        <v>553</v>
      </c>
      <c r="G318" s="303">
        <f t="shared" si="89"/>
        <v>310.33999999999997</v>
      </c>
      <c r="H318" s="521">
        <v>263</v>
      </c>
      <c r="I318" s="264"/>
      <c r="J318" s="322">
        <f t="shared" si="90"/>
        <v>0</v>
      </c>
      <c r="K318" s="322">
        <f t="shared" si="91"/>
        <v>0</v>
      </c>
      <c r="L318" s="134">
        <v>380</v>
      </c>
      <c r="M318" s="113">
        <v>4627086940196</v>
      </c>
      <c r="N318" s="4">
        <v>1</v>
      </c>
      <c r="O318" s="12">
        <v>100</v>
      </c>
      <c r="P318" s="27">
        <f t="shared" si="87"/>
        <v>0</v>
      </c>
      <c r="Q318" s="28">
        <v>1E-4</v>
      </c>
      <c r="R318" s="27">
        <f t="shared" si="88"/>
        <v>0</v>
      </c>
    </row>
    <row r="319" spans="1:18" ht="53.1" customHeight="1">
      <c r="A319" s="133" t="s">
        <v>1159</v>
      </c>
      <c r="B319" s="79">
        <v>6</v>
      </c>
      <c r="C319" s="34" t="s">
        <v>486</v>
      </c>
      <c r="D319" s="3" t="s">
        <v>28</v>
      </c>
      <c r="E319" s="4" t="s">
        <v>326</v>
      </c>
      <c r="F319" s="200" t="s">
        <v>553</v>
      </c>
      <c r="G319" s="303">
        <f t="shared" si="89"/>
        <v>129.79999999999998</v>
      </c>
      <c r="H319" s="518">
        <v>110</v>
      </c>
      <c r="I319" s="264"/>
      <c r="J319" s="322">
        <f t="shared" si="90"/>
        <v>0</v>
      </c>
      <c r="K319" s="322">
        <f t="shared" si="91"/>
        <v>0</v>
      </c>
      <c r="L319" s="130">
        <v>160</v>
      </c>
      <c r="M319" s="81">
        <v>4627086940202</v>
      </c>
      <c r="N319" s="4">
        <v>1</v>
      </c>
      <c r="O319" s="12">
        <v>40</v>
      </c>
      <c r="P319" s="27">
        <f t="shared" si="87"/>
        <v>0</v>
      </c>
      <c r="Q319" s="28">
        <v>4.0000000000000003E-5</v>
      </c>
      <c r="R319" s="27">
        <f t="shared" si="88"/>
        <v>0</v>
      </c>
    </row>
    <row r="320" spans="1:18" ht="53.1" customHeight="1">
      <c r="A320" s="133" t="s">
        <v>1160</v>
      </c>
      <c r="B320" s="148">
        <v>7</v>
      </c>
      <c r="C320" s="149" t="s">
        <v>487</v>
      </c>
      <c r="D320" s="150"/>
      <c r="E320" s="4" t="s">
        <v>509</v>
      </c>
      <c r="F320" s="200" t="s">
        <v>553</v>
      </c>
      <c r="G320" s="303">
        <f t="shared" si="89"/>
        <v>310.33999999999997</v>
      </c>
      <c r="H320" s="518">
        <v>263</v>
      </c>
      <c r="I320" s="264"/>
      <c r="J320" s="322">
        <f t="shared" si="90"/>
        <v>0</v>
      </c>
      <c r="K320" s="322">
        <f t="shared" si="91"/>
        <v>0</v>
      </c>
      <c r="L320" s="174">
        <v>380</v>
      </c>
      <c r="M320" s="152">
        <v>4627086940172</v>
      </c>
      <c r="N320" s="4">
        <v>1</v>
      </c>
      <c r="O320" s="12">
        <v>100</v>
      </c>
      <c r="P320" s="27">
        <f t="shared" si="87"/>
        <v>0</v>
      </c>
      <c r="Q320" s="28">
        <v>1E-4</v>
      </c>
      <c r="R320" s="27">
        <f t="shared" si="88"/>
        <v>0</v>
      </c>
    </row>
    <row r="321" spans="1:18" ht="53.1" customHeight="1">
      <c r="A321" s="133" t="s">
        <v>1161</v>
      </c>
      <c r="B321" s="148">
        <v>8</v>
      </c>
      <c r="C321" s="149" t="s">
        <v>487</v>
      </c>
      <c r="D321" s="150"/>
      <c r="E321" s="4" t="s">
        <v>326</v>
      </c>
      <c r="F321" s="200" t="s">
        <v>553</v>
      </c>
      <c r="G321" s="303">
        <f t="shared" si="89"/>
        <v>129.79999999999998</v>
      </c>
      <c r="H321" s="518">
        <v>110</v>
      </c>
      <c r="I321" s="264"/>
      <c r="J321" s="322">
        <f t="shared" si="90"/>
        <v>0</v>
      </c>
      <c r="K321" s="322">
        <f t="shared" si="91"/>
        <v>0</v>
      </c>
      <c r="L321" s="174">
        <v>160</v>
      </c>
      <c r="M321" s="152">
        <v>4627086940189</v>
      </c>
      <c r="N321" s="4">
        <v>1</v>
      </c>
      <c r="O321" s="12">
        <v>40</v>
      </c>
      <c r="P321" s="27">
        <f t="shared" si="87"/>
        <v>0</v>
      </c>
      <c r="Q321" s="28">
        <v>4.0000000000000003E-5</v>
      </c>
      <c r="R321" s="27">
        <f t="shared" si="88"/>
        <v>0</v>
      </c>
    </row>
    <row r="322" spans="1:18" ht="53.1" customHeight="1">
      <c r="A322" s="133" t="s">
        <v>1162</v>
      </c>
      <c r="B322" s="148">
        <v>9</v>
      </c>
      <c r="C322" s="149" t="s">
        <v>488</v>
      </c>
      <c r="D322" s="150"/>
      <c r="E322" s="4" t="s">
        <v>509</v>
      </c>
      <c r="F322" s="200" t="s">
        <v>553</v>
      </c>
      <c r="G322" s="303">
        <f t="shared" si="89"/>
        <v>310.33999999999997</v>
      </c>
      <c r="H322" s="518">
        <v>263</v>
      </c>
      <c r="I322" s="264"/>
      <c r="J322" s="322">
        <f t="shared" si="90"/>
        <v>0</v>
      </c>
      <c r="K322" s="322">
        <f t="shared" si="91"/>
        <v>0</v>
      </c>
      <c r="L322" s="174">
        <v>380</v>
      </c>
      <c r="M322" s="152">
        <v>4627086940233</v>
      </c>
      <c r="N322" s="4">
        <v>1</v>
      </c>
      <c r="O322" s="12">
        <v>100</v>
      </c>
      <c r="P322" s="27">
        <f t="shared" si="87"/>
        <v>0</v>
      </c>
      <c r="Q322" s="28">
        <v>1E-4</v>
      </c>
      <c r="R322" s="27">
        <f t="shared" si="88"/>
        <v>0</v>
      </c>
    </row>
    <row r="323" spans="1:18" ht="53.1" customHeight="1">
      <c r="A323" s="133" t="s">
        <v>1163</v>
      </c>
      <c r="B323" s="148">
        <v>10</v>
      </c>
      <c r="C323" s="149" t="s">
        <v>488</v>
      </c>
      <c r="D323" s="150"/>
      <c r="E323" s="4" t="s">
        <v>326</v>
      </c>
      <c r="F323" s="200" t="s">
        <v>553</v>
      </c>
      <c r="G323" s="303">
        <f t="shared" si="89"/>
        <v>129.79999999999998</v>
      </c>
      <c r="H323" s="518">
        <v>110</v>
      </c>
      <c r="I323" s="264"/>
      <c r="J323" s="322">
        <f t="shared" si="90"/>
        <v>0</v>
      </c>
      <c r="K323" s="322">
        <f t="shared" si="91"/>
        <v>0</v>
      </c>
      <c r="L323" s="174">
        <v>160</v>
      </c>
      <c r="M323" s="152">
        <v>4627086940240</v>
      </c>
      <c r="N323" s="4">
        <v>1</v>
      </c>
      <c r="O323" s="12">
        <v>40</v>
      </c>
      <c r="P323" s="27">
        <f t="shared" si="87"/>
        <v>0</v>
      </c>
      <c r="Q323" s="28">
        <v>4.0000000000000003E-5</v>
      </c>
      <c r="R323" s="27">
        <f t="shared" si="88"/>
        <v>0</v>
      </c>
    </row>
    <row r="324" spans="1:18" ht="53.1" customHeight="1">
      <c r="A324" s="133" t="s">
        <v>1164</v>
      </c>
      <c r="B324" s="148">
        <v>11</v>
      </c>
      <c r="C324" s="149" t="s">
        <v>489</v>
      </c>
      <c r="D324" s="150"/>
      <c r="E324" s="4" t="s">
        <v>510</v>
      </c>
      <c r="F324" s="200" t="s">
        <v>549</v>
      </c>
      <c r="G324" s="303">
        <f t="shared" si="89"/>
        <v>161.66</v>
      </c>
      <c r="H324" s="518">
        <v>137</v>
      </c>
      <c r="I324" s="264"/>
      <c r="J324" s="322">
        <f t="shared" si="90"/>
        <v>0</v>
      </c>
      <c r="K324" s="322">
        <f t="shared" si="91"/>
        <v>0</v>
      </c>
      <c r="L324" s="174">
        <v>200</v>
      </c>
      <c r="M324" s="152">
        <v>4627086940677</v>
      </c>
      <c r="N324" s="4">
        <v>1</v>
      </c>
      <c r="O324" s="12">
        <v>80</v>
      </c>
      <c r="P324" s="27">
        <f t="shared" si="87"/>
        <v>0</v>
      </c>
      <c r="Q324" s="28">
        <v>1E-4</v>
      </c>
      <c r="R324" s="27">
        <f t="shared" si="88"/>
        <v>0</v>
      </c>
    </row>
    <row r="325" spans="1:18" ht="53.1" customHeight="1">
      <c r="A325" s="133" t="s">
        <v>1165</v>
      </c>
      <c r="B325" s="148">
        <v>12</v>
      </c>
      <c r="C325" s="149" t="s">
        <v>489</v>
      </c>
      <c r="D325" s="150"/>
      <c r="E325" s="4" t="s">
        <v>326</v>
      </c>
      <c r="F325" s="200" t="s">
        <v>549</v>
      </c>
      <c r="G325" s="303">
        <f t="shared" si="89"/>
        <v>97.94</v>
      </c>
      <c r="H325" s="518">
        <v>83</v>
      </c>
      <c r="I325" s="264"/>
      <c r="J325" s="322">
        <f t="shared" si="90"/>
        <v>0</v>
      </c>
      <c r="K325" s="322">
        <f t="shared" si="91"/>
        <v>0</v>
      </c>
      <c r="L325" s="174">
        <v>120</v>
      </c>
      <c r="M325" s="152">
        <v>4627086940684</v>
      </c>
      <c r="N325" s="4">
        <v>1</v>
      </c>
      <c r="O325" s="12">
        <v>40</v>
      </c>
      <c r="P325" s="27">
        <f t="shared" si="87"/>
        <v>0</v>
      </c>
      <c r="Q325" s="28">
        <v>4.0000000000000003E-5</v>
      </c>
      <c r="R325" s="27">
        <f t="shared" si="88"/>
        <v>0</v>
      </c>
    </row>
    <row r="326" spans="1:18" ht="53.1" customHeight="1">
      <c r="A326" s="133" t="s">
        <v>1166</v>
      </c>
      <c r="B326" s="148">
        <v>13</v>
      </c>
      <c r="C326" s="149" t="s">
        <v>490</v>
      </c>
      <c r="D326" s="150"/>
      <c r="E326" s="4" t="s">
        <v>510</v>
      </c>
      <c r="F326" s="200" t="s">
        <v>549</v>
      </c>
      <c r="G326" s="303">
        <f t="shared" si="89"/>
        <v>161.66</v>
      </c>
      <c r="H326" s="518">
        <v>137</v>
      </c>
      <c r="I326" s="264"/>
      <c r="J326" s="322">
        <f t="shared" si="90"/>
        <v>0</v>
      </c>
      <c r="K326" s="322">
        <f t="shared" si="91"/>
        <v>0</v>
      </c>
      <c r="L326" s="174">
        <v>200</v>
      </c>
      <c r="M326" s="152">
        <v>4627086940691</v>
      </c>
      <c r="N326" s="4">
        <v>1</v>
      </c>
      <c r="O326" s="12">
        <v>80</v>
      </c>
      <c r="P326" s="27">
        <f t="shared" si="87"/>
        <v>0</v>
      </c>
      <c r="Q326" s="28">
        <v>1E-4</v>
      </c>
      <c r="R326" s="27">
        <f t="shared" si="88"/>
        <v>0</v>
      </c>
    </row>
    <row r="327" spans="1:18" ht="53.1" customHeight="1">
      <c r="A327" s="133" t="s">
        <v>1167</v>
      </c>
      <c r="B327" s="148">
        <v>14</v>
      </c>
      <c r="C327" s="149" t="s">
        <v>490</v>
      </c>
      <c r="D327" s="150"/>
      <c r="E327" s="4" t="s">
        <v>326</v>
      </c>
      <c r="F327" s="200" t="s">
        <v>549</v>
      </c>
      <c r="G327" s="303">
        <f t="shared" si="89"/>
        <v>97.94</v>
      </c>
      <c r="H327" s="518">
        <v>83</v>
      </c>
      <c r="I327" s="264"/>
      <c r="J327" s="322">
        <f t="shared" si="90"/>
        <v>0</v>
      </c>
      <c r="K327" s="322">
        <f t="shared" si="91"/>
        <v>0</v>
      </c>
      <c r="L327" s="174">
        <v>120</v>
      </c>
      <c r="M327" s="152">
        <v>4627086940707</v>
      </c>
      <c r="N327" s="4">
        <v>1</v>
      </c>
      <c r="O327" s="12">
        <v>40</v>
      </c>
      <c r="P327" s="27">
        <f t="shared" si="87"/>
        <v>0</v>
      </c>
      <c r="Q327" s="28">
        <v>4.0000000000000003E-5</v>
      </c>
      <c r="R327" s="27">
        <f t="shared" si="88"/>
        <v>0</v>
      </c>
    </row>
    <row r="328" spans="1:18" ht="53.1" customHeight="1">
      <c r="A328" s="133" t="s">
        <v>1168</v>
      </c>
      <c r="B328" s="148">
        <v>15</v>
      </c>
      <c r="C328" s="149" t="s">
        <v>491</v>
      </c>
      <c r="D328" s="150" t="s">
        <v>28</v>
      </c>
      <c r="E328" s="4" t="s">
        <v>510</v>
      </c>
      <c r="F328" s="200" t="s">
        <v>549</v>
      </c>
      <c r="G328" s="303">
        <f t="shared" si="89"/>
        <v>161.66</v>
      </c>
      <c r="H328" s="518">
        <v>137</v>
      </c>
      <c r="I328" s="264"/>
      <c r="J328" s="322">
        <f t="shared" si="90"/>
        <v>0</v>
      </c>
      <c r="K328" s="322">
        <f t="shared" si="91"/>
        <v>0</v>
      </c>
      <c r="L328" s="151">
        <v>200</v>
      </c>
      <c r="M328" s="152">
        <v>4627086940714</v>
      </c>
      <c r="N328" s="4">
        <v>1</v>
      </c>
      <c r="O328" s="12">
        <v>80</v>
      </c>
      <c r="P328" s="27">
        <f>MIN(I328*O328)</f>
        <v>0</v>
      </c>
      <c r="Q328" s="28">
        <v>1E-4</v>
      </c>
      <c r="R328" s="27">
        <f>MIN(I328*Q328)</f>
        <v>0</v>
      </c>
    </row>
    <row r="329" spans="1:18" ht="53.1" customHeight="1" thickBot="1">
      <c r="A329" s="133" t="s">
        <v>1169</v>
      </c>
      <c r="B329" s="79">
        <v>16</v>
      </c>
      <c r="C329" s="34" t="s">
        <v>491</v>
      </c>
      <c r="D329" s="3"/>
      <c r="E329" s="4" t="s">
        <v>326</v>
      </c>
      <c r="F329" s="200" t="s">
        <v>549</v>
      </c>
      <c r="G329" s="416">
        <f t="shared" si="89"/>
        <v>97.94</v>
      </c>
      <c r="H329" s="518">
        <v>83</v>
      </c>
      <c r="I329" s="381"/>
      <c r="J329" s="327">
        <f t="shared" si="90"/>
        <v>0</v>
      </c>
      <c r="K329" s="327">
        <f t="shared" si="91"/>
        <v>0</v>
      </c>
      <c r="L329" s="131">
        <v>120</v>
      </c>
      <c r="M329" s="81">
        <v>4627086940721</v>
      </c>
      <c r="N329" s="4">
        <v>1</v>
      </c>
      <c r="O329" s="12">
        <v>40</v>
      </c>
      <c r="P329" s="27">
        <f>MIN(I329*O329)</f>
        <v>0</v>
      </c>
      <c r="Q329" s="28">
        <v>4.0000000000000003E-5</v>
      </c>
      <c r="R329" s="27">
        <f>MIN(I329*Q329)</f>
        <v>0</v>
      </c>
    </row>
    <row r="330" spans="1:18" ht="15" customHeight="1">
      <c r="B330" s="58"/>
      <c r="C330" s="5"/>
      <c r="D330" s="5"/>
      <c r="E330" s="82"/>
      <c r="F330" s="82"/>
      <c r="G330" s="419" t="s">
        <v>7</v>
      </c>
      <c r="H330" s="507" t="s">
        <v>7</v>
      </c>
      <c r="I330" s="428"/>
      <c r="J330" s="332">
        <f>SUM(J314:J329)</f>
        <v>0</v>
      </c>
      <c r="K330" s="332">
        <f>SUM(K314:K329)</f>
        <v>0</v>
      </c>
      <c r="L330" s="73"/>
      <c r="M330" s="83"/>
    </row>
    <row r="331" spans="1:18" ht="15" customHeight="1">
      <c r="B331" s="56"/>
      <c r="C331" s="6"/>
      <c r="D331" s="6"/>
      <c r="E331" s="84"/>
      <c r="F331" s="84"/>
      <c r="G331" s="420" t="s">
        <v>15</v>
      </c>
      <c r="H331" s="508" t="s">
        <v>15</v>
      </c>
      <c r="I331" s="85">
        <f>SUM(P314:P329)/1000</f>
        <v>0</v>
      </c>
      <c r="J331" s="333" t="s">
        <v>11</v>
      </c>
      <c r="K331" s="333" t="s">
        <v>11</v>
      </c>
      <c r="L331" s="84"/>
      <c r="M331" s="83"/>
    </row>
    <row r="332" spans="1:18" ht="15" customHeight="1" thickBot="1">
      <c r="B332" s="56"/>
      <c r="C332" s="6"/>
      <c r="D332" s="6"/>
      <c r="E332" s="84"/>
      <c r="F332" s="84"/>
      <c r="G332" s="421" t="s">
        <v>8</v>
      </c>
      <c r="H332" s="509" t="s">
        <v>8</v>
      </c>
      <c r="I332" s="86">
        <f>SUM(R314:R329)</f>
        <v>0</v>
      </c>
      <c r="J332" s="334" t="s">
        <v>14</v>
      </c>
      <c r="K332" s="334" t="s">
        <v>14</v>
      </c>
      <c r="L332" s="84"/>
      <c r="M332" s="83"/>
    </row>
    <row r="333" spans="1:18" ht="15" customHeight="1">
      <c r="B333" s="56"/>
      <c r="C333" s="6"/>
      <c r="D333" s="6"/>
      <c r="E333" s="84"/>
      <c r="F333" s="84"/>
      <c r="G333" s="292"/>
      <c r="H333" s="495"/>
      <c r="I333" s="33"/>
      <c r="J333" s="315"/>
      <c r="K333" s="315"/>
      <c r="L333" s="84"/>
      <c r="M333" s="83"/>
    </row>
    <row r="334" spans="1:18" ht="15" customHeight="1">
      <c r="B334" s="56"/>
      <c r="C334" s="6"/>
      <c r="D334" s="6"/>
      <c r="E334" s="84"/>
      <c r="F334" s="84"/>
      <c r="G334" s="292"/>
      <c r="H334" s="495"/>
      <c r="I334" s="33"/>
      <c r="J334" s="315"/>
      <c r="K334" s="315"/>
      <c r="L334" s="84"/>
      <c r="M334" s="83"/>
    </row>
    <row r="335" spans="1:18" ht="15" hidden="1" customHeight="1">
      <c r="B335" s="179"/>
      <c r="C335" s="6"/>
      <c r="D335" s="6"/>
      <c r="E335" s="84"/>
      <c r="F335" s="84"/>
      <c r="G335" s="292"/>
      <c r="H335" s="495"/>
      <c r="I335" s="33"/>
      <c r="J335" s="315"/>
      <c r="K335" s="315"/>
      <c r="L335" s="84"/>
      <c r="M335" s="83"/>
    </row>
    <row r="336" spans="1:18" ht="15" hidden="1" customHeight="1" thickBot="1">
      <c r="B336" s="180"/>
      <c r="C336" s="6"/>
      <c r="D336" s="6"/>
      <c r="E336" s="84"/>
      <c r="F336" s="84"/>
      <c r="G336" s="292"/>
      <c r="H336" s="495"/>
      <c r="I336" s="33"/>
      <c r="J336" s="315"/>
      <c r="K336" s="315"/>
      <c r="L336" s="84"/>
      <c r="M336" s="83"/>
    </row>
    <row r="337" spans="1:20" ht="87.75" customHeight="1" thickBot="1">
      <c r="B337" s="184"/>
      <c r="C337" s="449"/>
      <c r="D337" s="560" t="s">
        <v>1261</v>
      </c>
      <c r="E337" s="559"/>
      <c r="F337" s="554" t="s">
        <v>1262</v>
      </c>
      <c r="G337" s="554"/>
      <c r="H337" s="554"/>
      <c r="I337" s="554"/>
      <c r="J337" s="554"/>
      <c r="K337" s="554"/>
      <c r="L337" s="554"/>
      <c r="M337" s="554"/>
      <c r="N337" s="554"/>
      <c r="T337" s="177"/>
    </row>
    <row r="338" spans="1:20" ht="56.25" customHeight="1">
      <c r="A338" s="133" t="s">
        <v>1177</v>
      </c>
      <c r="B338" s="95">
        <v>1</v>
      </c>
      <c r="C338" s="207" t="s">
        <v>564</v>
      </c>
      <c r="D338" s="87"/>
      <c r="E338" s="167" t="s">
        <v>483</v>
      </c>
      <c r="F338" s="223" t="s">
        <v>549</v>
      </c>
      <c r="G338" s="306">
        <f>H338*1.18</f>
        <v>107.38</v>
      </c>
      <c r="H338" s="480">
        <v>91</v>
      </c>
      <c r="I338" s="267"/>
      <c r="J338" s="319">
        <f>G338*I338</f>
        <v>0</v>
      </c>
      <c r="K338" s="319">
        <f>H338*I338</f>
        <v>0</v>
      </c>
      <c r="L338" s="170">
        <v>140</v>
      </c>
      <c r="M338" s="163">
        <v>4665272220769</v>
      </c>
      <c r="N338" s="4">
        <v>1</v>
      </c>
      <c r="O338" s="10">
        <v>55</v>
      </c>
      <c r="P338" s="10">
        <f t="shared" ref="P338:P355" si="92">I338*O338</f>
        <v>0</v>
      </c>
      <c r="Q338" s="20">
        <v>4.8999999999999998E-5</v>
      </c>
      <c r="R338" s="122">
        <f t="shared" ref="R338:R355" si="93">I338*Q338</f>
        <v>0</v>
      </c>
    </row>
    <row r="339" spans="1:20" ht="56.25" customHeight="1">
      <c r="A339" s="133" t="s">
        <v>1170</v>
      </c>
      <c r="B339" s="95">
        <v>2</v>
      </c>
      <c r="C339" s="207" t="s">
        <v>429</v>
      </c>
      <c r="D339" s="87"/>
      <c r="E339" s="167" t="s">
        <v>483</v>
      </c>
      <c r="F339" s="223" t="s">
        <v>549</v>
      </c>
      <c r="G339" s="306">
        <f t="shared" ref="G339:G355" si="94">H339*1.18</f>
        <v>109.74</v>
      </c>
      <c r="H339" s="480">
        <v>93</v>
      </c>
      <c r="I339" s="273"/>
      <c r="J339" s="319">
        <f t="shared" ref="J339:J355" si="95">G339*I339</f>
        <v>0</v>
      </c>
      <c r="K339" s="319">
        <f t="shared" ref="K339:K355" si="96">H339*I339</f>
        <v>0</v>
      </c>
      <c r="L339" s="170">
        <v>140</v>
      </c>
      <c r="M339" s="163">
        <v>4665272220783</v>
      </c>
      <c r="N339" s="4">
        <v>1</v>
      </c>
      <c r="O339" s="10">
        <v>55</v>
      </c>
      <c r="P339" s="10">
        <f t="shared" si="92"/>
        <v>0</v>
      </c>
      <c r="Q339" s="20">
        <v>4.8999999999999998E-5</v>
      </c>
      <c r="R339" s="122">
        <f t="shared" si="93"/>
        <v>0</v>
      </c>
    </row>
    <row r="340" spans="1:20" ht="56.25" customHeight="1">
      <c r="A340" s="133" t="s">
        <v>1174</v>
      </c>
      <c r="B340" s="95">
        <v>3</v>
      </c>
      <c r="C340" s="207" t="s">
        <v>430</v>
      </c>
      <c r="D340" s="87"/>
      <c r="E340" s="167" t="s">
        <v>483</v>
      </c>
      <c r="F340" s="223" t="s">
        <v>549</v>
      </c>
      <c r="G340" s="306">
        <f t="shared" si="94"/>
        <v>109.74</v>
      </c>
      <c r="H340" s="480">
        <v>93</v>
      </c>
      <c r="I340" s="273"/>
      <c r="J340" s="319">
        <f t="shared" si="95"/>
        <v>0</v>
      </c>
      <c r="K340" s="319">
        <f t="shared" si="96"/>
        <v>0</v>
      </c>
      <c r="L340" s="170">
        <v>150</v>
      </c>
      <c r="M340" s="163">
        <v>4665272220905</v>
      </c>
      <c r="N340" s="4">
        <v>1</v>
      </c>
      <c r="O340" s="10">
        <v>55</v>
      </c>
      <c r="P340" s="10">
        <f t="shared" si="92"/>
        <v>0</v>
      </c>
      <c r="Q340" s="20">
        <v>4.8999999999999998E-5</v>
      </c>
      <c r="R340" s="122">
        <f t="shared" si="93"/>
        <v>0</v>
      </c>
    </row>
    <row r="341" spans="1:20" ht="56.25" customHeight="1">
      <c r="A341" s="133" t="s">
        <v>1181</v>
      </c>
      <c r="B341" s="95">
        <v>4</v>
      </c>
      <c r="C341" s="207" t="s">
        <v>431</v>
      </c>
      <c r="D341" s="87"/>
      <c r="E341" s="167" t="s">
        <v>483</v>
      </c>
      <c r="F341" s="223" t="s">
        <v>549</v>
      </c>
      <c r="G341" s="306">
        <f t="shared" si="94"/>
        <v>109.74</v>
      </c>
      <c r="H341" s="480">
        <v>93</v>
      </c>
      <c r="I341" s="273"/>
      <c r="J341" s="319">
        <f t="shared" si="95"/>
        <v>0</v>
      </c>
      <c r="K341" s="319">
        <f t="shared" si="96"/>
        <v>0</v>
      </c>
      <c r="L341" s="170">
        <v>140</v>
      </c>
      <c r="M341" s="163">
        <v>4665272220790</v>
      </c>
      <c r="N341" s="4">
        <v>1</v>
      </c>
      <c r="O341" s="10">
        <v>55</v>
      </c>
      <c r="P341" s="10">
        <f t="shared" si="92"/>
        <v>0</v>
      </c>
      <c r="Q341" s="20">
        <v>4.8999999999999998E-5</v>
      </c>
      <c r="R341" s="122">
        <f t="shared" si="93"/>
        <v>0</v>
      </c>
    </row>
    <row r="342" spans="1:20" ht="56.25" customHeight="1">
      <c r="A342" s="133" t="s">
        <v>1185</v>
      </c>
      <c r="B342" s="95">
        <v>5</v>
      </c>
      <c r="C342" s="207" t="s">
        <v>432</v>
      </c>
      <c r="D342" s="87"/>
      <c r="E342" s="167" t="s">
        <v>483</v>
      </c>
      <c r="F342" s="223" t="s">
        <v>549</v>
      </c>
      <c r="G342" s="306">
        <f t="shared" si="94"/>
        <v>109.74</v>
      </c>
      <c r="H342" s="480">
        <v>93</v>
      </c>
      <c r="I342" s="273"/>
      <c r="J342" s="319">
        <f t="shared" si="95"/>
        <v>0</v>
      </c>
      <c r="K342" s="319">
        <f t="shared" si="96"/>
        <v>0</v>
      </c>
      <c r="L342" s="170">
        <v>140</v>
      </c>
      <c r="M342" s="163">
        <v>4665272220837</v>
      </c>
      <c r="N342" s="4">
        <v>1</v>
      </c>
      <c r="O342" s="10">
        <v>55</v>
      </c>
      <c r="P342" s="10">
        <f t="shared" si="92"/>
        <v>0</v>
      </c>
      <c r="Q342" s="20">
        <v>4.8999999999999998E-5</v>
      </c>
      <c r="R342" s="122">
        <f t="shared" si="93"/>
        <v>0</v>
      </c>
    </row>
    <row r="343" spans="1:20" ht="56.25" customHeight="1">
      <c r="A343" s="133" t="s">
        <v>1184</v>
      </c>
      <c r="B343" s="95">
        <v>6</v>
      </c>
      <c r="C343" s="207" t="s">
        <v>433</v>
      </c>
      <c r="D343" s="87"/>
      <c r="E343" s="167" t="s">
        <v>483</v>
      </c>
      <c r="F343" s="223" t="s">
        <v>549</v>
      </c>
      <c r="G343" s="306">
        <f t="shared" si="94"/>
        <v>109.74</v>
      </c>
      <c r="H343" s="480">
        <v>93</v>
      </c>
      <c r="I343" s="273"/>
      <c r="J343" s="319">
        <f t="shared" si="95"/>
        <v>0</v>
      </c>
      <c r="K343" s="319">
        <f t="shared" si="96"/>
        <v>0</v>
      </c>
      <c r="L343" s="170">
        <v>140</v>
      </c>
      <c r="M343" s="163">
        <v>4665272220899</v>
      </c>
      <c r="N343" s="4">
        <v>1</v>
      </c>
      <c r="O343" s="10">
        <v>55</v>
      </c>
      <c r="P343" s="10">
        <f t="shared" si="92"/>
        <v>0</v>
      </c>
      <c r="Q343" s="20">
        <v>4.8999999999999998E-5</v>
      </c>
      <c r="R343" s="122">
        <f t="shared" si="93"/>
        <v>0</v>
      </c>
    </row>
    <row r="344" spans="1:20" ht="56.25" customHeight="1">
      <c r="A344" s="133" t="s">
        <v>1176</v>
      </c>
      <c r="B344" s="95">
        <v>7</v>
      </c>
      <c r="C344" s="207" t="s">
        <v>434</v>
      </c>
      <c r="D344" s="87"/>
      <c r="E344" s="167" t="s">
        <v>483</v>
      </c>
      <c r="F344" s="223" t="s">
        <v>549</v>
      </c>
      <c r="G344" s="306">
        <f t="shared" si="94"/>
        <v>109.74</v>
      </c>
      <c r="H344" s="480">
        <v>93</v>
      </c>
      <c r="I344" s="273"/>
      <c r="J344" s="319">
        <f t="shared" si="95"/>
        <v>0</v>
      </c>
      <c r="K344" s="319">
        <f t="shared" si="96"/>
        <v>0</v>
      </c>
      <c r="L344" s="170">
        <v>140</v>
      </c>
      <c r="M344" s="163">
        <v>4665272220875</v>
      </c>
      <c r="N344" s="4">
        <v>1</v>
      </c>
      <c r="O344" s="10">
        <v>55</v>
      </c>
      <c r="P344" s="10">
        <f t="shared" si="92"/>
        <v>0</v>
      </c>
      <c r="Q344" s="20">
        <v>4.8999999999999998E-5</v>
      </c>
      <c r="R344" s="122">
        <f t="shared" si="93"/>
        <v>0</v>
      </c>
    </row>
    <row r="345" spans="1:20" ht="56.25" customHeight="1">
      <c r="A345" s="133" t="s">
        <v>1179</v>
      </c>
      <c r="B345" s="95">
        <v>8</v>
      </c>
      <c r="C345" s="207" t="s">
        <v>732</v>
      </c>
      <c r="D345" s="289"/>
      <c r="E345" s="167" t="s">
        <v>483</v>
      </c>
      <c r="F345" s="223" t="s">
        <v>549</v>
      </c>
      <c r="G345" s="306">
        <f t="shared" si="94"/>
        <v>109.74</v>
      </c>
      <c r="H345" s="480">
        <v>93</v>
      </c>
      <c r="I345" s="273"/>
      <c r="J345" s="319">
        <f t="shared" si="95"/>
        <v>0</v>
      </c>
      <c r="K345" s="319">
        <f t="shared" si="96"/>
        <v>0</v>
      </c>
      <c r="L345" s="170">
        <v>150</v>
      </c>
      <c r="M345" s="163">
        <v>4665272220820</v>
      </c>
      <c r="N345" s="4">
        <v>1</v>
      </c>
      <c r="O345" s="10">
        <v>55</v>
      </c>
      <c r="P345" s="10">
        <f t="shared" si="92"/>
        <v>0</v>
      </c>
      <c r="Q345" s="20">
        <v>4.8999999999999998E-5</v>
      </c>
      <c r="R345" s="122">
        <f t="shared" si="93"/>
        <v>0</v>
      </c>
    </row>
    <row r="346" spans="1:20" ht="56.25" customHeight="1">
      <c r="A346" s="133" t="s">
        <v>1187</v>
      </c>
      <c r="B346" s="95">
        <v>9</v>
      </c>
      <c r="C346" s="207" t="s">
        <v>435</v>
      </c>
      <c r="D346" s="87"/>
      <c r="E346" s="167" t="s">
        <v>483</v>
      </c>
      <c r="F346" s="223" t="s">
        <v>549</v>
      </c>
      <c r="G346" s="306">
        <f t="shared" si="94"/>
        <v>121.53999999999999</v>
      </c>
      <c r="H346" s="480">
        <v>103</v>
      </c>
      <c r="I346" s="273"/>
      <c r="J346" s="319">
        <f t="shared" si="95"/>
        <v>0</v>
      </c>
      <c r="K346" s="319">
        <f t="shared" si="96"/>
        <v>0</v>
      </c>
      <c r="L346" s="170">
        <v>130</v>
      </c>
      <c r="M346" s="163">
        <v>4665272220844</v>
      </c>
      <c r="N346" s="4">
        <v>1</v>
      </c>
      <c r="O346" s="10">
        <v>55</v>
      </c>
      <c r="P346" s="10">
        <f t="shared" si="92"/>
        <v>0</v>
      </c>
      <c r="Q346" s="20">
        <v>4.8999999999999998E-5</v>
      </c>
      <c r="R346" s="122">
        <f t="shared" si="93"/>
        <v>0</v>
      </c>
    </row>
    <row r="347" spans="1:20" ht="56.25" customHeight="1">
      <c r="A347" s="133" t="s">
        <v>1173</v>
      </c>
      <c r="B347" s="95">
        <v>10</v>
      </c>
      <c r="C347" s="207" t="s">
        <v>436</v>
      </c>
      <c r="D347" s="87"/>
      <c r="E347" s="167" t="s">
        <v>483</v>
      </c>
      <c r="F347" s="223" t="s">
        <v>549</v>
      </c>
      <c r="G347" s="306">
        <f t="shared" si="94"/>
        <v>109.74</v>
      </c>
      <c r="H347" s="480">
        <v>93</v>
      </c>
      <c r="I347" s="273"/>
      <c r="J347" s="319">
        <f t="shared" si="95"/>
        <v>0</v>
      </c>
      <c r="K347" s="319">
        <f t="shared" si="96"/>
        <v>0</v>
      </c>
      <c r="L347" s="170">
        <v>130</v>
      </c>
      <c r="M347" s="163">
        <v>4665272220776</v>
      </c>
      <c r="N347" s="4">
        <v>1</v>
      </c>
      <c r="O347" s="10">
        <v>55</v>
      </c>
      <c r="P347" s="10">
        <f t="shared" si="92"/>
        <v>0</v>
      </c>
      <c r="Q347" s="20">
        <v>4.8999999999999998E-5</v>
      </c>
      <c r="R347" s="122">
        <f t="shared" si="93"/>
        <v>0</v>
      </c>
    </row>
    <row r="348" spans="1:20" ht="56.25" hidden="1" customHeight="1">
      <c r="A348" s="133"/>
      <c r="B348" s="95">
        <v>11</v>
      </c>
      <c r="C348" s="207"/>
      <c r="D348" s="87"/>
      <c r="E348" s="167"/>
      <c r="F348" s="223"/>
      <c r="G348" s="306">
        <f t="shared" si="94"/>
        <v>0</v>
      </c>
      <c r="H348" s="480"/>
      <c r="I348" s="273"/>
      <c r="J348" s="319">
        <f t="shared" si="95"/>
        <v>0</v>
      </c>
      <c r="K348" s="319">
        <f t="shared" si="96"/>
        <v>0</v>
      </c>
      <c r="L348" s="170"/>
      <c r="M348" s="163"/>
      <c r="N348" s="4"/>
      <c r="O348" s="10"/>
      <c r="P348" s="10"/>
      <c r="Q348" s="20">
        <v>4.8999999999999998E-5</v>
      </c>
      <c r="R348" s="122">
        <f t="shared" si="93"/>
        <v>0</v>
      </c>
    </row>
    <row r="349" spans="1:20" ht="56.25" customHeight="1">
      <c r="A349" s="133" t="s">
        <v>1183</v>
      </c>
      <c r="B349" s="95">
        <v>12</v>
      </c>
      <c r="C349" s="207" t="s">
        <v>437</v>
      </c>
      <c r="D349" s="87"/>
      <c r="E349" s="167" t="s">
        <v>483</v>
      </c>
      <c r="F349" s="223" t="s">
        <v>549</v>
      </c>
      <c r="G349" s="306">
        <f t="shared" si="94"/>
        <v>121.53999999999999</v>
      </c>
      <c r="H349" s="480">
        <v>103</v>
      </c>
      <c r="I349" s="273"/>
      <c r="J349" s="319">
        <f t="shared" si="95"/>
        <v>0</v>
      </c>
      <c r="K349" s="319">
        <f t="shared" si="96"/>
        <v>0</v>
      </c>
      <c r="L349" s="170">
        <v>130</v>
      </c>
      <c r="M349" s="163">
        <v>4665272220806</v>
      </c>
      <c r="N349" s="4">
        <v>1</v>
      </c>
      <c r="O349" s="10">
        <v>55</v>
      </c>
      <c r="P349" s="10">
        <f t="shared" si="92"/>
        <v>0</v>
      </c>
      <c r="Q349" s="20">
        <v>4.8999999999999998E-5</v>
      </c>
      <c r="R349" s="122">
        <f t="shared" si="93"/>
        <v>0</v>
      </c>
    </row>
    <row r="350" spans="1:20" ht="56.25" customHeight="1">
      <c r="A350" s="133" t="s">
        <v>1171</v>
      </c>
      <c r="B350" s="95">
        <v>13</v>
      </c>
      <c r="C350" s="207" t="s">
        <v>438</v>
      </c>
      <c r="D350" s="87"/>
      <c r="E350" s="167" t="s">
        <v>483</v>
      </c>
      <c r="F350" s="223" t="s">
        <v>549</v>
      </c>
      <c r="G350" s="306">
        <f t="shared" si="94"/>
        <v>121.53999999999999</v>
      </c>
      <c r="H350" s="480">
        <v>103</v>
      </c>
      <c r="I350" s="273"/>
      <c r="J350" s="319">
        <f t="shared" si="95"/>
        <v>0</v>
      </c>
      <c r="K350" s="319">
        <f t="shared" si="96"/>
        <v>0</v>
      </c>
      <c r="L350" s="170">
        <v>130</v>
      </c>
      <c r="M350" s="163">
        <v>4665272220929</v>
      </c>
      <c r="N350" s="4">
        <v>1</v>
      </c>
      <c r="O350" s="10">
        <v>55</v>
      </c>
      <c r="P350" s="10">
        <f t="shared" si="92"/>
        <v>0</v>
      </c>
      <c r="Q350" s="20">
        <v>4.8999999999999998E-5</v>
      </c>
      <c r="R350" s="122">
        <f t="shared" si="93"/>
        <v>0</v>
      </c>
    </row>
    <row r="351" spans="1:20" ht="56.25" customHeight="1">
      <c r="A351" s="133" t="s">
        <v>1180</v>
      </c>
      <c r="B351" s="95">
        <v>14</v>
      </c>
      <c r="C351" s="207" t="s">
        <v>1172</v>
      </c>
      <c r="D351" s="87"/>
      <c r="E351" s="167" t="s">
        <v>483</v>
      </c>
      <c r="F351" s="223" t="s">
        <v>549</v>
      </c>
      <c r="G351" s="306">
        <f t="shared" si="94"/>
        <v>121.53999999999999</v>
      </c>
      <c r="H351" s="480">
        <v>103</v>
      </c>
      <c r="I351" s="273"/>
      <c r="J351" s="319">
        <f t="shared" si="95"/>
        <v>0</v>
      </c>
      <c r="K351" s="319">
        <f t="shared" si="96"/>
        <v>0</v>
      </c>
      <c r="L351" s="170">
        <v>130</v>
      </c>
      <c r="M351" s="163">
        <v>4665272220950</v>
      </c>
      <c r="N351" s="4">
        <v>1</v>
      </c>
      <c r="O351" s="10">
        <v>55</v>
      </c>
      <c r="P351" s="10">
        <f t="shared" si="92"/>
        <v>0</v>
      </c>
      <c r="Q351" s="20">
        <v>4.8999999999999998E-5</v>
      </c>
      <c r="R351" s="122">
        <f t="shared" si="93"/>
        <v>0</v>
      </c>
    </row>
    <row r="352" spans="1:20" ht="56.25" customHeight="1">
      <c r="A352" s="133" t="s">
        <v>1175</v>
      </c>
      <c r="B352" s="95">
        <v>15</v>
      </c>
      <c r="C352" s="207" t="s">
        <v>771</v>
      </c>
      <c r="D352" s="87"/>
      <c r="E352" s="167" t="s">
        <v>483</v>
      </c>
      <c r="F352" s="223" t="s">
        <v>549</v>
      </c>
      <c r="G352" s="306">
        <f t="shared" si="94"/>
        <v>121.53999999999999</v>
      </c>
      <c r="H352" s="480">
        <v>103</v>
      </c>
      <c r="I352" s="273"/>
      <c r="J352" s="319">
        <f t="shared" si="95"/>
        <v>0</v>
      </c>
      <c r="K352" s="319">
        <f t="shared" si="96"/>
        <v>0</v>
      </c>
      <c r="L352" s="170">
        <v>130</v>
      </c>
      <c r="M352" s="163">
        <v>4665272220868</v>
      </c>
      <c r="N352" s="4">
        <v>1</v>
      </c>
      <c r="O352" s="10">
        <v>55</v>
      </c>
      <c r="P352" s="10">
        <f t="shared" si="92"/>
        <v>0</v>
      </c>
      <c r="Q352" s="20">
        <v>4.8999999999999998E-5</v>
      </c>
      <c r="R352" s="122">
        <f t="shared" si="93"/>
        <v>0</v>
      </c>
    </row>
    <row r="353" spans="1:18" ht="56.25" customHeight="1">
      <c r="A353" s="133" t="s">
        <v>1182</v>
      </c>
      <c r="B353" s="95">
        <v>16</v>
      </c>
      <c r="C353" s="207" t="s">
        <v>618</v>
      </c>
      <c r="D353" s="87"/>
      <c r="E353" s="167" t="s">
        <v>483</v>
      </c>
      <c r="F353" s="223" t="s">
        <v>549</v>
      </c>
      <c r="G353" s="306">
        <f t="shared" si="94"/>
        <v>148.67999999999998</v>
      </c>
      <c r="H353" s="480">
        <v>126</v>
      </c>
      <c r="I353" s="273"/>
      <c r="J353" s="319">
        <f t="shared" si="95"/>
        <v>0</v>
      </c>
      <c r="K353" s="319">
        <f t="shared" si="96"/>
        <v>0</v>
      </c>
      <c r="L353" s="170">
        <v>180</v>
      </c>
      <c r="M353" s="163">
        <v>4665272220974</v>
      </c>
      <c r="N353" s="4">
        <v>1</v>
      </c>
      <c r="O353" s="10">
        <v>55</v>
      </c>
      <c r="P353" s="10">
        <f>I353*O353</f>
        <v>0</v>
      </c>
      <c r="Q353" s="20">
        <v>4.8999999999999998E-5</v>
      </c>
      <c r="R353" s="122">
        <f>I353*Q353</f>
        <v>0</v>
      </c>
    </row>
    <row r="354" spans="1:18" ht="56.25" customHeight="1">
      <c r="A354" s="133" t="s">
        <v>1186</v>
      </c>
      <c r="B354" s="95">
        <v>17</v>
      </c>
      <c r="C354" s="207" t="s">
        <v>619</v>
      </c>
      <c r="D354" s="87"/>
      <c r="E354" s="167" t="s">
        <v>483</v>
      </c>
      <c r="F354" s="223" t="s">
        <v>549</v>
      </c>
      <c r="G354" s="306">
        <f t="shared" si="94"/>
        <v>148.67999999999998</v>
      </c>
      <c r="H354" s="480">
        <v>126</v>
      </c>
      <c r="I354" s="273"/>
      <c r="J354" s="319">
        <f t="shared" si="95"/>
        <v>0</v>
      </c>
      <c r="K354" s="319">
        <f t="shared" si="96"/>
        <v>0</v>
      </c>
      <c r="L354" s="170">
        <v>180</v>
      </c>
      <c r="M354" s="163">
        <v>4665272220967</v>
      </c>
      <c r="N354" s="4">
        <v>1</v>
      </c>
      <c r="O354" s="10">
        <v>55</v>
      </c>
      <c r="P354" s="10">
        <f>I354*O354</f>
        <v>0</v>
      </c>
      <c r="Q354" s="20">
        <v>4.8999999999999998E-5</v>
      </c>
      <c r="R354" s="122">
        <f>I354*Q354</f>
        <v>0</v>
      </c>
    </row>
    <row r="355" spans="1:18" ht="56.25" customHeight="1" thickBot="1">
      <c r="A355" s="133" t="s">
        <v>1178</v>
      </c>
      <c r="B355" s="95">
        <v>18</v>
      </c>
      <c r="C355" s="207" t="s">
        <v>620</v>
      </c>
      <c r="D355" s="87"/>
      <c r="E355" s="167" t="s">
        <v>483</v>
      </c>
      <c r="F355" s="223" t="s">
        <v>549</v>
      </c>
      <c r="G355" s="306">
        <f t="shared" si="94"/>
        <v>148.67999999999998</v>
      </c>
      <c r="H355" s="480">
        <v>126</v>
      </c>
      <c r="I355" s="274"/>
      <c r="J355" s="319">
        <f t="shared" si="95"/>
        <v>0</v>
      </c>
      <c r="K355" s="319">
        <f t="shared" si="96"/>
        <v>0</v>
      </c>
      <c r="L355" s="170">
        <v>180</v>
      </c>
      <c r="M355" s="163">
        <v>4665272220998</v>
      </c>
      <c r="N355" s="4">
        <v>1</v>
      </c>
      <c r="O355" s="10">
        <v>55</v>
      </c>
      <c r="P355" s="10">
        <f t="shared" si="92"/>
        <v>0</v>
      </c>
      <c r="Q355" s="20">
        <v>4.8999999999999998E-5</v>
      </c>
      <c r="R355" s="122">
        <f t="shared" si="93"/>
        <v>0</v>
      </c>
    </row>
    <row r="356" spans="1:18" ht="15.75" customHeight="1">
      <c r="G356" s="298" t="s">
        <v>7</v>
      </c>
      <c r="H356" s="510" t="s">
        <v>7</v>
      </c>
      <c r="I356" s="171"/>
      <c r="J356" s="320">
        <f>SUM(J338:J355)</f>
        <v>0</v>
      </c>
      <c r="K356" s="320">
        <f>SUM(K338:K355)</f>
        <v>0</v>
      </c>
    </row>
    <row r="357" spans="1:18" ht="15.75" customHeight="1">
      <c r="G357" s="299" t="s">
        <v>15</v>
      </c>
      <c r="H357" s="511" t="s">
        <v>15</v>
      </c>
      <c r="I357" s="30">
        <f>SUM(P338:P355)/1000</f>
        <v>0</v>
      </c>
      <c r="J357" s="321" t="s">
        <v>11</v>
      </c>
      <c r="K357" s="321" t="s">
        <v>11</v>
      </c>
    </row>
    <row r="358" spans="1:18" ht="15.75" customHeight="1" thickBot="1">
      <c r="G358" s="300" t="s">
        <v>8</v>
      </c>
      <c r="H358" s="512" t="s">
        <v>8</v>
      </c>
      <c r="I358" s="31">
        <f>SUM(R338:R355)</f>
        <v>0</v>
      </c>
      <c r="J358" s="318" t="s">
        <v>247</v>
      </c>
      <c r="K358" s="318" t="s">
        <v>247</v>
      </c>
    </row>
    <row r="359" spans="1:18" ht="15" customHeight="1">
      <c r="G359" s="292"/>
      <c r="H359" s="495"/>
      <c r="I359" s="33"/>
      <c r="J359" s="315"/>
      <c r="K359" s="315"/>
    </row>
    <row r="360" spans="1:18" ht="12" customHeight="1">
      <c r="C360" s="36"/>
      <c r="G360" s="292"/>
      <c r="H360" s="495"/>
      <c r="I360" s="33"/>
      <c r="J360" s="315"/>
      <c r="K360" s="315"/>
    </row>
    <row r="361" spans="1:18" s="36" customFormat="1" ht="1.5" hidden="1" customHeight="1">
      <c r="A361" s="454"/>
      <c r="B361" s="88"/>
      <c r="C361" s="545"/>
      <c r="D361" s="545"/>
      <c r="E361" s="545"/>
      <c r="F361" s="561"/>
      <c r="G361" s="561"/>
      <c r="H361" s="561"/>
      <c r="I361" s="561"/>
      <c r="J361" s="561"/>
      <c r="K361" s="561"/>
      <c r="L361" s="561"/>
      <c r="M361" s="561"/>
      <c r="N361" s="561"/>
      <c r="Q361" s="92"/>
    </row>
    <row r="362" spans="1:18" s="36" customFormat="1" ht="59.25" hidden="1" customHeight="1">
      <c r="A362" s="454"/>
      <c r="B362" s="55"/>
      <c r="C362" s="395"/>
      <c r="D362" s="25"/>
      <c r="E362" s="10"/>
      <c r="F362" s="10"/>
      <c r="G362" s="396"/>
      <c r="H362" s="398"/>
      <c r="I362" s="397"/>
      <c r="J362" s="398"/>
      <c r="K362" s="398"/>
      <c r="L362" s="399"/>
      <c r="M362" s="400"/>
      <c r="N362" s="199"/>
      <c r="O362" s="199"/>
      <c r="P362" s="199"/>
      <c r="Q362" s="401"/>
      <c r="R362" s="199"/>
    </row>
    <row r="363" spans="1:18" s="36" customFormat="1" ht="15.75" hidden="1" customHeight="1">
      <c r="A363" s="454"/>
      <c r="B363" s="55"/>
      <c r="C363" s="24"/>
      <c r="E363" s="25"/>
      <c r="F363" s="25"/>
      <c r="G363" s="402"/>
      <c r="H363" s="495"/>
      <c r="I363" s="403"/>
      <c r="J363" s="404"/>
      <c r="K363" s="404"/>
      <c r="L363" s="10"/>
      <c r="M363" s="26"/>
      <c r="N363" s="10"/>
      <c r="O363" s="10"/>
      <c r="P363" s="10"/>
      <c r="Q363" s="92"/>
      <c r="R363" s="92"/>
    </row>
    <row r="364" spans="1:18" s="36" customFormat="1" ht="15.75" hidden="1" customHeight="1">
      <c r="A364" s="454"/>
      <c r="B364" s="55"/>
      <c r="C364" s="24"/>
      <c r="E364" s="25"/>
      <c r="F364" s="25"/>
      <c r="G364" s="392"/>
      <c r="H364" s="495"/>
      <c r="I364" s="349"/>
      <c r="J364" s="315"/>
      <c r="K364" s="315"/>
      <c r="L364" s="10"/>
      <c r="M364" s="26"/>
      <c r="N364" s="10"/>
      <c r="O364" s="10"/>
      <c r="P364" s="10"/>
      <c r="Q364" s="92"/>
      <c r="R364" s="92"/>
    </row>
    <row r="365" spans="1:18" s="36" customFormat="1" ht="15.75" hidden="1" customHeight="1">
      <c r="A365" s="454"/>
      <c r="B365" s="55"/>
      <c r="C365" s="24"/>
      <c r="E365" s="25"/>
      <c r="F365" s="25"/>
      <c r="G365" s="392"/>
      <c r="H365" s="495"/>
      <c r="I365" s="33"/>
      <c r="J365" s="315"/>
      <c r="K365" s="315"/>
      <c r="L365" s="10"/>
      <c r="M365" s="26"/>
      <c r="N365" s="10"/>
      <c r="O365" s="10"/>
      <c r="P365" s="10"/>
      <c r="Q365" s="92"/>
      <c r="R365" s="92"/>
    </row>
    <row r="366" spans="1:18" ht="15.75" customHeight="1">
      <c r="B366" s="56"/>
      <c r="C366" s="6"/>
      <c r="D366" s="6"/>
      <c r="E366" s="84"/>
      <c r="F366" s="84"/>
      <c r="G366" s="292"/>
      <c r="H366" s="495"/>
      <c r="I366" s="33"/>
      <c r="J366" s="315"/>
      <c r="K366" s="315"/>
      <c r="L366" s="84"/>
      <c r="M366" s="83"/>
    </row>
    <row r="367" spans="1:18" ht="15.75" customHeight="1">
      <c r="B367" s="55"/>
      <c r="C367" s="24"/>
      <c r="E367" s="25"/>
      <c r="F367" s="25"/>
      <c r="G367" s="292"/>
      <c r="H367" s="495"/>
      <c r="I367" s="33"/>
      <c r="J367" s="315"/>
      <c r="K367" s="315"/>
      <c r="L367" s="10"/>
      <c r="M367" s="26"/>
      <c r="N367" s="10"/>
      <c r="O367" s="10"/>
      <c r="P367" s="10"/>
      <c r="R367" s="20"/>
    </row>
    <row r="368" spans="1:18" ht="84.75" customHeight="1" thickBot="1">
      <c r="B368" s="56"/>
      <c r="C368" s="184"/>
      <c r="D368" s="559" t="s">
        <v>1263</v>
      </c>
      <c r="E368" s="559"/>
      <c r="F368" s="543" t="s">
        <v>581</v>
      </c>
      <c r="G368" s="543"/>
      <c r="H368" s="543"/>
      <c r="I368" s="543"/>
      <c r="J368" s="543"/>
      <c r="K368" s="543"/>
      <c r="L368" s="543"/>
      <c r="M368" s="543"/>
      <c r="N368" s="543"/>
      <c r="P368" s="20"/>
      <c r="Q368"/>
      <c r="R368" s="20"/>
    </row>
    <row r="369" spans="1:20" ht="56.25" customHeight="1" thickBot="1">
      <c r="A369" s="133" t="s">
        <v>1188</v>
      </c>
      <c r="B369" s="95">
        <v>1</v>
      </c>
      <c r="C369" s="21" t="s">
        <v>926</v>
      </c>
      <c r="D369" s="96"/>
      <c r="E369" s="94" t="s">
        <v>577</v>
      </c>
      <c r="F369" s="223" t="s">
        <v>557</v>
      </c>
      <c r="G369" s="302">
        <f>H369*1.18</f>
        <v>376.41999999999996</v>
      </c>
      <c r="H369" s="516">
        <v>319</v>
      </c>
      <c r="I369" s="272"/>
      <c r="J369" s="324">
        <f>G369*I369</f>
        <v>0</v>
      </c>
      <c r="K369" s="324">
        <f>H369*I369</f>
        <v>0</v>
      </c>
      <c r="L369" s="228" t="s">
        <v>693</v>
      </c>
      <c r="M369" s="103">
        <v>8857122587474</v>
      </c>
      <c r="N369" s="104">
        <v>6</v>
      </c>
      <c r="O369" s="101">
        <v>391</v>
      </c>
      <c r="P369" s="101">
        <f>SUM(I369*O369)</f>
        <v>0</v>
      </c>
      <c r="Q369" s="102">
        <v>3.6000000000000002E-4</v>
      </c>
      <c r="R369" s="101">
        <f>SUM(I369*Q369)</f>
        <v>0</v>
      </c>
    </row>
    <row r="370" spans="1:20" ht="15.75" customHeight="1">
      <c r="B370" s="88"/>
      <c r="C370" s="32"/>
      <c r="D370" s="89"/>
      <c r="E370" s="90"/>
      <c r="G370" s="294" t="s">
        <v>7</v>
      </c>
      <c r="H370" s="507" t="s">
        <v>7</v>
      </c>
      <c r="I370" s="97"/>
      <c r="J370" s="320">
        <f>SUM(J369)</f>
        <v>0</v>
      </c>
      <c r="K370" s="320">
        <f>SUM(K369)</f>
        <v>0</v>
      </c>
      <c r="L370" s="91"/>
      <c r="M370" s="36"/>
      <c r="N370" s="36"/>
      <c r="O370" s="36"/>
      <c r="P370" s="92"/>
      <c r="Q370" s="36"/>
      <c r="R370" s="20"/>
    </row>
    <row r="371" spans="1:20" ht="15.75" customHeight="1">
      <c r="B371" s="88"/>
      <c r="C371" s="32"/>
      <c r="D371" s="89"/>
      <c r="E371" s="90"/>
      <c r="G371" s="295" t="s">
        <v>15</v>
      </c>
      <c r="H371" s="508" t="s">
        <v>15</v>
      </c>
      <c r="I371" s="30">
        <f>P369/1000</f>
        <v>0</v>
      </c>
      <c r="J371" s="325" t="s">
        <v>11</v>
      </c>
      <c r="K371" s="325" t="s">
        <v>11</v>
      </c>
      <c r="L371" s="91"/>
      <c r="M371" s="36"/>
      <c r="N371" s="36"/>
      <c r="O371" s="36"/>
      <c r="P371" s="92"/>
      <c r="Q371" s="36"/>
      <c r="R371" s="20"/>
    </row>
    <row r="372" spans="1:20" ht="15.75" customHeight="1" thickBot="1">
      <c r="B372" s="88"/>
      <c r="C372" s="32"/>
      <c r="D372" s="89"/>
      <c r="E372" s="90"/>
      <c r="G372" s="296" t="s">
        <v>8</v>
      </c>
      <c r="H372" s="509" t="s">
        <v>8</v>
      </c>
      <c r="I372" s="31">
        <f>SUM(R369)</f>
        <v>0</v>
      </c>
      <c r="J372" s="314" t="s">
        <v>14</v>
      </c>
      <c r="K372" s="314" t="s">
        <v>14</v>
      </c>
      <c r="L372" s="91"/>
      <c r="M372" s="36"/>
      <c r="N372" s="36"/>
      <c r="O372" s="36"/>
      <c r="P372" s="92"/>
      <c r="Q372" s="36"/>
      <c r="R372" s="20"/>
    </row>
    <row r="373" spans="1:20" ht="15.75" customHeight="1">
      <c r="B373" s="56"/>
      <c r="C373" s="6"/>
      <c r="D373" s="6"/>
      <c r="E373" s="84"/>
      <c r="F373" s="84"/>
      <c r="G373" s="292"/>
      <c r="H373" s="495"/>
      <c r="I373" s="33"/>
      <c r="J373" s="315"/>
      <c r="K373" s="315"/>
      <c r="L373" s="84"/>
      <c r="M373" s="83"/>
    </row>
    <row r="374" spans="1:20" ht="15.75" customHeight="1">
      <c r="B374" s="56"/>
      <c r="C374" s="6"/>
      <c r="D374" s="6"/>
      <c r="E374" s="84"/>
      <c r="F374" s="84"/>
      <c r="G374" s="292"/>
      <c r="H374" s="495"/>
      <c r="I374" s="33"/>
      <c r="J374" s="315"/>
      <c r="K374" s="315"/>
      <c r="L374" s="84"/>
      <c r="M374" s="83"/>
    </row>
    <row r="375" spans="1:20" ht="72" customHeight="1" thickBot="1">
      <c r="B375" s="56"/>
      <c r="C375" s="184"/>
      <c r="D375" s="578" t="s">
        <v>1264</v>
      </c>
      <c r="E375" s="578"/>
      <c r="F375" s="543" t="s">
        <v>334</v>
      </c>
      <c r="G375" s="543"/>
      <c r="H375" s="543"/>
      <c r="I375" s="543"/>
      <c r="J375" s="543"/>
      <c r="K375" s="543"/>
      <c r="L375" s="543"/>
      <c r="M375" s="543"/>
      <c r="N375" s="543"/>
      <c r="S375" s="38"/>
      <c r="T375" s="38"/>
    </row>
    <row r="376" spans="1:20" ht="58.5" customHeight="1" thickBot="1">
      <c r="A376" s="133" t="s">
        <v>1189</v>
      </c>
      <c r="B376" s="95">
        <v>1</v>
      </c>
      <c r="C376" s="207" t="s">
        <v>333</v>
      </c>
      <c r="D376" s="96"/>
      <c r="E376" s="94" t="s">
        <v>332</v>
      </c>
      <c r="F376" s="223" t="s">
        <v>555</v>
      </c>
      <c r="G376" s="306">
        <f>H376*1.18</f>
        <v>280.83999999999997</v>
      </c>
      <c r="H376" s="480">
        <v>238</v>
      </c>
      <c r="I376" s="267"/>
      <c r="J376" s="319">
        <f>G376*I376</f>
        <v>0</v>
      </c>
      <c r="K376" s="319">
        <f>H376*I376</f>
        <v>0</v>
      </c>
      <c r="L376" s="93">
        <v>340</v>
      </c>
      <c r="M376" s="103">
        <v>4630007410012</v>
      </c>
      <c r="N376" s="104">
        <v>15</v>
      </c>
      <c r="O376" s="101">
        <v>391</v>
      </c>
      <c r="P376" s="101">
        <f>SUM(I376*O376)</f>
        <v>0</v>
      </c>
      <c r="Q376" s="102">
        <v>9.3099999999999997E-4</v>
      </c>
      <c r="R376" s="101">
        <f>SUM(I376*Q376)</f>
        <v>0</v>
      </c>
      <c r="S376" s="38"/>
      <c r="T376" s="38"/>
    </row>
    <row r="377" spans="1:20" ht="15.75" customHeight="1">
      <c r="B377" s="88"/>
      <c r="C377" s="32"/>
      <c r="D377" s="89"/>
      <c r="E377" s="90"/>
      <c r="F377" s="90"/>
      <c r="G377" s="294" t="s">
        <v>7</v>
      </c>
      <c r="H377" s="507" t="s">
        <v>7</v>
      </c>
      <c r="I377" s="97"/>
      <c r="J377" s="320">
        <f>SUM(J376)</f>
        <v>0</v>
      </c>
      <c r="K377" s="320">
        <f>SUM(K376)</f>
        <v>0</v>
      </c>
      <c r="L377" s="90"/>
      <c r="M377" s="91"/>
      <c r="N377" s="36"/>
      <c r="O377" s="36"/>
      <c r="P377" s="36"/>
      <c r="Q377" s="92"/>
      <c r="R377" s="36"/>
      <c r="S377" s="38"/>
      <c r="T377" s="38"/>
    </row>
    <row r="378" spans="1:20" ht="15.75" customHeight="1">
      <c r="B378" s="88"/>
      <c r="C378" s="32"/>
      <c r="D378" s="89"/>
      <c r="E378" s="90"/>
      <c r="F378" s="90"/>
      <c r="G378" s="295" t="s">
        <v>15</v>
      </c>
      <c r="H378" s="508" t="s">
        <v>15</v>
      </c>
      <c r="I378" s="30">
        <f>P376/1000</f>
        <v>0</v>
      </c>
      <c r="J378" s="325" t="s">
        <v>11</v>
      </c>
      <c r="K378" s="325" t="s">
        <v>11</v>
      </c>
      <c r="L378" s="90"/>
      <c r="M378" s="91"/>
      <c r="N378" s="36"/>
      <c r="O378" s="36"/>
      <c r="P378" s="36"/>
      <c r="Q378" s="92"/>
      <c r="R378" s="36"/>
      <c r="S378" s="38"/>
      <c r="T378" s="38"/>
    </row>
    <row r="379" spans="1:20" ht="15.75" customHeight="1" thickBot="1">
      <c r="B379" s="88"/>
      <c r="C379" s="32"/>
      <c r="D379" s="89"/>
      <c r="E379" s="90"/>
      <c r="F379" s="90"/>
      <c r="G379" s="296" t="s">
        <v>8</v>
      </c>
      <c r="H379" s="509" t="s">
        <v>8</v>
      </c>
      <c r="I379" s="31">
        <f>R376</f>
        <v>0</v>
      </c>
      <c r="J379" s="314" t="s">
        <v>14</v>
      </c>
      <c r="K379" s="314" t="s">
        <v>14</v>
      </c>
      <c r="L379" s="90"/>
      <c r="M379" s="91"/>
      <c r="N379" s="36"/>
      <c r="O379" s="36"/>
      <c r="P379" s="36"/>
      <c r="Q379" s="92"/>
      <c r="R379" s="36"/>
      <c r="S379" s="38"/>
      <c r="T379" s="38"/>
    </row>
    <row r="380" spans="1:20" ht="15.75" customHeight="1"/>
    <row r="381" spans="1:20" ht="15.75" customHeight="1"/>
    <row r="382" spans="1:20" ht="86.25" customHeight="1" thickBot="1">
      <c r="B382" s="56"/>
      <c r="C382" s="455"/>
      <c r="D382" s="580" t="s">
        <v>1191</v>
      </c>
      <c r="E382" s="580"/>
      <c r="F382" s="543" t="s">
        <v>482</v>
      </c>
      <c r="G382" s="543"/>
      <c r="H382" s="543"/>
      <c r="I382" s="543"/>
      <c r="J382" s="543"/>
      <c r="K382" s="543"/>
      <c r="L382" s="543"/>
      <c r="M382" s="543"/>
      <c r="N382" s="543"/>
      <c r="S382" s="38"/>
      <c r="T382" s="38"/>
    </row>
    <row r="383" spans="1:20" ht="58.5" customHeight="1">
      <c r="A383" s="133" t="s">
        <v>1192</v>
      </c>
      <c r="B383" s="95">
        <v>1</v>
      </c>
      <c r="C383" s="207" t="s">
        <v>866</v>
      </c>
      <c r="D383" s="96"/>
      <c r="E383" s="94" t="s">
        <v>511</v>
      </c>
      <c r="F383" s="223" t="s">
        <v>553</v>
      </c>
      <c r="G383" s="306">
        <f>H383*1.18</f>
        <v>153.4</v>
      </c>
      <c r="H383" s="480">
        <v>130</v>
      </c>
      <c r="I383" s="267"/>
      <c r="J383" s="319">
        <f>G383*I383</f>
        <v>0</v>
      </c>
      <c r="K383" s="319">
        <f>H383*I383</f>
        <v>0</v>
      </c>
      <c r="L383" s="140" t="s">
        <v>609</v>
      </c>
      <c r="M383" s="103">
        <v>853189003313</v>
      </c>
      <c r="N383" s="104">
        <v>12</v>
      </c>
      <c r="O383" s="101">
        <v>315</v>
      </c>
      <c r="P383" s="101">
        <f>SUM(I383*O383)</f>
        <v>0</v>
      </c>
      <c r="Q383" s="105">
        <v>6.7499999999999999E-3</v>
      </c>
      <c r="R383" s="101">
        <f>SUM(I383*Q383)</f>
        <v>0</v>
      </c>
      <c r="S383" s="38"/>
      <c r="T383" s="38"/>
    </row>
    <row r="384" spans="1:20" ht="58.5" customHeight="1">
      <c r="A384" s="133" t="s">
        <v>1190</v>
      </c>
      <c r="B384" s="95">
        <v>2</v>
      </c>
      <c r="C384" s="207" t="s">
        <v>701</v>
      </c>
      <c r="D384" s="96"/>
      <c r="E384" s="94" t="s">
        <v>511</v>
      </c>
      <c r="F384" s="223" t="s">
        <v>553</v>
      </c>
      <c r="G384" s="306">
        <f>H384*1.18</f>
        <v>177</v>
      </c>
      <c r="H384" s="480">
        <v>150</v>
      </c>
      <c r="I384" s="273"/>
      <c r="J384" s="319">
        <f>G384*I384</f>
        <v>0</v>
      </c>
      <c r="K384" s="319">
        <f>H384*I384</f>
        <v>0</v>
      </c>
      <c r="L384" s="140" t="s">
        <v>610</v>
      </c>
      <c r="M384" s="103">
        <v>9120038754018</v>
      </c>
      <c r="N384" s="104">
        <v>12</v>
      </c>
      <c r="O384" s="101">
        <v>315</v>
      </c>
      <c r="P384" s="101">
        <f>SUM(I384*O384)</f>
        <v>0</v>
      </c>
      <c r="Q384" s="105">
        <v>6.7499999999999999E-3</v>
      </c>
      <c r="R384" s="101">
        <f>SUM(I384*Q384)</f>
        <v>0</v>
      </c>
      <c r="S384" s="38"/>
      <c r="T384" s="38"/>
    </row>
    <row r="385" spans="1:23" ht="58.5" customHeight="1">
      <c r="A385" s="133" t="s">
        <v>1193</v>
      </c>
      <c r="B385" s="95">
        <v>3</v>
      </c>
      <c r="C385" s="207" t="s">
        <v>578</v>
      </c>
      <c r="D385" s="96"/>
      <c r="E385" s="94" t="s">
        <v>511</v>
      </c>
      <c r="F385" s="223" t="s">
        <v>553</v>
      </c>
      <c r="G385" s="306">
        <f>H385*1.18</f>
        <v>153.4</v>
      </c>
      <c r="H385" s="480">
        <v>130</v>
      </c>
      <c r="I385" s="273"/>
      <c r="J385" s="319">
        <f>G385*I385</f>
        <v>0</v>
      </c>
      <c r="K385" s="319">
        <f>H385*I385</f>
        <v>0</v>
      </c>
      <c r="L385" s="140" t="s">
        <v>609</v>
      </c>
      <c r="M385" s="103">
        <v>9120038752021</v>
      </c>
      <c r="N385" s="104">
        <v>12</v>
      </c>
      <c r="O385" s="101">
        <v>315</v>
      </c>
      <c r="P385" s="101">
        <f>SUM(I385*O385)</f>
        <v>0</v>
      </c>
      <c r="Q385" s="105">
        <v>6.7499999999999999E-3</v>
      </c>
      <c r="R385" s="101">
        <f>SUM(I385*Q385)</f>
        <v>0</v>
      </c>
      <c r="S385" s="38"/>
      <c r="T385" s="38"/>
    </row>
    <row r="386" spans="1:23" ht="58.5" customHeight="1">
      <c r="A386" s="133" t="s">
        <v>1194</v>
      </c>
      <c r="B386" s="95">
        <v>4</v>
      </c>
      <c r="C386" s="207" t="s">
        <v>702</v>
      </c>
      <c r="D386" s="96"/>
      <c r="E386" s="94" t="s">
        <v>511</v>
      </c>
      <c r="F386" s="223" t="s">
        <v>553</v>
      </c>
      <c r="G386" s="306">
        <f>H386*1.18</f>
        <v>153.4</v>
      </c>
      <c r="H386" s="480">
        <v>130</v>
      </c>
      <c r="I386" s="273"/>
      <c r="J386" s="319">
        <f>G386*I386</f>
        <v>0</v>
      </c>
      <c r="K386" s="319">
        <f>H386*I386</f>
        <v>0</v>
      </c>
      <c r="L386" s="140" t="s">
        <v>609</v>
      </c>
      <c r="M386" s="103">
        <v>7898902230082</v>
      </c>
      <c r="N386" s="104">
        <v>12</v>
      </c>
      <c r="O386" s="101">
        <v>315</v>
      </c>
      <c r="P386" s="101">
        <f>SUM(I386*O386)</f>
        <v>0</v>
      </c>
      <c r="Q386" s="105">
        <v>6.7499999999999999E-3</v>
      </c>
      <c r="R386" s="101">
        <f>SUM(I386*Q386)</f>
        <v>0</v>
      </c>
      <c r="S386" s="38"/>
      <c r="T386" s="38"/>
    </row>
    <row r="387" spans="1:23" ht="58.5" customHeight="1" thickBot="1">
      <c r="A387" s="133" t="s">
        <v>1195</v>
      </c>
      <c r="B387" s="95">
        <v>5</v>
      </c>
      <c r="C387" s="207" t="s">
        <v>703</v>
      </c>
      <c r="D387" s="96"/>
      <c r="E387" s="94" t="s">
        <v>511</v>
      </c>
      <c r="F387" s="223" t="s">
        <v>553</v>
      </c>
      <c r="G387" s="306">
        <f>H387*1.18</f>
        <v>153.4</v>
      </c>
      <c r="H387" s="480">
        <v>130</v>
      </c>
      <c r="I387" s="274"/>
      <c r="J387" s="319">
        <f>G387*I387</f>
        <v>0</v>
      </c>
      <c r="K387" s="319">
        <f>H387*I387</f>
        <v>0</v>
      </c>
      <c r="L387" s="140" t="s">
        <v>609</v>
      </c>
      <c r="M387" s="103">
        <v>7898902230099</v>
      </c>
      <c r="N387" s="104">
        <v>12</v>
      </c>
      <c r="O387" s="101">
        <v>315</v>
      </c>
      <c r="P387" s="101">
        <f>SUM(I387*O387)</f>
        <v>0</v>
      </c>
      <c r="Q387" s="105">
        <v>6.7499999999999999E-3</v>
      </c>
      <c r="R387" s="101">
        <f>SUM(I387*Q387)</f>
        <v>0</v>
      </c>
      <c r="S387" s="38"/>
      <c r="T387" s="38"/>
    </row>
    <row r="388" spans="1:23" ht="15.75" customHeight="1">
      <c r="G388" s="294" t="s">
        <v>7</v>
      </c>
      <c r="H388" s="507" t="s">
        <v>7</v>
      </c>
      <c r="I388" s="261"/>
      <c r="J388" s="320">
        <f>SUM(J383:J387)</f>
        <v>0</v>
      </c>
      <c r="K388" s="320">
        <f>SUM(K383:K387)</f>
        <v>0</v>
      </c>
    </row>
    <row r="389" spans="1:23" ht="15.75" customHeight="1">
      <c r="G389" s="295" t="s">
        <v>15</v>
      </c>
      <c r="H389" s="508" t="s">
        <v>15</v>
      </c>
      <c r="I389" s="30">
        <f>SUM(P383:P387)/1000</f>
        <v>0</v>
      </c>
      <c r="J389" s="325" t="s">
        <v>11</v>
      </c>
      <c r="K389" s="325" t="s">
        <v>11</v>
      </c>
    </row>
    <row r="390" spans="1:23" ht="15.75" customHeight="1" thickBot="1">
      <c r="G390" s="296" t="s">
        <v>8</v>
      </c>
      <c r="H390" s="509" t="s">
        <v>8</v>
      </c>
      <c r="I390" s="31">
        <f>SUM(R383:R387)</f>
        <v>0</v>
      </c>
      <c r="J390" s="314" t="s">
        <v>14</v>
      </c>
      <c r="K390" s="314" t="s">
        <v>14</v>
      </c>
    </row>
    <row r="391" spans="1:23" ht="15.75" customHeight="1"/>
    <row r="392" spans="1:23" ht="15.75" customHeight="1"/>
    <row r="393" spans="1:23" ht="102.75" customHeight="1" thickBot="1">
      <c r="C393" s="185"/>
      <c r="D393" s="581" t="s">
        <v>1265</v>
      </c>
      <c r="E393" s="581"/>
      <c r="F393" s="543" t="s">
        <v>901</v>
      </c>
      <c r="G393" s="543"/>
      <c r="H393" s="543"/>
      <c r="I393" s="543"/>
      <c r="J393" s="543"/>
      <c r="K393" s="543"/>
      <c r="L393" s="543"/>
      <c r="M393" s="543"/>
      <c r="N393" s="543"/>
      <c r="S393" s="38"/>
      <c r="T393" s="525"/>
      <c r="U393" s="526"/>
      <c r="V393" s="526"/>
      <c r="W393" s="526"/>
    </row>
    <row r="394" spans="1:23" ht="60" customHeight="1">
      <c r="A394" s="133" t="s">
        <v>1196</v>
      </c>
      <c r="B394" s="95">
        <v>1</v>
      </c>
      <c r="C394" s="216" t="s">
        <v>898</v>
      </c>
      <c r="D394" s="23"/>
      <c r="E394" s="94" t="s">
        <v>245</v>
      </c>
      <c r="F394" s="219" t="s">
        <v>555</v>
      </c>
      <c r="G394" s="306">
        <f>H394*1.18</f>
        <v>291.45999999999998</v>
      </c>
      <c r="H394" s="480">
        <v>247</v>
      </c>
      <c r="I394" s="276"/>
      <c r="J394" s="319">
        <f>G394*I394</f>
        <v>0</v>
      </c>
      <c r="K394" s="319">
        <f>H394*I394</f>
        <v>0</v>
      </c>
      <c r="L394" s="94" t="s">
        <v>707</v>
      </c>
      <c r="M394" s="118">
        <v>8850813315011</v>
      </c>
      <c r="N394" s="2">
        <v>12</v>
      </c>
      <c r="O394" s="101">
        <v>227.5</v>
      </c>
      <c r="P394" s="101">
        <f>SUM(I394*O394)</f>
        <v>0</v>
      </c>
      <c r="Q394" s="105">
        <v>2.7300000000000002E-4</v>
      </c>
      <c r="R394" s="101">
        <f>SUM(I394*Q394)</f>
        <v>0</v>
      </c>
      <c r="S394" s="38"/>
    </row>
    <row r="395" spans="1:23" ht="60" customHeight="1">
      <c r="A395" s="133" t="s">
        <v>1197</v>
      </c>
      <c r="B395" s="95">
        <v>2</v>
      </c>
      <c r="C395" s="216" t="s">
        <v>687</v>
      </c>
      <c r="D395" s="23"/>
      <c r="E395" s="94" t="s">
        <v>245</v>
      </c>
      <c r="F395" s="219" t="s">
        <v>555</v>
      </c>
      <c r="G395" s="306">
        <f>H395*1.18</f>
        <v>744.57999999999993</v>
      </c>
      <c r="H395" s="480">
        <v>631</v>
      </c>
      <c r="I395" s="277"/>
      <c r="J395" s="319">
        <f>G395*I395</f>
        <v>0</v>
      </c>
      <c r="K395" s="319">
        <f>H395*I395</f>
        <v>0</v>
      </c>
      <c r="L395" s="94">
        <v>850</v>
      </c>
      <c r="M395" s="118">
        <v>8850813900309</v>
      </c>
      <c r="N395" s="2">
        <v>12</v>
      </c>
      <c r="O395" s="101">
        <v>275.5</v>
      </c>
      <c r="P395" s="101">
        <f>SUM(I395*O395)</f>
        <v>0</v>
      </c>
      <c r="Q395" s="105">
        <v>2.7300000000000002E-4</v>
      </c>
      <c r="R395" s="101">
        <f>SUM(I395*Q395)</f>
        <v>0</v>
      </c>
      <c r="S395" s="38"/>
    </row>
    <row r="396" spans="1:23" ht="60" customHeight="1">
      <c r="A396" s="133" t="s">
        <v>1198</v>
      </c>
      <c r="B396" s="95">
        <v>3</v>
      </c>
      <c r="C396" s="216" t="s">
        <v>900</v>
      </c>
      <c r="D396" s="23"/>
      <c r="E396" s="94" t="s">
        <v>899</v>
      </c>
      <c r="F396" s="219" t="s">
        <v>555</v>
      </c>
      <c r="G396" s="306">
        <f>H396*1.18</f>
        <v>227.14999999999998</v>
      </c>
      <c r="H396" s="480">
        <v>192.5</v>
      </c>
      <c r="I396" s="277"/>
      <c r="J396" s="319">
        <f>G396*I396</f>
        <v>0</v>
      </c>
      <c r="K396" s="319">
        <f>H396*I396</f>
        <v>0</v>
      </c>
      <c r="L396" s="94" t="s">
        <v>674</v>
      </c>
      <c r="M396" s="118">
        <v>8850813300185</v>
      </c>
      <c r="N396" s="2">
        <v>12</v>
      </c>
      <c r="O396" s="101">
        <v>530</v>
      </c>
      <c r="P396" s="101">
        <f>SUM(I396*O396)</f>
        <v>0</v>
      </c>
      <c r="Q396" s="105">
        <v>6.9999999999999999E-4</v>
      </c>
      <c r="R396" s="101">
        <f>SUM(I396*Q396)</f>
        <v>0</v>
      </c>
      <c r="S396" s="38"/>
    </row>
    <row r="397" spans="1:23" ht="56.25" customHeight="1">
      <c r="A397" s="133" t="s">
        <v>1199</v>
      </c>
      <c r="B397" s="95">
        <v>4</v>
      </c>
      <c r="C397" s="216" t="s">
        <v>603</v>
      </c>
      <c r="D397" s="23"/>
      <c r="E397" s="94" t="s">
        <v>243</v>
      </c>
      <c r="F397" s="219" t="s">
        <v>555</v>
      </c>
      <c r="G397" s="306">
        <f t="shared" ref="G397:G415" si="97">H397*1.18</f>
        <v>149.85999999999999</v>
      </c>
      <c r="H397" s="480">
        <v>127</v>
      </c>
      <c r="I397" s="277"/>
      <c r="J397" s="319">
        <f t="shared" ref="J397:J415" si="98">G397*I397</f>
        <v>0</v>
      </c>
      <c r="K397" s="319">
        <f t="shared" ref="K397:K415" si="99">H397*I397</f>
        <v>0</v>
      </c>
      <c r="L397" s="140">
        <v>190</v>
      </c>
      <c r="M397" s="118">
        <v>8850813507003</v>
      </c>
      <c r="N397" s="4">
        <v>36</v>
      </c>
      <c r="O397" s="101">
        <v>227.5</v>
      </c>
      <c r="P397" s="101">
        <f t="shared" ref="P397:P415" si="100">O397*I397</f>
        <v>0</v>
      </c>
      <c r="Q397" s="105">
        <v>2.9999999999999997E-4</v>
      </c>
      <c r="R397" s="101">
        <f t="shared" ref="R397:R415" si="101">Q397*I397</f>
        <v>0</v>
      </c>
      <c r="S397" s="38"/>
      <c r="T397" s="38"/>
    </row>
    <row r="398" spans="1:23" ht="56.25" customHeight="1">
      <c r="A398" s="133" t="s">
        <v>1202</v>
      </c>
      <c r="B398" s="95">
        <v>5</v>
      </c>
      <c r="C398" s="216" t="s">
        <v>578</v>
      </c>
      <c r="D398" s="94"/>
      <c r="E398" s="94" t="s">
        <v>243</v>
      </c>
      <c r="F398" s="219" t="s">
        <v>554</v>
      </c>
      <c r="G398" s="306">
        <f t="shared" si="97"/>
        <v>81.42</v>
      </c>
      <c r="H398" s="480">
        <v>69</v>
      </c>
      <c r="I398" s="277"/>
      <c r="J398" s="319">
        <f t="shared" si="98"/>
        <v>0</v>
      </c>
      <c r="K398" s="319">
        <f t="shared" si="99"/>
        <v>0</v>
      </c>
      <c r="L398" s="93">
        <v>90</v>
      </c>
      <c r="M398" s="118">
        <v>8850813300000</v>
      </c>
      <c r="N398" s="4">
        <v>36</v>
      </c>
      <c r="O398" s="101">
        <v>274</v>
      </c>
      <c r="P398" s="101">
        <f t="shared" si="100"/>
        <v>0</v>
      </c>
      <c r="Q398" s="105">
        <v>2.4000000000000001E-4</v>
      </c>
      <c r="R398" s="101">
        <f t="shared" si="101"/>
        <v>0</v>
      </c>
      <c r="S398" s="38"/>
      <c r="T398" s="38"/>
    </row>
    <row r="399" spans="1:23" ht="66" customHeight="1">
      <c r="A399" s="133" t="s">
        <v>1203</v>
      </c>
      <c r="B399" s="95">
        <v>6</v>
      </c>
      <c r="C399" s="216" t="s">
        <v>447</v>
      </c>
      <c r="D399" s="23"/>
      <c r="E399" s="94" t="s">
        <v>243</v>
      </c>
      <c r="F399" s="219" t="s">
        <v>554</v>
      </c>
      <c r="G399" s="306">
        <f t="shared" si="97"/>
        <v>90.86</v>
      </c>
      <c r="H399" s="480">
        <v>77</v>
      </c>
      <c r="I399" s="277"/>
      <c r="J399" s="319">
        <f t="shared" si="98"/>
        <v>0</v>
      </c>
      <c r="K399" s="319">
        <f t="shared" si="99"/>
        <v>0</v>
      </c>
      <c r="L399" s="93">
        <v>125</v>
      </c>
      <c r="M399" s="118">
        <v>8850813300161</v>
      </c>
      <c r="N399" s="4">
        <v>36</v>
      </c>
      <c r="O399" s="101">
        <v>274</v>
      </c>
      <c r="P399" s="101">
        <f t="shared" si="100"/>
        <v>0</v>
      </c>
      <c r="Q399" s="105">
        <v>2.4000000000000001E-4</v>
      </c>
      <c r="R399" s="101">
        <f t="shared" si="101"/>
        <v>0</v>
      </c>
      <c r="S399" s="38"/>
      <c r="T399" s="38"/>
    </row>
    <row r="400" spans="1:23" ht="56.25" customHeight="1">
      <c r="A400" s="133" t="s">
        <v>1204</v>
      </c>
      <c r="B400" s="95">
        <v>7</v>
      </c>
      <c r="C400" s="216" t="s">
        <v>612</v>
      </c>
      <c r="D400" s="23"/>
      <c r="E400" s="94" t="s">
        <v>243</v>
      </c>
      <c r="F400" s="219" t="s">
        <v>554</v>
      </c>
      <c r="G400" s="306">
        <f t="shared" si="97"/>
        <v>90.86</v>
      </c>
      <c r="H400" s="480">
        <v>77</v>
      </c>
      <c r="I400" s="277"/>
      <c r="J400" s="319">
        <f t="shared" si="98"/>
        <v>0</v>
      </c>
      <c r="K400" s="319">
        <f t="shared" si="99"/>
        <v>0</v>
      </c>
      <c r="L400" s="93">
        <v>125</v>
      </c>
      <c r="M400" s="118">
        <v>8850813300147</v>
      </c>
      <c r="N400" s="4">
        <v>36</v>
      </c>
      <c r="O400" s="101">
        <v>274</v>
      </c>
      <c r="P400" s="101">
        <f t="shared" si="100"/>
        <v>0</v>
      </c>
      <c r="Q400" s="105">
        <v>2.4000000000000001E-4</v>
      </c>
      <c r="R400" s="101">
        <f t="shared" si="101"/>
        <v>0</v>
      </c>
      <c r="S400" s="38"/>
      <c r="T400" s="38"/>
    </row>
    <row r="401" spans="1:20" ht="56.25" customHeight="1">
      <c r="A401" s="133" t="s">
        <v>1200</v>
      </c>
      <c r="B401" s="95">
        <v>8</v>
      </c>
      <c r="C401" s="34" t="s">
        <v>613</v>
      </c>
      <c r="D401" s="23"/>
      <c r="E401" s="94" t="s">
        <v>243</v>
      </c>
      <c r="F401" s="219" t="s">
        <v>555</v>
      </c>
      <c r="G401" s="306">
        <f t="shared" si="97"/>
        <v>149.85999999999999</v>
      </c>
      <c r="H401" s="480">
        <v>127</v>
      </c>
      <c r="I401" s="277"/>
      <c r="J401" s="319">
        <f t="shared" si="98"/>
        <v>0</v>
      </c>
      <c r="K401" s="319">
        <f t="shared" si="99"/>
        <v>0</v>
      </c>
      <c r="L401" s="93">
        <v>190</v>
      </c>
      <c r="M401" s="118">
        <v>8850813101102</v>
      </c>
      <c r="N401" s="4">
        <v>36</v>
      </c>
      <c r="O401" s="106">
        <v>275.5</v>
      </c>
      <c r="P401" s="101">
        <f t="shared" si="100"/>
        <v>0</v>
      </c>
      <c r="Q401" s="105">
        <v>2.7999999999999998E-4</v>
      </c>
      <c r="R401" s="101">
        <f t="shared" si="101"/>
        <v>0</v>
      </c>
      <c r="S401" s="38"/>
      <c r="T401" s="38"/>
    </row>
    <row r="402" spans="1:20" ht="56.25" customHeight="1">
      <c r="A402" s="133" t="s">
        <v>1201</v>
      </c>
      <c r="B402" s="95">
        <v>9</v>
      </c>
      <c r="C402" s="216" t="s">
        <v>244</v>
      </c>
      <c r="D402" s="23"/>
      <c r="E402" s="94" t="s">
        <v>243</v>
      </c>
      <c r="F402" s="219" t="s">
        <v>555</v>
      </c>
      <c r="G402" s="306">
        <f t="shared" si="97"/>
        <v>149.85999999999999</v>
      </c>
      <c r="H402" s="480">
        <v>127</v>
      </c>
      <c r="I402" s="277"/>
      <c r="J402" s="319">
        <f t="shared" si="98"/>
        <v>0</v>
      </c>
      <c r="K402" s="319">
        <f t="shared" si="99"/>
        <v>0</v>
      </c>
      <c r="L402" s="93">
        <v>190</v>
      </c>
      <c r="M402" s="118">
        <v>8850813104011</v>
      </c>
      <c r="N402" s="4">
        <v>36</v>
      </c>
      <c r="O402" s="106">
        <v>275.5</v>
      </c>
      <c r="P402" s="101">
        <f t="shared" si="100"/>
        <v>0</v>
      </c>
      <c r="Q402" s="105">
        <v>2.7999999999999998E-4</v>
      </c>
      <c r="R402" s="101">
        <f t="shared" si="101"/>
        <v>0</v>
      </c>
      <c r="S402" s="38"/>
      <c r="T402" s="38"/>
    </row>
    <row r="403" spans="1:20" ht="56.25" customHeight="1">
      <c r="A403" s="133" t="s">
        <v>1205</v>
      </c>
      <c r="B403" s="95">
        <v>10</v>
      </c>
      <c r="C403" s="216" t="s">
        <v>772</v>
      </c>
      <c r="D403" s="23"/>
      <c r="E403" s="94" t="s">
        <v>243</v>
      </c>
      <c r="F403" s="219" t="s">
        <v>555</v>
      </c>
      <c r="G403" s="306">
        <f t="shared" si="97"/>
        <v>90.86</v>
      </c>
      <c r="H403" s="480">
        <v>77</v>
      </c>
      <c r="I403" s="277"/>
      <c r="J403" s="319">
        <f t="shared" si="98"/>
        <v>0</v>
      </c>
      <c r="K403" s="319">
        <f t="shared" si="99"/>
        <v>0</v>
      </c>
      <c r="L403" s="93">
        <v>125</v>
      </c>
      <c r="M403" s="118">
        <v>8850813400908</v>
      </c>
      <c r="N403" s="4">
        <v>36</v>
      </c>
      <c r="O403" s="101">
        <v>274</v>
      </c>
      <c r="P403" s="101">
        <f t="shared" si="100"/>
        <v>0</v>
      </c>
      <c r="Q403" s="105">
        <v>2.4000000000000001E-4</v>
      </c>
      <c r="R403" s="101">
        <f t="shared" si="101"/>
        <v>0</v>
      </c>
      <c r="S403" s="38"/>
      <c r="T403" s="38"/>
    </row>
    <row r="404" spans="1:20" ht="56.25" customHeight="1">
      <c r="A404" s="133" t="s">
        <v>1206</v>
      </c>
      <c r="B404" s="95">
        <v>11</v>
      </c>
      <c r="C404" s="216" t="s">
        <v>642</v>
      </c>
      <c r="D404" s="23"/>
      <c r="E404" s="94" t="s">
        <v>243</v>
      </c>
      <c r="F404" s="219" t="s">
        <v>555</v>
      </c>
      <c r="G404" s="306">
        <f t="shared" si="97"/>
        <v>90.86</v>
      </c>
      <c r="H404" s="480">
        <v>77</v>
      </c>
      <c r="I404" s="277"/>
      <c r="J404" s="319">
        <f t="shared" si="98"/>
        <v>0</v>
      </c>
      <c r="K404" s="319">
        <f t="shared" si="99"/>
        <v>0</v>
      </c>
      <c r="L404" s="93">
        <v>125</v>
      </c>
      <c r="M404" s="118">
        <v>8850813400809</v>
      </c>
      <c r="N404" s="4">
        <v>36</v>
      </c>
      <c r="O404" s="101">
        <v>274</v>
      </c>
      <c r="P404" s="101">
        <f t="shared" si="100"/>
        <v>0</v>
      </c>
      <c r="Q404" s="105">
        <v>2.4000000000000001E-4</v>
      </c>
      <c r="R404" s="101">
        <f t="shared" si="101"/>
        <v>0</v>
      </c>
      <c r="S404" s="38"/>
      <c r="T404" s="38"/>
    </row>
    <row r="405" spans="1:20" ht="56.25" customHeight="1">
      <c r="A405" s="133" t="s">
        <v>1212</v>
      </c>
      <c r="B405" s="95">
        <v>12</v>
      </c>
      <c r="C405" s="216" t="s">
        <v>643</v>
      </c>
      <c r="D405" s="23"/>
      <c r="E405" s="94" t="s">
        <v>243</v>
      </c>
      <c r="F405" s="219" t="s">
        <v>555</v>
      </c>
      <c r="G405" s="306">
        <f t="shared" si="97"/>
        <v>90.86</v>
      </c>
      <c r="H405" s="480">
        <v>77</v>
      </c>
      <c r="I405" s="277"/>
      <c r="J405" s="319">
        <f t="shared" si="98"/>
        <v>0</v>
      </c>
      <c r="K405" s="319">
        <f t="shared" si="99"/>
        <v>0</v>
      </c>
      <c r="L405" s="93">
        <v>125</v>
      </c>
      <c r="M405" s="118">
        <v>8850813402001</v>
      </c>
      <c r="N405" s="4">
        <v>36</v>
      </c>
      <c r="O405" s="101">
        <v>274</v>
      </c>
      <c r="P405" s="101">
        <f t="shared" si="100"/>
        <v>0</v>
      </c>
      <c r="Q405" s="105">
        <v>2.4000000000000001E-4</v>
      </c>
      <c r="R405" s="101">
        <f t="shared" si="101"/>
        <v>0</v>
      </c>
      <c r="S405" s="38"/>
      <c r="T405" s="38"/>
    </row>
    <row r="406" spans="1:20" ht="56.25" customHeight="1">
      <c r="A406" s="133" t="s">
        <v>1207</v>
      </c>
      <c r="B406" s="95">
        <v>13</v>
      </c>
      <c r="C406" s="216" t="s">
        <v>448</v>
      </c>
      <c r="D406" s="23"/>
      <c r="E406" s="94" t="s">
        <v>243</v>
      </c>
      <c r="F406" s="219" t="s">
        <v>555</v>
      </c>
      <c r="G406" s="306">
        <f t="shared" si="97"/>
        <v>90.86</v>
      </c>
      <c r="H406" s="480">
        <v>77</v>
      </c>
      <c r="I406" s="277"/>
      <c r="J406" s="319">
        <f t="shared" si="98"/>
        <v>0</v>
      </c>
      <c r="K406" s="319">
        <f t="shared" si="99"/>
        <v>0</v>
      </c>
      <c r="L406" s="93">
        <v>125</v>
      </c>
      <c r="M406" s="118">
        <v>8850813401004</v>
      </c>
      <c r="N406" s="4">
        <v>36</v>
      </c>
      <c r="O406" s="101">
        <v>274</v>
      </c>
      <c r="P406" s="101">
        <f t="shared" si="100"/>
        <v>0</v>
      </c>
      <c r="Q406" s="105">
        <v>2.4000000000000001E-4</v>
      </c>
      <c r="R406" s="101">
        <f t="shared" si="101"/>
        <v>0</v>
      </c>
      <c r="S406" s="38"/>
      <c r="T406" s="38"/>
    </row>
    <row r="407" spans="1:20" ht="56.25" customHeight="1">
      <c r="A407" s="133" t="s">
        <v>1208</v>
      </c>
      <c r="B407" s="95">
        <v>14</v>
      </c>
      <c r="C407" s="34" t="s">
        <v>449</v>
      </c>
      <c r="D407" s="23"/>
      <c r="E407" s="94" t="s">
        <v>245</v>
      </c>
      <c r="F407" s="219" t="s">
        <v>555</v>
      </c>
      <c r="G407" s="306">
        <f t="shared" si="97"/>
        <v>81.42</v>
      </c>
      <c r="H407" s="480">
        <v>69</v>
      </c>
      <c r="I407" s="277"/>
      <c r="J407" s="319">
        <f t="shared" si="98"/>
        <v>0</v>
      </c>
      <c r="K407" s="319">
        <f t="shared" si="99"/>
        <v>0</v>
      </c>
      <c r="L407" s="93">
        <v>90</v>
      </c>
      <c r="M407" s="118">
        <v>8850813400205</v>
      </c>
      <c r="N407" s="4">
        <v>36</v>
      </c>
      <c r="O407" s="106">
        <v>225.5</v>
      </c>
      <c r="P407" s="101">
        <f t="shared" si="100"/>
        <v>0</v>
      </c>
      <c r="Q407" s="105">
        <v>2.3000000000000001E-4</v>
      </c>
      <c r="R407" s="101">
        <f t="shared" si="101"/>
        <v>0</v>
      </c>
      <c r="S407" s="38"/>
      <c r="T407" s="38"/>
    </row>
    <row r="408" spans="1:20" ht="56.25" customHeight="1">
      <c r="A408" s="133" t="s">
        <v>1211</v>
      </c>
      <c r="B408" s="95">
        <v>15</v>
      </c>
      <c r="C408" s="34" t="s">
        <v>644</v>
      </c>
      <c r="D408" s="23"/>
      <c r="E408" s="94" t="s">
        <v>245</v>
      </c>
      <c r="F408" s="219" t="s">
        <v>555</v>
      </c>
      <c r="G408" s="306">
        <f t="shared" si="97"/>
        <v>81.42</v>
      </c>
      <c r="H408" s="480">
        <v>69</v>
      </c>
      <c r="I408" s="277"/>
      <c r="J408" s="319">
        <f t="shared" si="98"/>
        <v>0</v>
      </c>
      <c r="K408" s="319">
        <f t="shared" si="99"/>
        <v>0</v>
      </c>
      <c r="L408" s="93">
        <v>90</v>
      </c>
      <c r="M408" s="118">
        <v>8850813400106</v>
      </c>
      <c r="N408" s="4">
        <v>36</v>
      </c>
      <c r="O408" s="101">
        <v>225.5</v>
      </c>
      <c r="P408" s="101">
        <f t="shared" si="100"/>
        <v>0</v>
      </c>
      <c r="Q408" s="105">
        <v>2.3000000000000001E-4</v>
      </c>
      <c r="R408" s="101">
        <f t="shared" si="101"/>
        <v>0</v>
      </c>
      <c r="S408" s="38"/>
      <c r="T408" s="38"/>
    </row>
    <row r="409" spans="1:20" ht="56.25" customHeight="1">
      <c r="A409" s="133" t="s">
        <v>1209</v>
      </c>
      <c r="B409" s="95">
        <v>16</v>
      </c>
      <c r="C409" s="34" t="s">
        <v>685</v>
      </c>
      <c r="D409" s="23"/>
      <c r="E409" s="94" t="s">
        <v>243</v>
      </c>
      <c r="F409" s="219" t="s">
        <v>555</v>
      </c>
      <c r="G409" s="306">
        <f t="shared" si="97"/>
        <v>71.97999999999999</v>
      </c>
      <c r="H409" s="480">
        <v>61</v>
      </c>
      <c r="I409" s="277"/>
      <c r="J409" s="319">
        <f t="shared" si="98"/>
        <v>0</v>
      </c>
      <c r="K409" s="319">
        <f t="shared" si="99"/>
        <v>0</v>
      </c>
      <c r="L409" s="93">
        <v>80</v>
      </c>
      <c r="M409" s="118">
        <v>8850813700107</v>
      </c>
      <c r="N409" s="2">
        <v>36</v>
      </c>
      <c r="O409" s="106">
        <v>275.5</v>
      </c>
      <c r="P409" s="101">
        <f t="shared" si="100"/>
        <v>0</v>
      </c>
      <c r="Q409" s="105">
        <v>2.7999999999999998E-4</v>
      </c>
      <c r="R409" s="101">
        <f t="shared" si="101"/>
        <v>0</v>
      </c>
      <c r="S409" s="38"/>
      <c r="T409" s="38"/>
    </row>
    <row r="410" spans="1:20" ht="56.25" customHeight="1">
      <c r="A410" s="133" t="s">
        <v>1210</v>
      </c>
      <c r="B410" s="95">
        <v>17</v>
      </c>
      <c r="C410" s="34" t="s">
        <v>686</v>
      </c>
      <c r="D410" s="23"/>
      <c r="E410" s="94" t="s">
        <v>243</v>
      </c>
      <c r="F410" s="219" t="s">
        <v>555</v>
      </c>
      <c r="G410" s="306">
        <f t="shared" si="97"/>
        <v>71.97999999999999</v>
      </c>
      <c r="H410" s="480">
        <v>61</v>
      </c>
      <c r="I410" s="277"/>
      <c r="J410" s="319">
        <f t="shared" si="98"/>
        <v>0</v>
      </c>
      <c r="K410" s="319">
        <f t="shared" si="99"/>
        <v>0</v>
      </c>
      <c r="L410" s="93">
        <v>80</v>
      </c>
      <c r="M410" s="118">
        <v>8850813700206</v>
      </c>
      <c r="N410" s="2">
        <v>36</v>
      </c>
      <c r="O410" s="106">
        <v>275.5</v>
      </c>
      <c r="P410" s="101">
        <f t="shared" si="100"/>
        <v>0</v>
      </c>
      <c r="Q410" s="105">
        <v>2.7999999999999998E-4</v>
      </c>
      <c r="R410" s="101">
        <f t="shared" si="101"/>
        <v>0</v>
      </c>
      <c r="S410" s="38"/>
      <c r="T410" s="38"/>
    </row>
    <row r="411" spans="1:20" ht="56.25" customHeight="1">
      <c r="A411" s="133" t="s">
        <v>1213</v>
      </c>
      <c r="B411" s="95">
        <v>18</v>
      </c>
      <c r="C411" s="34" t="s">
        <v>450</v>
      </c>
      <c r="D411" s="23"/>
      <c r="E411" s="94" t="s">
        <v>246</v>
      </c>
      <c r="F411" s="219" t="s">
        <v>555</v>
      </c>
      <c r="G411" s="306">
        <f t="shared" si="97"/>
        <v>48.379999999999995</v>
      </c>
      <c r="H411" s="480">
        <v>41</v>
      </c>
      <c r="I411" s="277"/>
      <c r="J411" s="319">
        <f t="shared" si="98"/>
        <v>0</v>
      </c>
      <c r="K411" s="319">
        <f t="shared" si="99"/>
        <v>0</v>
      </c>
      <c r="L411" s="93">
        <v>60</v>
      </c>
      <c r="M411" s="118">
        <v>8850813600100</v>
      </c>
      <c r="N411" s="2">
        <v>72</v>
      </c>
      <c r="O411" s="101">
        <v>174.5</v>
      </c>
      <c r="P411" s="101">
        <f t="shared" si="100"/>
        <v>0</v>
      </c>
      <c r="Q411" s="105">
        <v>1.7000000000000001E-4</v>
      </c>
      <c r="R411" s="101">
        <f t="shared" si="101"/>
        <v>0</v>
      </c>
      <c r="S411" s="38"/>
      <c r="T411" s="38"/>
    </row>
    <row r="412" spans="1:20" ht="56.25" customHeight="1">
      <c r="A412" s="133" t="s">
        <v>1214</v>
      </c>
      <c r="B412" s="95">
        <v>19</v>
      </c>
      <c r="C412" s="34" t="s">
        <v>451</v>
      </c>
      <c r="D412" s="94"/>
      <c r="E412" s="94" t="s">
        <v>246</v>
      </c>
      <c r="F412" s="219" t="s">
        <v>555</v>
      </c>
      <c r="G412" s="306">
        <f t="shared" si="97"/>
        <v>48.379999999999995</v>
      </c>
      <c r="H412" s="480">
        <v>41</v>
      </c>
      <c r="I412" s="277"/>
      <c r="J412" s="319">
        <f t="shared" si="98"/>
        <v>0</v>
      </c>
      <c r="K412" s="319">
        <f t="shared" si="99"/>
        <v>0</v>
      </c>
      <c r="L412" s="93">
        <v>60</v>
      </c>
      <c r="M412" s="118">
        <v>8850813600407</v>
      </c>
      <c r="N412" s="2">
        <v>72</v>
      </c>
      <c r="O412" s="101">
        <v>174.5</v>
      </c>
      <c r="P412" s="101">
        <f t="shared" si="100"/>
        <v>0</v>
      </c>
      <c r="Q412" s="105">
        <v>1.7000000000000001E-4</v>
      </c>
      <c r="R412" s="101">
        <f t="shared" si="101"/>
        <v>0</v>
      </c>
      <c r="S412" s="38"/>
      <c r="T412" s="38"/>
    </row>
    <row r="413" spans="1:20" ht="56.25" customHeight="1">
      <c r="A413" s="133" t="s">
        <v>1215</v>
      </c>
      <c r="B413" s="95">
        <v>20</v>
      </c>
      <c r="C413" s="34" t="s">
        <v>452</v>
      </c>
      <c r="D413" s="23"/>
      <c r="E413" s="94" t="s">
        <v>246</v>
      </c>
      <c r="F413" s="219" t="s">
        <v>555</v>
      </c>
      <c r="G413" s="306">
        <f t="shared" si="97"/>
        <v>48.379999999999995</v>
      </c>
      <c r="H413" s="480">
        <v>41</v>
      </c>
      <c r="I413" s="277"/>
      <c r="J413" s="319">
        <f t="shared" si="98"/>
        <v>0</v>
      </c>
      <c r="K413" s="319">
        <f t="shared" si="99"/>
        <v>0</v>
      </c>
      <c r="L413" s="93">
        <v>60</v>
      </c>
      <c r="M413" s="118">
        <v>8850813600001</v>
      </c>
      <c r="N413" s="2">
        <v>72</v>
      </c>
      <c r="O413" s="101">
        <v>174.5</v>
      </c>
      <c r="P413" s="101">
        <f t="shared" si="100"/>
        <v>0</v>
      </c>
      <c r="Q413" s="105">
        <v>1.7000000000000001E-4</v>
      </c>
      <c r="R413" s="101">
        <f t="shared" si="101"/>
        <v>0</v>
      </c>
      <c r="S413" s="38"/>
      <c r="T413" s="38"/>
    </row>
    <row r="414" spans="1:20" ht="56.25" customHeight="1">
      <c r="A414" s="133" t="s">
        <v>1217</v>
      </c>
      <c r="B414" s="95">
        <v>21</v>
      </c>
      <c r="C414" s="34" t="s">
        <v>614</v>
      </c>
      <c r="D414" s="94"/>
      <c r="E414" s="94" t="s">
        <v>246</v>
      </c>
      <c r="F414" s="219" t="s">
        <v>555</v>
      </c>
      <c r="G414" s="306">
        <f t="shared" si="97"/>
        <v>48.379999999999995</v>
      </c>
      <c r="H414" s="480">
        <v>41</v>
      </c>
      <c r="I414" s="277"/>
      <c r="J414" s="319">
        <f t="shared" si="98"/>
        <v>0</v>
      </c>
      <c r="K414" s="319">
        <f t="shared" si="99"/>
        <v>0</v>
      </c>
      <c r="L414" s="93">
        <v>60</v>
      </c>
      <c r="M414" s="118">
        <v>8850813600308</v>
      </c>
      <c r="N414" s="2">
        <v>72</v>
      </c>
      <c r="O414" s="101">
        <v>174.5</v>
      </c>
      <c r="P414" s="101">
        <f t="shared" si="100"/>
        <v>0</v>
      </c>
      <c r="Q414" s="105">
        <v>1.7000000000000001E-4</v>
      </c>
      <c r="R414" s="101">
        <f t="shared" si="101"/>
        <v>0</v>
      </c>
      <c r="S414" s="38"/>
      <c r="T414" s="38"/>
    </row>
    <row r="415" spans="1:20" ht="59.25" customHeight="1" thickBot="1">
      <c r="A415" s="133" t="s">
        <v>1216</v>
      </c>
      <c r="B415" s="95">
        <v>22</v>
      </c>
      <c r="C415" s="34" t="s">
        <v>453</v>
      </c>
      <c r="D415" s="23"/>
      <c r="E415" s="94" t="s">
        <v>246</v>
      </c>
      <c r="F415" s="219" t="s">
        <v>555</v>
      </c>
      <c r="G415" s="306">
        <f t="shared" si="97"/>
        <v>48.379999999999995</v>
      </c>
      <c r="H415" s="480">
        <v>41</v>
      </c>
      <c r="I415" s="278"/>
      <c r="J415" s="319">
        <f t="shared" si="98"/>
        <v>0</v>
      </c>
      <c r="K415" s="319">
        <f t="shared" si="99"/>
        <v>0</v>
      </c>
      <c r="L415" s="93">
        <v>60</v>
      </c>
      <c r="M415" s="118">
        <v>8850813600209</v>
      </c>
      <c r="N415" s="2">
        <v>72</v>
      </c>
      <c r="O415" s="101">
        <v>174.5</v>
      </c>
      <c r="P415" s="101">
        <f t="shared" si="100"/>
        <v>0</v>
      </c>
      <c r="Q415" s="105">
        <v>1.7000000000000001E-4</v>
      </c>
      <c r="R415" s="101">
        <f t="shared" si="101"/>
        <v>0</v>
      </c>
      <c r="S415" s="38"/>
      <c r="T415" s="38"/>
    </row>
    <row r="416" spans="1:20" ht="15.75" customHeight="1">
      <c r="B416" s="88"/>
      <c r="C416" s="32"/>
      <c r="D416" s="89"/>
      <c r="E416" s="90"/>
      <c r="F416" s="90"/>
      <c r="G416" s="294" t="s">
        <v>7</v>
      </c>
      <c r="H416" s="507" t="s">
        <v>7</v>
      </c>
      <c r="I416" s="262"/>
      <c r="J416" s="320">
        <f>SUM(J394:J415)</f>
        <v>0</v>
      </c>
      <c r="K416" s="320">
        <f>SUM(K394:K415)</f>
        <v>0</v>
      </c>
      <c r="L416" s="90"/>
      <c r="M416" s="91"/>
      <c r="N416" s="36"/>
      <c r="O416" s="36"/>
      <c r="P416" s="36"/>
      <c r="Q416" s="92"/>
      <c r="R416" s="36"/>
      <c r="S416" s="38"/>
      <c r="T416" s="38"/>
    </row>
    <row r="417" spans="1:20" ht="15.75" customHeight="1">
      <c r="B417" s="88"/>
      <c r="C417" s="32"/>
      <c r="D417" s="89"/>
      <c r="E417" s="90"/>
      <c r="F417" s="90"/>
      <c r="G417" s="295" t="s">
        <v>15</v>
      </c>
      <c r="H417" s="508" t="s">
        <v>15</v>
      </c>
      <c r="I417" s="30"/>
      <c r="J417" s="325" t="s">
        <v>11</v>
      </c>
      <c r="K417" s="325" t="s">
        <v>11</v>
      </c>
      <c r="L417" s="90"/>
      <c r="M417" s="91"/>
      <c r="N417" s="36"/>
      <c r="O417" s="36"/>
      <c r="P417" s="36"/>
      <c r="Q417" s="92"/>
      <c r="R417" s="36"/>
      <c r="S417" s="38"/>
      <c r="T417" s="38"/>
    </row>
    <row r="418" spans="1:20" ht="15.75" customHeight="1" thickBot="1">
      <c r="B418" s="88"/>
      <c r="C418" s="32"/>
      <c r="D418" s="89"/>
      <c r="E418" s="90"/>
      <c r="F418" s="90"/>
      <c r="G418" s="296" t="s">
        <v>8</v>
      </c>
      <c r="H418" s="509" t="s">
        <v>8</v>
      </c>
      <c r="I418" s="31">
        <f>SUM(R394:R415)</f>
        <v>0</v>
      </c>
      <c r="J418" s="314" t="s">
        <v>14</v>
      </c>
      <c r="K418" s="314" t="s">
        <v>14</v>
      </c>
      <c r="L418" s="90"/>
      <c r="M418" s="91"/>
      <c r="N418" s="36"/>
      <c r="O418" s="36"/>
      <c r="P418" s="36"/>
      <c r="Q418" s="92"/>
      <c r="R418" s="36"/>
      <c r="S418" s="38"/>
      <c r="T418" s="38"/>
    </row>
    <row r="419" spans="1:20" ht="15.75" customHeight="1">
      <c r="B419" s="88"/>
      <c r="C419" s="32"/>
      <c r="D419" s="89"/>
      <c r="E419" s="90"/>
      <c r="F419" s="90"/>
      <c r="G419" s="292"/>
      <c r="H419" s="495"/>
      <c r="I419" s="33"/>
      <c r="J419" s="326"/>
      <c r="K419" s="326"/>
      <c r="L419" s="90"/>
      <c r="M419" s="91"/>
      <c r="N419" s="36"/>
      <c r="O419" s="36"/>
      <c r="P419" s="36"/>
      <c r="Q419" s="92"/>
      <c r="R419" s="36"/>
      <c r="S419" s="38"/>
      <c r="T419" s="38"/>
    </row>
    <row r="420" spans="1:20" ht="15.75" customHeight="1">
      <c r="B420" s="88"/>
      <c r="C420" s="32"/>
      <c r="D420" s="89"/>
      <c r="E420" s="90"/>
      <c r="F420" s="90"/>
      <c r="G420" s="292"/>
      <c r="H420" s="495"/>
      <c r="I420" s="33"/>
      <c r="J420" s="326"/>
      <c r="K420" s="326"/>
      <c r="L420" s="90"/>
      <c r="M420" s="91"/>
      <c r="N420" s="36"/>
      <c r="O420" s="36"/>
      <c r="P420" s="36"/>
      <c r="Q420" s="92"/>
      <c r="R420" s="36"/>
      <c r="S420" s="38"/>
      <c r="T420" s="38"/>
    </row>
    <row r="421" spans="1:20" ht="65.25" customHeight="1" thickBot="1">
      <c r="B421" s="88"/>
      <c r="C421" s="449" t="s">
        <v>1266</v>
      </c>
      <c r="D421" s="582" t="s">
        <v>1267</v>
      </c>
      <c r="E421" s="582"/>
      <c r="F421" s="554" t="s">
        <v>252</v>
      </c>
      <c r="G421" s="554"/>
      <c r="H421" s="554"/>
      <c r="I421" s="554"/>
      <c r="J421" s="554"/>
      <c r="K421" s="554"/>
      <c r="L421" s="554"/>
      <c r="M421" s="554"/>
      <c r="N421" s="554"/>
      <c r="O421" s="36"/>
      <c r="P421" s="36"/>
      <c r="Q421" s="92"/>
      <c r="R421" s="36"/>
      <c r="S421" s="38"/>
      <c r="T421" s="38"/>
    </row>
    <row r="422" spans="1:20" ht="41.1" customHeight="1">
      <c r="A422" s="133" t="s">
        <v>1218</v>
      </c>
      <c r="B422" s="95">
        <v>1</v>
      </c>
      <c r="C422" s="207" t="s">
        <v>810</v>
      </c>
      <c r="D422" s="87"/>
      <c r="E422" s="94" t="s">
        <v>512</v>
      </c>
      <c r="F422" s="94" t="s">
        <v>551</v>
      </c>
      <c r="G422" s="306">
        <f>H422*1.18</f>
        <v>354</v>
      </c>
      <c r="H422" s="470">
        <v>300</v>
      </c>
      <c r="I422" s="267"/>
      <c r="J422" s="319">
        <f>G422*I422</f>
        <v>0</v>
      </c>
      <c r="K422" s="319">
        <f>H422*I422</f>
        <v>0</v>
      </c>
      <c r="L422" s="140" t="s">
        <v>820</v>
      </c>
      <c r="M422" s="80">
        <v>4607055566282</v>
      </c>
      <c r="N422" s="4">
        <v>10</v>
      </c>
      <c r="O422" s="10">
        <v>80</v>
      </c>
      <c r="P422" s="10">
        <f t="shared" ref="P422:P431" si="102">I422*O422</f>
        <v>0</v>
      </c>
      <c r="Q422" s="108">
        <v>1E-4</v>
      </c>
      <c r="R422" s="122">
        <f t="shared" ref="R422:R431" si="103">I422*Q422</f>
        <v>0</v>
      </c>
    </row>
    <row r="423" spans="1:20" ht="41.1" customHeight="1">
      <c r="A423" s="133" t="s">
        <v>1219</v>
      </c>
      <c r="B423" s="95">
        <v>2</v>
      </c>
      <c r="C423" s="207" t="s">
        <v>813</v>
      </c>
      <c r="D423" s="87"/>
      <c r="E423" s="94" t="s">
        <v>512</v>
      </c>
      <c r="F423" s="94" t="s">
        <v>551</v>
      </c>
      <c r="G423" s="306">
        <f t="shared" ref="G423:G431" si="104">H423*1.18</f>
        <v>354</v>
      </c>
      <c r="H423" s="470">
        <v>300</v>
      </c>
      <c r="I423" s="273"/>
      <c r="J423" s="319">
        <f t="shared" ref="J423:J431" si="105">G423*I423</f>
        <v>0</v>
      </c>
      <c r="K423" s="319">
        <f t="shared" ref="K423:K431" si="106">H423*I423</f>
        <v>0</v>
      </c>
      <c r="L423" s="140" t="s">
        <v>820</v>
      </c>
      <c r="M423" s="80">
        <v>4607055566251</v>
      </c>
      <c r="N423" s="4">
        <v>10</v>
      </c>
      <c r="O423" s="10">
        <v>80</v>
      </c>
      <c r="P423" s="10">
        <f t="shared" si="102"/>
        <v>0</v>
      </c>
      <c r="Q423" s="108">
        <v>1E-4</v>
      </c>
      <c r="R423" s="122">
        <f t="shared" si="103"/>
        <v>0</v>
      </c>
    </row>
    <row r="424" spans="1:20" ht="41.1" customHeight="1">
      <c r="A424" s="133" t="s">
        <v>1220</v>
      </c>
      <c r="B424" s="95">
        <v>3</v>
      </c>
      <c r="C424" s="207" t="s">
        <v>812</v>
      </c>
      <c r="D424" s="87"/>
      <c r="E424" s="94" t="s">
        <v>512</v>
      </c>
      <c r="F424" s="94" t="s">
        <v>551</v>
      </c>
      <c r="G424" s="306">
        <f t="shared" si="104"/>
        <v>354</v>
      </c>
      <c r="H424" s="470">
        <v>300</v>
      </c>
      <c r="I424" s="273"/>
      <c r="J424" s="319">
        <f t="shared" si="105"/>
        <v>0</v>
      </c>
      <c r="K424" s="319">
        <f t="shared" si="106"/>
        <v>0</v>
      </c>
      <c r="L424" s="140" t="s">
        <v>820</v>
      </c>
      <c r="M424" s="80">
        <v>4607055566244</v>
      </c>
      <c r="N424" s="4">
        <v>10</v>
      </c>
      <c r="O424" s="10">
        <v>80</v>
      </c>
      <c r="P424" s="10">
        <f t="shared" si="102"/>
        <v>0</v>
      </c>
      <c r="Q424" s="108">
        <v>1E-4</v>
      </c>
      <c r="R424" s="122">
        <f t="shared" si="103"/>
        <v>0</v>
      </c>
    </row>
    <row r="425" spans="1:20" ht="41.1" customHeight="1">
      <c r="A425" s="133" t="s">
        <v>1221</v>
      </c>
      <c r="B425" s="95">
        <v>4</v>
      </c>
      <c r="C425" s="207" t="s">
        <v>811</v>
      </c>
      <c r="D425" s="87"/>
      <c r="E425" s="94" t="s">
        <v>512</v>
      </c>
      <c r="F425" s="94" t="s">
        <v>551</v>
      </c>
      <c r="G425" s="306">
        <f t="shared" si="104"/>
        <v>354</v>
      </c>
      <c r="H425" s="470">
        <v>300</v>
      </c>
      <c r="I425" s="273"/>
      <c r="J425" s="319">
        <f t="shared" si="105"/>
        <v>0</v>
      </c>
      <c r="K425" s="319">
        <f t="shared" si="106"/>
        <v>0</v>
      </c>
      <c r="L425" s="140" t="s">
        <v>820</v>
      </c>
      <c r="M425" s="80">
        <v>4607055563229</v>
      </c>
      <c r="N425" s="4">
        <v>10</v>
      </c>
      <c r="O425" s="10">
        <v>80</v>
      </c>
      <c r="P425" s="10">
        <f t="shared" si="102"/>
        <v>0</v>
      </c>
      <c r="Q425" s="108">
        <v>1E-4</v>
      </c>
      <c r="R425" s="122">
        <f t="shared" si="103"/>
        <v>0</v>
      </c>
    </row>
    <row r="426" spans="1:20" ht="41.1" customHeight="1">
      <c r="A426" s="133" t="s">
        <v>1222</v>
      </c>
      <c r="B426" s="95">
        <v>5</v>
      </c>
      <c r="C426" s="207" t="s">
        <v>814</v>
      </c>
      <c r="D426" s="87"/>
      <c r="E426" s="94" t="s">
        <v>512</v>
      </c>
      <c r="F426" s="94" t="s">
        <v>551</v>
      </c>
      <c r="G426" s="306">
        <f t="shared" si="104"/>
        <v>354</v>
      </c>
      <c r="H426" s="470">
        <v>300</v>
      </c>
      <c r="I426" s="273"/>
      <c r="J426" s="319">
        <f t="shared" si="105"/>
        <v>0</v>
      </c>
      <c r="K426" s="319">
        <f t="shared" si="106"/>
        <v>0</v>
      </c>
      <c r="L426" s="140" t="s">
        <v>820</v>
      </c>
      <c r="M426" s="80">
        <v>4607055566268</v>
      </c>
      <c r="N426" s="4">
        <v>10</v>
      </c>
      <c r="O426" s="10">
        <v>80</v>
      </c>
      <c r="P426" s="10">
        <f t="shared" si="102"/>
        <v>0</v>
      </c>
      <c r="Q426" s="108">
        <v>1E-4</v>
      </c>
      <c r="R426" s="122">
        <f t="shared" si="103"/>
        <v>0</v>
      </c>
    </row>
    <row r="427" spans="1:20" ht="41.1" customHeight="1">
      <c r="A427" s="133" t="s">
        <v>1223</v>
      </c>
      <c r="B427" s="95">
        <v>6</v>
      </c>
      <c r="C427" s="207" t="s">
        <v>815</v>
      </c>
      <c r="D427" s="87"/>
      <c r="E427" s="94" t="s">
        <v>512</v>
      </c>
      <c r="F427" s="94" t="s">
        <v>551</v>
      </c>
      <c r="G427" s="306">
        <f t="shared" si="104"/>
        <v>354</v>
      </c>
      <c r="H427" s="470">
        <v>300</v>
      </c>
      <c r="I427" s="273"/>
      <c r="J427" s="319">
        <f t="shared" si="105"/>
        <v>0</v>
      </c>
      <c r="K427" s="319">
        <f t="shared" si="106"/>
        <v>0</v>
      </c>
      <c r="L427" s="140" t="s">
        <v>820</v>
      </c>
      <c r="M427" s="80">
        <v>4607055566312</v>
      </c>
      <c r="N427" s="4">
        <v>10</v>
      </c>
      <c r="O427" s="10">
        <v>80</v>
      </c>
      <c r="P427" s="10">
        <f t="shared" si="102"/>
        <v>0</v>
      </c>
      <c r="Q427" s="108">
        <v>1E-4</v>
      </c>
      <c r="R427" s="122">
        <f t="shared" si="103"/>
        <v>0</v>
      </c>
    </row>
    <row r="428" spans="1:20" ht="41.1" customHeight="1">
      <c r="A428" s="133" t="s">
        <v>1224</v>
      </c>
      <c r="B428" s="95">
        <v>7</v>
      </c>
      <c r="C428" s="207" t="s">
        <v>816</v>
      </c>
      <c r="D428" s="87"/>
      <c r="E428" s="94" t="s">
        <v>512</v>
      </c>
      <c r="F428" s="94" t="s">
        <v>551</v>
      </c>
      <c r="G428" s="306">
        <f t="shared" si="104"/>
        <v>354</v>
      </c>
      <c r="H428" s="470">
        <v>300</v>
      </c>
      <c r="I428" s="273"/>
      <c r="J428" s="319">
        <f t="shared" si="105"/>
        <v>0</v>
      </c>
      <c r="K428" s="319">
        <f t="shared" si="106"/>
        <v>0</v>
      </c>
      <c r="L428" s="140" t="s">
        <v>820</v>
      </c>
      <c r="M428" s="80">
        <v>4607055566299</v>
      </c>
      <c r="N428" s="4">
        <v>10</v>
      </c>
      <c r="O428" s="10">
        <v>80</v>
      </c>
      <c r="P428" s="10">
        <f t="shared" si="102"/>
        <v>0</v>
      </c>
      <c r="Q428" s="108">
        <v>1E-4</v>
      </c>
      <c r="R428" s="122">
        <f t="shared" si="103"/>
        <v>0</v>
      </c>
    </row>
    <row r="429" spans="1:20" ht="41.1" customHeight="1">
      <c r="A429" s="133" t="s">
        <v>1225</v>
      </c>
      <c r="B429" s="95">
        <v>8</v>
      </c>
      <c r="C429" s="207" t="s">
        <v>817</v>
      </c>
      <c r="D429" s="87"/>
      <c r="E429" s="94" t="s">
        <v>512</v>
      </c>
      <c r="F429" s="94" t="s">
        <v>551</v>
      </c>
      <c r="G429" s="306">
        <f t="shared" si="104"/>
        <v>354</v>
      </c>
      <c r="H429" s="470">
        <v>300</v>
      </c>
      <c r="I429" s="273"/>
      <c r="J429" s="319">
        <f t="shared" si="105"/>
        <v>0</v>
      </c>
      <c r="K429" s="319">
        <f t="shared" si="106"/>
        <v>0</v>
      </c>
      <c r="L429" s="140" t="s">
        <v>820</v>
      </c>
      <c r="M429" s="80">
        <v>4607055566206</v>
      </c>
      <c r="N429" s="4">
        <v>10</v>
      </c>
      <c r="O429" s="10">
        <v>80</v>
      </c>
      <c r="P429" s="10">
        <f t="shared" si="102"/>
        <v>0</v>
      </c>
      <c r="Q429" s="108">
        <v>1E-4</v>
      </c>
      <c r="R429" s="122">
        <f t="shared" si="103"/>
        <v>0</v>
      </c>
    </row>
    <row r="430" spans="1:20" ht="41.1" customHeight="1">
      <c r="A430" s="133" t="s">
        <v>1226</v>
      </c>
      <c r="B430" s="95">
        <v>9</v>
      </c>
      <c r="C430" s="207" t="s">
        <v>818</v>
      </c>
      <c r="D430" s="87"/>
      <c r="E430" s="94" t="s">
        <v>512</v>
      </c>
      <c r="F430" s="94" t="s">
        <v>551</v>
      </c>
      <c r="G430" s="306">
        <f t="shared" si="104"/>
        <v>354</v>
      </c>
      <c r="H430" s="470">
        <v>300</v>
      </c>
      <c r="I430" s="273"/>
      <c r="J430" s="319">
        <f t="shared" si="105"/>
        <v>0</v>
      </c>
      <c r="K430" s="319">
        <f t="shared" si="106"/>
        <v>0</v>
      </c>
      <c r="L430" s="140" t="s">
        <v>820</v>
      </c>
      <c r="M430" s="80">
        <v>4607055566237</v>
      </c>
      <c r="N430" s="4">
        <v>10</v>
      </c>
      <c r="O430" s="10">
        <v>80</v>
      </c>
      <c r="P430" s="10">
        <f t="shared" si="102"/>
        <v>0</v>
      </c>
      <c r="Q430" s="108">
        <v>1E-4</v>
      </c>
      <c r="R430" s="122">
        <f t="shared" si="103"/>
        <v>0</v>
      </c>
    </row>
    <row r="431" spans="1:20" ht="41.1" customHeight="1" thickBot="1">
      <c r="A431" s="133" t="s">
        <v>1227</v>
      </c>
      <c r="B431" s="95">
        <v>10</v>
      </c>
      <c r="C431" s="207" t="s">
        <v>819</v>
      </c>
      <c r="D431" s="87"/>
      <c r="E431" s="94" t="s">
        <v>512</v>
      </c>
      <c r="F431" s="94" t="s">
        <v>551</v>
      </c>
      <c r="G431" s="306">
        <f t="shared" si="104"/>
        <v>354</v>
      </c>
      <c r="H431" s="470">
        <v>300</v>
      </c>
      <c r="I431" s="274"/>
      <c r="J431" s="319">
        <f t="shared" si="105"/>
        <v>0</v>
      </c>
      <c r="K431" s="319">
        <f t="shared" si="106"/>
        <v>0</v>
      </c>
      <c r="L431" s="140" t="s">
        <v>820</v>
      </c>
      <c r="M431" s="80">
        <v>4607055566213</v>
      </c>
      <c r="N431" s="4">
        <v>10</v>
      </c>
      <c r="O431" s="10">
        <v>80</v>
      </c>
      <c r="P431" s="10">
        <f t="shared" si="102"/>
        <v>0</v>
      </c>
      <c r="Q431" s="108">
        <v>1E-4</v>
      </c>
      <c r="R431" s="122">
        <f t="shared" si="103"/>
        <v>0</v>
      </c>
    </row>
    <row r="432" spans="1:20" ht="16.5" customHeight="1">
      <c r="B432" s="115"/>
      <c r="C432" s="32"/>
      <c r="D432" s="89"/>
      <c r="E432" s="116"/>
      <c r="F432" s="116"/>
      <c r="G432" s="298" t="s">
        <v>7</v>
      </c>
      <c r="H432" s="510" t="s">
        <v>7</v>
      </c>
      <c r="I432" s="171"/>
      <c r="J432" s="320">
        <f>SUM(J422:J431)</f>
        <v>0</v>
      </c>
      <c r="K432" s="320">
        <f>SUM(K422:K431)</f>
        <v>0</v>
      </c>
      <c r="L432" s="90"/>
      <c r="M432" s="91"/>
      <c r="N432" s="36"/>
      <c r="O432" s="10"/>
      <c r="P432" s="10"/>
      <c r="R432" s="122"/>
    </row>
    <row r="433" spans="1:19" ht="17.25" customHeight="1">
      <c r="B433" s="117"/>
      <c r="C433" s="11"/>
      <c r="D433" s="6"/>
      <c r="E433" s="116"/>
      <c r="F433" s="116"/>
      <c r="G433" s="299" t="s">
        <v>15</v>
      </c>
      <c r="H433" s="511" t="s">
        <v>15</v>
      </c>
      <c r="I433" s="121">
        <f>SUM(P422:P431)/1000</f>
        <v>0</v>
      </c>
      <c r="J433" s="321" t="s">
        <v>11</v>
      </c>
      <c r="K433" s="321" t="s">
        <v>11</v>
      </c>
      <c r="L433" s="84"/>
      <c r="M433" s="83"/>
      <c r="O433" s="10"/>
      <c r="P433" s="10"/>
      <c r="R433" s="122"/>
    </row>
    <row r="434" spans="1:19" ht="17.25" customHeight="1" thickBot="1">
      <c r="B434" s="117"/>
      <c r="C434" s="11"/>
      <c r="D434" s="6"/>
      <c r="E434" s="116"/>
      <c r="F434" s="116"/>
      <c r="G434" s="300" t="s">
        <v>8</v>
      </c>
      <c r="H434" s="512" t="s">
        <v>8</v>
      </c>
      <c r="I434" s="120">
        <f>SUM(R422:R431)</f>
        <v>0</v>
      </c>
      <c r="J434" s="318" t="s">
        <v>247</v>
      </c>
      <c r="K434" s="318" t="s">
        <v>247</v>
      </c>
      <c r="L434" s="84"/>
      <c r="M434" s="83"/>
      <c r="O434" s="10"/>
      <c r="P434" s="10"/>
      <c r="R434" s="122"/>
    </row>
    <row r="435" spans="1:19" ht="17.25" customHeight="1">
      <c r="B435" s="117"/>
      <c r="C435" s="11"/>
      <c r="D435" s="6"/>
      <c r="E435" s="116"/>
      <c r="F435" s="116"/>
      <c r="G435" s="292"/>
      <c r="H435" s="495"/>
      <c r="I435" s="33"/>
      <c r="J435" s="315"/>
      <c r="K435" s="315"/>
      <c r="L435" s="84"/>
      <c r="M435" s="83"/>
      <c r="O435" s="10"/>
      <c r="P435" s="10"/>
      <c r="R435" s="122"/>
    </row>
    <row r="436" spans="1:19" ht="15.75" customHeight="1">
      <c r="B436" s="117"/>
      <c r="C436" s="11"/>
      <c r="D436" s="6"/>
      <c r="E436" s="116"/>
      <c r="F436" s="116"/>
      <c r="G436" s="292"/>
      <c r="H436" s="495"/>
      <c r="I436" s="33"/>
      <c r="J436" s="315"/>
      <c r="K436" s="315"/>
      <c r="L436" s="84"/>
      <c r="M436" s="83"/>
      <c r="O436" s="10"/>
      <c r="P436" s="10"/>
      <c r="R436" s="122"/>
    </row>
    <row r="437" spans="1:19" ht="75" customHeight="1" thickBot="1">
      <c r="B437" s="117"/>
      <c r="C437" s="449"/>
      <c r="D437" s="577" t="s">
        <v>1268</v>
      </c>
      <c r="E437" s="577"/>
      <c r="F437" s="554" t="s">
        <v>739</v>
      </c>
      <c r="G437" s="554"/>
      <c r="H437" s="554"/>
      <c r="I437" s="554"/>
      <c r="J437" s="554"/>
      <c r="K437" s="554"/>
      <c r="L437" s="554"/>
      <c r="M437" s="554"/>
      <c r="N437" s="554"/>
      <c r="O437" s="10"/>
      <c r="P437" s="10"/>
      <c r="R437" s="122"/>
    </row>
    <row r="438" spans="1:19" ht="51.75" customHeight="1" thickBot="1">
      <c r="A438" s="133" t="s">
        <v>1228</v>
      </c>
      <c r="B438" s="95">
        <v>1</v>
      </c>
      <c r="C438" s="216" t="s">
        <v>651</v>
      </c>
      <c r="D438" s="111"/>
      <c r="E438" s="94" t="s">
        <v>322</v>
      </c>
      <c r="F438" s="94" t="s">
        <v>553</v>
      </c>
      <c r="G438" s="309">
        <f>H438*1.18</f>
        <v>324.5</v>
      </c>
      <c r="H438" s="470">
        <v>275</v>
      </c>
      <c r="I438" s="279"/>
      <c r="J438" s="337">
        <f>G438*I438</f>
        <v>0</v>
      </c>
      <c r="K438" s="337">
        <f>H438*I438</f>
        <v>0</v>
      </c>
      <c r="L438" s="140">
        <v>355</v>
      </c>
      <c r="M438" s="109">
        <v>8935090920094</v>
      </c>
      <c r="N438" s="107">
        <v>12</v>
      </c>
      <c r="O438" s="10">
        <v>130</v>
      </c>
      <c r="P438" s="10">
        <f>O438*I438</f>
        <v>0</v>
      </c>
      <c r="Q438" s="108">
        <v>1.6000000000000001E-3</v>
      </c>
      <c r="R438" s="10">
        <f>Q438*I438</f>
        <v>0</v>
      </c>
    </row>
    <row r="439" spans="1:19" ht="17.25" customHeight="1">
      <c r="B439" s="88"/>
      <c r="C439" s="32"/>
      <c r="D439" s="89"/>
      <c r="E439" s="90"/>
      <c r="F439" s="90"/>
      <c r="G439" s="294" t="s">
        <v>7</v>
      </c>
      <c r="H439" s="507" t="s">
        <v>7</v>
      </c>
      <c r="I439" s="97"/>
      <c r="J439" s="320">
        <f>SUM(J438)</f>
        <v>0</v>
      </c>
      <c r="K439" s="320">
        <f>SUM(K438)</f>
        <v>0</v>
      </c>
      <c r="L439" s="90"/>
      <c r="M439" s="91"/>
      <c r="N439" s="36"/>
      <c r="O439" s="36"/>
      <c r="P439" s="36"/>
      <c r="Q439" s="92"/>
      <c r="R439" s="36"/>
    </row>
    <row r="440" spans="1:19" ht="17.25" customHeight="1">
      <c r="B440" s="88"/>
      <c r="C440" s="32"/>
      <c r="D440" s="89"/>
      <c r="E440" s="90"/>
      <c r="F440" s="90"/>
      <c r="G440" s="295" t="s">
        <v>15</v>
      </c>
      <c r="H440" s="508" t="s">
        <v>15</v>
      </c>
      <c r="I440" s="30">
        <f>P438/1000</f>
        <v>0</v>
      </c>
      <c r="J440" s="325" t="s">
        <v>11</v>
      </c>
      <c r="K440" s="325" t="s">
        <v>11</v>
      </c>
      <c r="L440" s="90"/>
      <c r="M440" s="91"/>
      <c r="N440" s="36"/>
      <c r="O440" s="36"/>
      <c r="P440" s="36"/>
      <c r="Q440" s="92"/>
      <c r="R440" s="36"/>
    </row>
    <row r="441" spans="1:19" ht="17.25" customHeight="1" thickBot="1">
      <c r="B441" s="88"/>
      <c r="C441" s="32"/>
      <c r="D441" s="89"/>
      <c r="E441" s="90"/>
      <c r="F441" s="90"/>
      <c r="G441" s="296" t="s">
        <v>8</v>
      </c>
      <c r="H441" s="509" t="s">
        <v>8</v>
      </c>
      <c r="I441" s="31">
        <f>R438</f>
        <v>0</v>
      </c>
      <c r="J441" s="314" t="s">
        <v>247</v>
      </c>
      <c r="K441" s="314" t="s">
        <v>247</v>
      </c>
      <c r="L441" s="90"/>
      <c r="M441" s="91"/>
      <c r="N441" s="36"/>
      <c r="O441" s="36"/>
      <c r="P441" s="36"/>
      <c r="Q441" s="92"/>
      <c r="R441" s="36"/>
    </row>
    <row r="442" spans="1:19" ht="17.25" customHeight="1">
      <c r="B442" s="88"/>
      <c r="C442" s="32"/>
      <c r="D442" s="89"/>
      <c r="E442" s="90"/>
      <c r="F442" s="90"/>
      <c r="G442" s="440"/>
      <c r="H442" s="495"/>
      <c r="I442" s="33"/>
      <c r="J442" s="326"/>
      <c r="K442" s="326"/>
      <c r="L442" s="90"/>
      <c r="M442" s="91"/>
      <c r="N442" s="36"/>
      <c r="O442" s="36"/>
      <c r="P442" s="36"/>
      <c r="Q442" s="92"/>
      <c r="R442" s="36"/>
    </row>
    <row r="443" spans="1:19" ht="15.75" customHeight="1">
      <c r="B443" s="88"/>
      <c r="C443" s="32"/>
      <c r="D443" s="89"/>
      <c r="E443" s="90"/>
      <c r="F443" s="90"/>
      <c r="G443" s="292"/>
      <c r="H443" s="495"/>
      <c r="I443" s="33"/>
      <c r="J443" s="326"/>
      <c r="K443" s="326"/>
      <c r="L443" s="90"/>
      <c r="M443" s="91"/>
      <c r="N443" s="36"/>
      <c r="O443" s="36"/>
      <c r="P443" s="36"/>
      <c r="Q443" s="92"/>
      <c r="R443" s="36"/>
    </row>
    <row r="444" spans="1:19" ht="84.75" customHeight="1" thickBot="1">
      <c r="B444" s="117"/>
      <c r="C444" s="449"/>
      <c r="D444" s="560" t="s">
        <v>1269</v>
      </c>
      <c r="E444" s="560"/>
      <c r="F444" s="554" t="s">
        <v>845</v>
      </c>
      <c r="G444" s="554"/>
      <c r="H444" s="554"/>
      <c r="I444" s="554"/>
      <c r="J444" s="554"/>
      <c r="K444" s="554"/>
      <c r="L444" s="554"/>
      <c r="M444" s="554"/>
      <c r="N444" s="554"/>
      <c r="O444" s="10"/>
      <c r="P444" s="10"/>
      <c r="R444" s="122"/>
      <c r="S444" s="42"/>
    </row>
    <row r="445" spans="1:19" ht="54" customHeight="1">
      <c r="A445" s="133" t="s">
        <v>1229</v>
      </c>
      <c r="B445" s="95">
        <v>1</v>
      </c>
      <c r="C445" s="216" t="s">
        <v>848</v>
      </c>
      <c r="D445" s="111"/>
      <c r="E445" s="94" t="s">
        <v>509</v>
      </c>
      <c r="F445" s="94" t="s">
        <v>549</v>
      </c>
      <c r="G445" s="309">
        <f>H445*1.18</f>
        <v>59</v>
      </c>
      <c r="H445" s="470">
        <v>50</v>
      </c>
      <c r="I445" s="276"/>
      <c r="J445" s="337">
        <f>G445*I445</f>
        <v>0</v>
      </c>
      <c r="K445" s="337">
        <f>H445*I445</f>
        <v>0</v>
      </c>
      <c r="L445" s="140">
        <v>80</v>
      </c>
      <c r="M445" s="109">
        <v>4610017220016</v>
      </c>
      <c r="N445" s="107">
        <v>1</v>
      </c>
      <c r="O445" s="10">
        <v>95</v>
      </c>
      <c r="P445" s="10">
        <f>O445*I445</f>
        <v>0</v>
      </c>
      <c r="Q445" s="108">
        <v>1.6000000000000001E-3</v>
      </c>
      <c r="R445" s="10">
        <f>Q445*I445</f>
        <v>0</v>
      </c>
      <c r="S445" s="42"/>
    </row>
    <row r="446" spans="1:19" ht="52.5" customHeight="1" thickBot="1">
      <c r="A446" s="133" t="s">
        <v>1230</v>
      </c>
      <c r="B446" s="95">
        <v>2</v>
      </c>
      <c r="C446" s="216" t="s">
        <v>849</v>
      </c>
      <c r="D446" s="111"/>
      <c r="E446" s="94" t="s">
        <v>509</v>
      </c>
      <c r="F446" s="94" t="s">
        <v>549</v>
      </c>
      <c r="G446" s="309">
        <f>H446*1.18</f>
        <v>59</v>
      </c>
      <c r="H446" s="470">
        <v>50</v>
      </c>
      <c r="I446" s="278"/>
      <c r="J446" s="337">
        <f>G446*I446</f>
        <v>0</v>
      </c>
      <c r="K446" s="337">
        <f>H446*I446</f>
        <v>0</v>
      </c>
      <c r="L446" s="140">
        <v>80</v>
      </c>
      <c r="M446" s="109">
        <v>4610017220023</v>
      </c>
      <c r="N446" s="107">
        <v>1</v>
      </c>
      <c r="O446" s="10">
        <v>95</v>
      </c>
      <c r="P446" s="10">
        <f>O446*I446</f>
        <v>0</v>
      </c>
      <c r="Q446" s="108">
        <v>1.6000000000000001E-3</v>
      </c>
      <c r="R446" s="10">
        <f>Q446*I446</f>
        <v>0</v>
      </c>
    </row>
    <row r="447" spans="1:19" ht="17.25" customHeight="1">
      <c r="B447" s="88"/>
      <c r="C447" s="32"/>
      <c r="D447" s="89"/>
      <c r="E447" s="90"/>
      <c r="F447" s="90"/>
      <c r="G447" s="408" t="s">
        <v>7</v>
      </c>
      <c r="H447" s="507" t="s">
        <v>7</v>
      </c>
      <c r="I447" s="262"/>
      <c r="J447" s="320">
        <f>SUM(J445:J446)</f>
        <v>0</v>
      </c>
      <c r="K447" s="320">
        <f>SUM(K445:K446)</f>
        <v>0</v>
      </c>
      <c r="L447" s="90"/>
      <c r="M447" s="91"/>
      <c r="N447" s="36"/>
      <c r="O447" s="36"/>
      <c r="P447" s="36"/>
      <c r="Q447" s="92"/>
      <c r="R447" s="36"/>
    </row>
    <row r="448" spans="1:19" ht="17.25" customHeight="1">
      <c r="B448" s="88"/>
      <c r="C448" s="32"/>
      <c r="D448" s="89"/>
      <c r="E448" s="90"/>
      <c r="F448" s="90"/>
      <c r="G448" s="405" t="s">
        <v>15</v>
      </c>
      <c r="H448" s="508" t="s">
        <v>15</v>
      </c>
      <c r="I448" s="30">
        <f>SUM(P445:P446)/1000</f>
        <v>0</v>
      </c>
      <c r="J448" s="325" t="s">
        <v>11</v>
      </c>
      <c r="K448" s="325" t="s">
        <v>11</v>
      </c>
      <c r="L448" s="90"/>
      <c r="M448" s="91"/>
      <c r="N448" s="36"/>
      <c r="O448" s="36"/>
      <c r="P448" s="36"/>
      <c r="Q448" s="92"/>
      <c r="R448" s="36"/>
    </row>
    <row r="449" spans="1:19" ht="17.25" customHeight="1" thickBot="1">
      <c r="B449" s="88"/>
      <c r="C449" s="32"/>
      <c r="D449" s="89"/>
      <c r="E449" s="90"/>
      <c r="F449" s="90"/>
      <c r="G449" s="407" t="s">
        <v>8</v>
      </c>
      <c r="H449" s="509" t="s">
        <v>8</v>
      </c>
      <c r="I449" s="31">
        <f>SUM(R445:R446)</f>
        <v>0</v>
      </c>
      <c r="J449" s="314" t="s">
        <v>247</v>
      </c>
      <c r="K449" s="314" t="s">
        <v>247</v>
      </c>
      <c r="L449" s="90"/>
      <c r="M449" s="91"/>
      <c r="N449" s="36"/>
      <c r="O449" s="36"/>
      <c r="P449" s="36"/>
      <c r="Q449" s="92"/>
      <c r="R449" s="36"/>
    </row>
    <row r="450" spans="1:19" ht="17.25" customHeight="1">
      <c r="B450" s="88"/>
      <c r="C450" s="32"/>
      <c r="D450" s="89"/>
      <c r="E450" s="90"/>
      <c r="F450" s="90"/>
      <c r="G450" s="406"/>
      <c r="H450" s="495"/>
      <c r="I450" s="33"/>
      <c r="J450" s="326"/>
      <c r="K450" s="326"/>
      <c r="L450" s="90"/>
      <c r="M450" s="91"/>
      <c r="N450" s="36"/>
      <c r="O450" s="36"/>
      <c r="P450" s="36"/>
      <c r="Q450" s="92"/>
      <c r="R450" s="36"/>
    </row>
    <row r="451" spans="1:19" ht="15.75" customHeight="1">
      <c r="B451" s="88"/>
      <c r="C451" s="32"/>
      <c r="D451" s="89"/>
      <c r="E451" s="90"/>
      <c r="F451" s="90"/>
      <c r="G451" s="406"/>
      <c r="H451" s="495"/>
      <c r="I451" s="33"/>
      <c r="J451" s="326"/>
      <c r="K451" s="326"/>
      <c r="L451" s="90"/>
      <c r="M451" s="91"/>
      <c r="N451" s="36"/>
      <c r="O451" s="36"/>
      <c r="P451" s="36"/>
      <c r="Q451" s="92"/>
      <c r="R451" s="36"/>
    </row>
    <row r="452" spans="1:19" ht="73.5" customHeight="1" thickBot="1">
      <c r="B452" s="117"/>
      <c r="C452" s="449"/>
      <c r="D452" s="560" t="s">
        <v>1270</v>
      </c>
      <c r="E452" s="560"/>
      <c r="F452" s="554" t="s">
        <v>677</v>
      </c>
      <c r="G452" s="554"/>
      <c r="H452" s="554"/>
      <c r="I452" s="554"/>
      <c r="J452" s="554"/>
      <c r="K452" s="554"/>
      <c r="L452" s="554"/>
      <c r="M452" s="554"/>
      <c r="N452" s="554"/>
      <c r="O452" s="10"/>
      <c r="P452" s="10"/>
      <c r="R452" s="122"/>
      <c r="S452" s="42"/>
    </row>
    <row r="453" spans="1:19" ht="54" customHeight="1">
      <c r="A453" s="133" t="s">
        <v>1231</v>
      </c>
      <c r="B453" s="95">
        <v>1</v>
      </c>
      <c r="C453" s="216" t="s">
        <v>675</v>
      </c>
      <c r="D453" s="111"/>
      <c r="E453" s="94" t="s">
        <v>676</v>
      </c>
      <c r="F453" s="94" t="s">
        <v>549</v>
      </c>
      <c r="G453" s="309">
        <f>H453*1.18</f>
        <v>106.19999999999999</v>
      </c>
      <c r="H453" s="470">
        <v>90</v>
      </c>
      <c r="I453" s="276"/>
      <c r="J453" s="337">
        <f>G453*I453</f>
        <v>0</v>
      </c>
      <c r="K453" s="337">
        <f>H453*I453</f>
        <v>0</v>
      </c>
      <c r="L453" s="140" t="s">
        <v>793</v>
      </c>
      <c r="M453" s="109">
        <v>4620014760026</v>
      </c>
      <c r="N453" s="107">
        <v>1</v>
      </c>
      <c r="O453" s="10">
        <v>142</v>
      </c>
      <c r="P453" s="10">
        <f>O453*I453</f>
        <v>0</v>
      </c>
      <c r="Q453" s="108">
        <v>1.6000000000000001E-3</v>
      </c>
      <c r="R453" s="10">
        <f>Q453*I453</f>
        <v>0</v>
      </c>
      <c r="S453" s="42"/>
    </row>
    <row r="454" spans="1:19" ht="53.25" customHeight="1" thickBot="1">
      <c r="A454" s="133" t="s">
        <v>1232</v>
      </c>
      <c r="B454" s="95">
        <v>2</v>
      </c>
      <c r="C454" s="216" t="s">
        <v>678</v>
      </c>
      <c r="D454" s="111"/>
      <c r="E454" s="94" t="s">
        <v>676</v>
      </c>
      <c r="F454" s="94" t="s">
        <v>549</v>
      </c>
      <c r="G454" s="309">
        <f>H454*1.18</f>
        <v>106.19999999999999</v>
      </c>
      <c r="H454" s="470">
        <v>90</v>
      </c>
      <c r="I454" s="278"/>
      <c r="J454" s="337">
        <f>G454*I454</f>
        <v>0</v>
      </c>
      <c r="K454" s="337">
        <f>H454*I454</f>
        <v>0</v>
      </c>
      <c r="L454" s="140" t="s">
        <v>793</v>
      </c>
      <c r="M454" s="109">
        <v>4620014760040</v>
      </c>
      <c r="N454" s="107">
        <v>1</v>
      </c>
      <c r="O454" s="10">
        <v>142</v>
      </c>
      <c r="P454" s="10">
        <f>O454*I454</f>
        <v>0</v>
      </c>
      <c r="Q454" s="108">
        <v>1.6000000000000001E-3</v>
      </c>
      <c r="R454" s="10">
        <f>Q454*I454</f>
        <v>0</v>
      </c>
    </row>
    <row r="455" spans="1:19" ht="17.25" customHeight="1">
      <c r="B455" s="88"/>
      <c r="C455" s="32"/>
      <c r="D455" s="89"/>
      <c r="E455" s="90"/>
      <c r="F455" s="90"/>
      <c r="G455" s="294" t="s">
        <v>7</v>
      </c>
      <c r="H455" s="507" t="s">
        <v>7</v>
      </c>
      <c r="I455" s="262"/>
      <c r="J455" s="320">
        <f>SUM(J453:J454)</f>
        <v>0</v>
      </c>
      <c r="K455" s="320">
        <f>SUM(K453:K454)</f>
        <v>0</v>
      </c>
      <c r="L455" s="90"/>
      <c r="M455" s="91"/>
      <c r="N455" s="36"/>
      <c r="O455" s="36"/>
      <c r="P455" s="36"/>
      <c r="Q455" s="92"/>
      <c r="R455" s="36"/>
    </row>
    <row r="456" spans="1:19" ht="17.25" customHeight="1">
      <c r="B456" s="88"/>
      <c r="C456" s="32"/>
      <c r="D456" s="89"/>
      <c r="E456" s="90"/>
      <c r="F456" s="90"/>
      <c r="G456" s="295" t="s">
        <v>15</v>
      </c>
      <c r="H456" s="508" t="s">
        <v>15</v>
      </c>
      <c r="I456" s="30">
        <f>SUM(P453:P454)/1000</f>
        <v>0</v>
      </c>
      <c r="J456" s="325" t="s">
        <v>11</v>
      </c>
      <c r="K456" s="325" t="s">
        <v>11</v>
      </c>
      <c r="L456" s="90"/>
      <c r="M456" s="91"/>
      <c r="N456" s="36"/>
      <c r="O456" s="36"/>
      <c r="P456" s="36"/>
      <c r="Q456" s="92"/>
      <c r="R456" s="36"/>
    </row>
    <row r="457" spans="1:19" ht="17.25" customHeight="1" thickBot="1">
      <c r="B457" s="88"/>
      <c r="C457" s="32"/>
      <c r="D457" s="89"/>
      <c r="E457" s="90"/>
      <c r="F457" s="90"/>
      <c r="G457" s="296" t="s">
        <v>8</v>
      </c>
      <c r="H457" s="509" t="s">
        <v>8</v>
      </c>
      <c r="I457" s="31">
        <f>SUM(R453:R454)</f>
        <v>0</v>
      </c>
      <c r="J457" s="314" t="s">
        <v>247</v>
      </c>
      <c r="K457" s="314" t="s">
        <v>247</v>
      </c>
      <c r="L457" s="90"/>
      <c r="M457" s="91"/>
      <c r="N457" s="36"/>
      <c r="O457" s="36"/>
      <c r="P457" s="36"/>
      <c r="Q457" s="92"/>
      <c r="R457" s="36"/>
    </row>
    <row r="458" spans="1:19" ht="17.25" customHeight="1">
      <c r="B458" s="88"/>
      <c r="C458" s="32"/>
      <c r="D458" s="89"/>
      <c r="E458" s="90"/>
      <c r="F458" s="90"/>
      <c r="G458" s="292"/>
      <c r="H458" s="495"/>
      <c r="I458" s="33"/>
      <c r="J458" s="326"/>
      <c r="K458" s="326"/>
      <c r="L458" s="90"/>
      <c r="M458" s="91"/>
      <c r="N458" s="36"/>
      <c r="O458" s="36"/>
      <c r="P458" s="36"/>
      <c r="Q458" s="92"/>
      <c r="R458" s="36"/>
    </row>
    <row r="459" spans="1:19" ht="15.75" customHeight="1">
      <c r="B459" s="88"/>
      <c r="C459" s="32"/>
      <c r="D459" s="89"/>
      <c r="E459" s="90"/>
      <c r="F459" s="90"/>
      <c r="G459" s="292"/>
      <c r="H459" s="495"/>
      <c r="I459" s="33"/>
      <c r="J459" s="326"/>
      <c r="K459" s="326"/>
      <c r="L459" s="90"/>
      <c r="M459" s="91"/>
      <c r="N459" s="36"/>
      <c r="O459" s="36"/>
      <c r="P459" s="36"/>
      <c r="Q459" s="92"/>
      <c r="R459" s="36"/>
    </row>
    <row r="460" spans="1:19" ht="90.75" customHeight="1" thickBot="1">
      <c r="C460" s="184"/>
      <c r="D460" s="578" t="s">
        <v>1271</v>
      </c>
      <c r="E460" s="578"/>
      <c r="F460" s="554" t="s">
        <v>565</v>
      </c>
      <c r="G460" s="554"/>
      <c r="H460" s="554"/>
      <c r="I460" s="554"/>
      <c r="J460" s="554"/>
      <c r="K460" s="554"/>
      <c r="L460" s="554"/>
      <c r="M460" s="554"/>
      <c r="N460" s="554"/>
    </row>
    <row r="461" spans="1:19" ht="56.25" customHeight="1">
      <c r="A461" s="133" t="s">
        <v>1233</v>
      </c>
      <c r="B461" s="95">
        <v>1</v>
      </c>
      <c r="C461" s="207" t="s">
        <v>426</v>
      </c>
      <c r="D461" s="87"/>
      <c r="E461" s="94" t="s">
        <v>726</v>
      </c>
      <c r="F461" s="220" t="s">
        <v>549</v>
      </c>
      <c r="G461" s="309">
        <f>H461*1.18</f>
        <v>93.22</v>
      </c>
      <c r="H461" s="470">
        <v>79</v>
      </c>
      <c r="I461" s="267"/>
      <c r="J461" s="337">
        <f>G461*I461</f>
        <v>0</v>
      </c>
      <c r="K461" s="337">
        <f>H461*I461</f>
        <v>0</v>
      </c>
      <c r="L461" s="93">
        <v>110</v>
      </c>
      <c r="M461" s="163" t="s">
        <v>424</v>
      </c>
      <c r="N461" s="4">
        <v>20</v>
      </c>
      <c r="O461" s="10">
        <v>70</v>
      </c>
      <c r="P461" s="10">
        <f t="shared" ref="P461:P469" si="107">I461*O461</f>
        <v>0</v>
      </c>
      <c r="Q461" s="20">
        <v>5.9999999999999995E-4</v>
      </c>
      <c r="R461" s="122">
        <f t="shared" ref="R461:R469" si="108">I461*Q461</f>
        <v>0</v>
      </c>
    </row>
    <row r="462" spans="1:19" ht="54" customHeight="1">
      <c r="A462" s="133" t="s">
        <v>1234</v>
      </c>
      <c r="B462" s="95">
        <v>2</v>
      </c>
      <c r="C462" s="207" t="s">
        <v>425</v>
      </c>
      <c r="D462" s="87"/>
      <c r="E462" s="94" t="s">
        <v>726</v>
      </c>
      <c r="F462" s="220" t="s">
        <v>549</v>
      </c>
      <c r="G462" s="309">
        <f t="shared" ref="G462:G469" si="109">H462*1.18</f>
        <v>93.22</v>
      </c>
      <c r="H462" s="470">
        <v>79</v>
      </c>
      <c r="I462" s="273"/>
      <c r="J462" s="337">
        <f t="shared" ref="J462:J469" si="110">G462*I462</f>
        <v>0</v>
      </c>
      <c r="K462" s="337">
        <f t="shared" ref="K462:K469" si="111">H462*I462</f>
        <v>0</v>
      </c>
      <c r="L462" s="93">
        <v>110</v>
      </c>
      <c r="M462" s="163">
        <v>4602009325809</v>
      </c>
      <c r="N462" s="4">
        <v>20</v>
      </c>
      <c r="O462" s="10">
        <v>70</v>
      </c>
      <c r="P462" s="10">
        <f t="shared" si="107"/>
        <v>0</v>
      </c>
      <c r="Q462" s="20">
        <v>5.9999999999999995E-4</v>
      </c>
      <c r="R462" s="122">
        <f t="shared" si="108"/>
        <v>0</v>
      </c>
    </row>
    <row r="463" spans="1:19" ht="51.75" customHeight="1">
      <c r="A463" s="133" t="s">
        <v>1235</v>
      </c>
      <c r="B463" s="95">
        <v>3</v>
      </c>
      <c r="C463" s="207" t="s">
        <v>428</v>
      </c>
      <c r="D463" s="87"/>
      <c r="E463" s="94" t="s">
        <v>726</v>
      </c>
      <c r="F463" s="220" t="s">
        <v>549</v>
      </c>
      <c r="G463" s="309">
        <f t="shared" si="109"/>
        <v>93.22</v>
      </c>
      <c r="H463" s="470">
        <v>79</v>
      </c>
      <c r="I463" s="273"/>
      <c r="J463" s="337">
        <f t="shared" si="110"/>
        <v>0</v>
      </c>
      <c r="K463" s="337">
        <f t="shared" si="111"/>
        <v>0</v>
      </c>
      <c r="L463" s="93">
        <v>110</v>
      </c>
      <c r="M463" s="163">
        <v>4602009325830</v>
      </c>
      <c r="N463" s="4">
        <v>20</v>
      </c>
      <c r="O463" s="10">
        <v>70</v>
      </c>
      <c r="P463" s="10">
        <f t="shared" si="107"/>
        <v>0</v>
      </c>
      <c r="Q463" s="20">
        <v>5.9999999999999995E-4</v>
      </c>
      <c r="R463" s="122">
        <f t="shared" si="108"/>
        <v>0</v>
      </c>
    </row>
    <row r="464" spans="1:19" ht="53.25" customHeight="1">
      <c r="A464" s="133" t="s">
        <v>1236</v>
      </c>
      <c r="B464" s="95">
        <v>4</v>
      </c>
      <c r="C464" s="207" t="s">
        <v>427</v>
      </c>
      <c r="D464" s="87"/>
      <c r="E464" s="94" t="s">
        <v>726</v>
      </c>
      <c r="F464" s="220" t="s">
        <v>549</v>
      </c>
      <c r="G464" s="309">
        <f t="shared" si="109"/>
        <v>93.22</v>
      </c>
      <c r="H464" s="470">
        <v>79</v>
      </c>
      <c r="I464" s="273"/>
      <c r="J464" s="337">
        <f t="shared" si="110"/>
        <v>0</v>
      </c>
      <c r="K464" s="337">
        <f t="shared" si="111"/>
        <v>0</v>
      </c>
      <c r="L464" s="93">
        <v>110</v>
      </c>
      <c r="M464" s="163">
        <v>4602009325823</v>
      </c>
      <c r="N464" s="4">
        <v>20</v>
      </c>
      <c r="O464" s="10">
        <v>70</v>
      </c>
      <c r="P464" s="10">
        <f t="shared" si="107"/>
        <v>0</v>
      </c>
      <c r="Q464" s="20">
        <v>5.9999999999999995E-4</v>
      </c>
      <c r="R464" s="122">
        <f t="shared" si="108"/>
        <v>0</v>
      </c>
    </row>
    <row r="465" spans="1:18" ht="56.25" customHeight="1">
      <c r="A465" s="133" t="s">
        <v>1237</v>
      </c>
      <c r="B465" s="169">
        <v>5</v>
      </c>
      <c r="C465" s="207" t="s">
        <v>684</v>
      </c>
      <c r="D465" s="23"/>
      <c r="E465" s="167" t="s">
        <v>446</v>
      </c>
      <c r="F465" s="227" t="s">
        <v>558</v>
      </c>
      <c r="G465" s="309">
        <f t="shared" si="109"/>
        <v>181.72</v>
      </c>
      <c r="H465" s="480">
        <v>154</v>
      </c>
      <c r="I465" s="273"/>
      <c r="J465" s="337">
        <f t="shared" si="110"/>
        <v>0</v>
      </c>
      <c r="K465" s="337">
        <f t="shared" si="111"/>
        <v>0</v>
      </c>
      <c r="L465" s="93">
        <v>215</v>
      </c>
      <c r="M465" s="168">
        <v>4680287514481</v>
      </c>
      <c r="N465" s="4">
        <v>12</v>
      </c>
      <c r="O465" s="10">
        <v>115</v>
      </c>
      <c r="P465" s="10">
        <f t="shared" si="107"/>
        <v>0</v>
      </c>
      <c r="Q465" s="20">
        <v>1E-3</v>
      </c>
      <c r="R465" s="122">
        <f t="shared" si="108"/>
        <v>0</v>
      </c>
    </row>
    <row r="466" spans="1:18" ht="56.25" customHeight="1">
      <c r="A466" s="133" t="s">
        <v>1238</v>
      </c>
      <c r="B466" s="95">
        <v>6</v>
      </c>
      <c r="C466" s="207" t="s">
        <v>683</v>
      </c>
      <c r="D466" s="164"/>
      <c r="E466" s="167" t="s">
        <v>446</v>
      </c>
      <c r="F466" s="227" t="s">
        <v>558</v>
      </c>
      <c r="G466" s="309">
        <f t="shared" si="109"/>
        <v>181.72</v>
      </c>
      <c r="H466" s="480">
        <v>154</v>
      </c>
      <c r="I466" s="273"/>
      <c r="J466" s="337">
        <f t="shared" si="110"/>
        <v>0</v>
      </c>
      <c r="K466" s="337">
        <f t="shared" si="111"/>
        <v>0</v>
      </c>
      <c r="L466" s="93">
        <v>215</v>
      </c>
      <c r="M466" s="165">
        <v>4680287514528</v>
      </c>
      <c r="N466" s="1">
        <v>12</v>
      </c>
      <c r="O466" s="10">
        <v>115</v>
      </c>
      <c r="P466" s="10">
        <f t="shared" si="107"/>
        <v>0</v>
      </c>
      <c r="Q466" s="20">
        <v>1E-3</v>
      </c>
      <c r="R466" s="122">
        <f t="shared" si="108"/>
        <v>0</v>
      </c>
    </row>
    <row r="467" spans="1:18" ht="56.25" customHeight="1">
      <c r="A467" s="133" t="s">
        <v>1239</v>
      </c>
      <c r="B467" s="95">
        <v>7</v>
      </c>
      <c r="C467" s="207" t="s">
        <v>682</v>
      </c>
      <c r="D467" s="87"/>
      <c r="E467" s="167" t="s">
        <v>446</v>
      </c>
      <c r="F467" s="227" t="s">
        <v>558</v>
      </c>
      <c r="G467" s="309">
        <f t="shared" si="109"/>
        <v>181.72</v>
      </c>
      <c r="H467" s="480">
        <v>154</v>
      </c>
      <c r="I467" s="273"/>
      <c r="J467" s="337">
        <f t="shared" si="110"/>
        <v>0</v>
      </c>
      <c r="K467" s="337">
        <f t="shared" si="111"/>
        <v>0</v>
      </c>
      <c r="L467" s="93">
        <v>215</v>
      </c>
      <c r="M467" s="163">
        <v>4602009325854</v>
      </c>
      <c r="N467" s="4">
        <v>12</v>
      </c>
      <c r="O467" s="10">
        <v>115</v>
      </c>
      <c r="P467" s="10">
        <f t="shared" si="107"/>
        <v>0</v>
      </c>
      <c r="Q467" s="20">
        <v>1E-3</v>
      </c>
      <c r="R467" s="122">
        <f t="shared" si="108"/>
        <v>0</v>
      </c>
    </row>
    <row r="468" spans="1:18" ht="56.25" customHeight="1">
      <c r="A468" s="133" t="s">
        <v>1240</v>
      </c>
      <c r="B468" s="95">
        <v>8</v>
      </c>
      <c r="C468" s="207" t="s">
        <v>773</v>
      </c>
      <c r="D468" s="87"/>
      <c r="E468" s="167" t="s">
        <v>446</v>
      </c>
      <c r="F468" s="227" t="s">
        <v>558</v>
      </c>
      <c r="G468" s="309">
        <f t="shared" si="109"/>
        <v>181.72</v>
      </c>
      <c r="H468" s="480">
        <v>154</v>
      </c>
      <c r="I468" s="273"/>
      <c r="J468" s="337">
        <f t="shared" si="110"/>
        <v>0</v>
      </c>
      <c r="K468" s="337">
        <f t="shared" si="111"/>
        <v>0</v>
      </c>
      <c r="L468" s="93">
        <v>215</v>
      </c>
      <c r="M468" s="163">
        <v>4680287514542</v>
      </c>
      <c r="N468" s="4">
        <v>12</v>
      </c>
      <c r="O468" s="10">
        <v>115</v>
      </c>
      <c r="P468" s="10">
        <f t="shared" si="107"/>
        <v>0</v>
      </c>
      <c r="Q468" s="20">
        <v>1E-3</v>
      </c>
      <c r="R468" s="122">
        <f t="shared" si="108"/>
        <v>0</v>
      </c>
    </row>
    <row r="469" spans="1:18" ht="48.75" customHeight="1" thickBot="1">
      <c r="A469" s="133" t="s">
        <v>1241</v>
      </c>
      <c r="B469" s="95">
        <v>9</v>
      </c>
      <c r="C469" s="207" t="s">
        <v>681</v>
      </c>
      <c r="D469" s="87"/>
      <c r="E469" s="167" t="s">
        <v>446</v>
      </c>
      <c r="F469" s="227" t="s">
        <v>558</v>
      </c>
      <c r="G469" s="309">
        <f t="shared" si="109"/>
        <v>181.72</v>
      </c>
      <c r="H469" s="470">
        <v>154</v>
      </c>
      <c r="I469" s="431"/>
      <c r="J469" s="337">
        <f t="shared" si="110"/>
        <v>0</v>
      </c>
      <c r="K469" s="337">
        <f t="shared" si="111"/>
        <v>0</v>
      </c>
      <c r="L469" s="93">
        <v>215</v>
      </c>
      <c r="M469" s="163">
        <v>4680287514504</v>
      </c>
      <c r="N469" s="4">
        <v>12</v>
      </c>
      <c r="O469" s="10">
        <v>115</v>
      </c>
      <c r="P469" s="10">
        <f t="shared" si="107"/>
        <v>0</v>
      </c>
      <c r="Q469" s="20">
        <v>1E-3</v>
      </c>
      <c r="R469" s="122">
        <f t="shared" si="108"/>
        <v>0</v>
      </c>
    </row>
    <row r="470" spans="1:18" ht="15.75" customHeight="1">
      <c r="B470" s="117"/>
      <c r="C470" s="32"/>
      <c r="D470" s="89"/>
      <c r="E470" s="116"/>
      <c r="F470" s="116"/>
      <c r="G470" s="298" t="s">
        <v>7</v>
      </c>
      <c r="H470" s="510" t="s">
        <v>7</v>
      </c>
      <c r="I470" s="432"/>
      <c r="J470" s="320">
        <f>SUM(J461:J469)</f>
        <v>0</v>
      </c>
      <c r="K470" s="320">
        <f>SUM(K461:K469)</f>
        <v>0</v>
      </c>
      <c r="L470" s="90"/>
      <c r="M470" s="91"/>
      <c r="N470" s="36"/>
    </row>
    <row r="471" spans="1:18" ht="15.75" customHeight="1">
      <c r="B471" s="117"/>
      <c r="C471" s="11"/>
      <c r="D471" s="6"/>
      <c r="E471" s="116"/>
      <c r="F471" s="116"/>
      <c r="G471" s="299" t="s">
        <v>15</v>
      </c>
      <c r="H471" s="511" t="s">
        <v>15</v>
      </c>
      <c r="I471" s="30">
        <f>SUM(P461:P469)/1000</f>
        <v>0</v>
      </c>
      <c r="J471" s="321" t="s">
        <v>11</v>
      </c>
      <c r="K471" s="321" t="s">
        <v>11</v>
      </c>
      <c r="L471" s="84"/>
      <c r="M471" s="83"/>
    </row>
    <row r="472" spans="1:18" ht="15.75" customHeight="1" thickBot="1">
      <c r="B472" s="117"/>
      <c r="C472" s="11"/>
      <c r="D472" s="6"/>
      <c r="E472" s="116"/>
      <c r="F472" s="116"/>
      <c r="G472" s="300" t="s">
        <v>8</v>
      </c>
      <c r="H472" s="512" t="s">
        <v>8</v>
      </c>
      <c r="I472" s="31">
        <f>SUM(R461:R469)</f>
        <v>0</v>
      </c>
      <c r="J472" s="318" t="s">
        <v>247</v>
      </c>
      <c r="K472" s="318" t="s">
        <v>247</v>
      </c>
      <c r="L472" s="84"/>
      <c r="M472" s="83"/>
    </row>
    <row r="473" spans="1:18" ht="15.75" customHeight="1">
      <c r="B473" s="117"/>
      <c r="C473" s="11"/>
      <c r="D473" s="6"/>
      <c r="E473" s="116"/>
      <c r="F473" s="116"/>
      <c r="G473" s="292"/>
      <c r="H473" s="495"/>
      <c r="I473" s="33"/>
      <c r="J473" s="315"/>
      <c r="K473" s="315"/>
      <c r="L473" s="84"/>
      <c r="M473" s="83"/>
    </row>
    <row r="474" spans="1:18" ht="15.75" customHeight="1"/>
    <row r="475" spans="1:18" ht="75.75" customHeight="1" thickBot="1">
      <c r="C475" s="184" t="s">
        <v>1272</v>
      </c>
      <c r="D475" s="559" t="s">
        <v>1273</v>
      </c>
      <c r="E475" s="559"/>
      <c r="F475" s="554" t="s">
        <v>469</v>
      </c>
      <c r="G475" s="554"/>
      <c r="H475" s="554"/>
      <c r="I475" s="554"/>
      <c r="J475" s="554"/>
      <c r="K475" s="554"/>
      <c r="L475" s="554"/>
      <c r="M475" s="554"/>
      <c r="N475" s="554"/>
    </row>
    <row r="476" spans="1:18" ht="56.25" customHeight="1">
      <c r="A476" s="133" t="s">
        <v>1243</v>
      </c>
      <c r="B476" s="95">
        <v>1</v>
      </c>
      <c r="C476" s="166" t="s">
        <v>468</v>
      </c>
      <c r="D476" s="87"/>
      <c r="E476" s="167" t="s">
        <v>513</v>
      </c>
      <c r="F476" s="227" t="s">
        <v>555</v>
      </c>
      <c r="G476" s="306">
        <f>H476*1.18</f>
        <v>41.3</v>
      </c>
      <c r="H476" s="480">
        <v>35</v>
      </c>
      <c r="I476" s="267"/>
      <c r="J476" s="319">
        <f>G476*I476</f>
        <v>0</v>
      </c>
      <c r="K476" s="319">
        <f>H476*I476</f>
        <v>0</v>
      </c>
      <c r="L476" s="170">
        <v>55</v>
      </c>
      <c r="M476" s="163">
        <v>4602009041129</v>
      </c>
      <c r="N476" s="4" t="s">
        <v>439</v>
      </c>
      <c r="O476" s="10">
        <v>17</v>
      </c>
      <c r="P476" s="10">
        <f>I476*O476</f>
        <v>0</v>
      </c>
      <c r="Q476" s="20">
        <v>2.9E-5</v>
      </c>
      <c r="R476" s="122">
        <f>I476*Q476</f>
        <v>0</v>
      </c>
    </row>
    <row r="477" spans="1:18" ht="54" customHeight="1" thickBot="1">
      <c r="A477" s="133" t="s">
        <v>1242</v>
      </c>
      <c r="B477" s="95">
        <v>2</v>
      </c>
      <c r="C477" s="166" t="s">
        <v>704</v>
      </c>
      <c r="D477" s="87"/>
      <c r="E477" s="167" t="s">
        <v>513</v>
      </c>
      <c r="F477" s="227" t="s">
        <v>555</v>
      </c>
      <c r="G477" s="306">
        <f>H477*1.18</f>
        <v>41.3</v>
      </c>
      <c r="H477" s="480">
        <v>35</v>
      </c>
      <c r="I477" s="274"/>
      <c r="J477" s="319">
        <f>G477*I477</f>
        <v>0</v>
      </c>
      <c r="K477" s="319">
        <f>H477*I477</f>
        <v>0</v>
      </c>
      <c r="L477" s="170">
        <v>55</v>
      </c>
      <c r="M477" s="163">
        <v>4602009041112</v>
      </c>
      <c r="N477" s="4" t="s">
        <v>439</v>
      </c>
      <c r="O477" s="10">
        <v>17</v>
      </c>
      <c r="P477" s="10">
        <f>I477*O477</f>
        <v>0</v>
      </c>
      <c r="Q477" s="20">
        <v>2.9E-5</v>
      </c>
      <c r="R477" s="122">
        <f>I477*Q477</f>
        <v>0</v>
      </c>
    </row>
    <row r="478" spans="1:18" ht="15.75" customHeight="1">
      <c r="G478" s="562" t="s">
        <v>7</v>
      </c>
      <c r="H478" s="563"/>
      <c r="I478" s="171"/>
      <c r="J478" s="320">
        <f>SUM(J476:J477)</f>
        <v>0</v>
      </c>
      <c r="K478" s="320">
        <f>SUM(K476:K477)</f>
        <v>0</v>
      </c>
    </row>
    <row r="479" spans="1:18" ht="15.75" customHeight="1">
      <c r="G479" s="573" t="s">
        <v>15</v>
      </c>
      <c r="H479" s="574"/>
      <c r="I479" s="30">
        <f>SUM(P476:P477)/1000</f>
        <v>0</v>
      </c>
      <c r="J479" s="321" t="s">
        <v>11</v>
      </c>
      <c r="K479" s="321" t="s">
        <v>11</v>
      </c>
    </row>
    <row r="480" spans="1:18" ht="15.75" customHeight="1" thickBot="1">
      <c r="G480" s="575" t="s">
        <v>8</v>
      </c>
      <c r="H480" s="576"/>
      <c r="I480" s="31">
        <f>SUM(R476:R477)</f>
        <v>0</v>
      </c>
      <c r="J480" s="318" t="s">
        <v>247</v>
      </c>
      <c r="K480" s="318" t="s">
        <v>247</v>
      </c>
    </row>
    <row r="481" spans="3:17" ht="15.75" customHeight="1">
      <c r="G481" s="292"/>
      <c r="H481" s="495"/>
      <c r="I481" s="33"/>
      <c r="J481" s="315"/>
      <c r="K481" s="315"/>
    </row>
    <row r="482" spans="3:17" ht="15.75" customHeight="1" thickBot="1"/>
    <row r="483" spans="3:17" ht="15.75" customHeight="1">
      <c r="G483" s="564" t="s">
        <v>719</v>
      </c>
      <c r="H483" s="565"/>
      <c r="I483" s="566"/>
      <c r="J483" s="340" t="s">
        <v>716</v>
      </c>
      <c r="K483" s="523" t="s">
        <v>715</v>
      </c>
    </row>
    <row r="484" spans="3:17" ht="15.75" customHeight="1" thickBot="1">
      <c r="D484" s="338"/>
      <c r="E484" s="259"/>
      <c r="F484" s="259"/>
      <c r="G484" s="567"/>
      <c r="H484" s="568"/>
      <c r="I484" s="569"/>
      <c r="J484" s="339">
        <f>SUM(J28+J55+J65+J92+J119+J132+J148+J159+J178+J186+J193+J212+J227+J247+J271+J287+J308+J330+J356+J370+J377+J388+J416+J432+J439+J447+J455+J470+J478)</f>
        <v>0</v>
      </c>
      <c r="K484" s="524">
        <f>SUM(K28+K55+K65+K92+K119+K132+K148+K159+K178+K186+K193+K212+K227+K247+K271+K287+K308+K330+K356+K370+K377+K388+K416+K432+K439+K447+K455+K470+K478)</f>
        <v>0</v>
      </c>
      <c r="L484" s="259"/>
      <c r="P484" s="20"/>
      <c r="Q484"/>
    </row>
    <row r="485" spans="3:17" ht="15.75" customHeight="1"/>
    <row r="486" spans="3:17" ht="15.75" customHeight="1"/>
    <row r="487" spans="3:17" ht="21.75" customHeight="1" thickBot="1">
      <c r="D487" s="386"/>
      <c r="E487" s="386"/>
      <c r="F487" s="386"/>
      <c r="G487" s="387"/>
      <c r="H487" s="522"/>
      <c r="I487" s="388"/>
      <c r="J487" s="389" t="s">
        <v>716</v>
      </c>
      <c r="K487" s="389" t="s">
        <v>715</v>
      </c>
    </row>
    <row r="488" spans="3:17" ht="18.75" customHeight="1" thickBot="1">
      <c r="C488" s="74" t="s">
        <v>321</v>
      </c>
      <c r="D488" s="390"/>
      <c r="E488" s="390"/>
      <c r="F488" s="390"/>
      <c r="G488" s="570" t="s">
        <v>518</v>
      </c>
      <c r="H488" s="571"/>
      <c r="I488" s="572"/>
      <c r="J488" s="435">
        <f>SUM(J484+'Супы, котлеты, макароны, масла '!J119+'Бакалея - мука, зерно, семена '!J108+'Травы Старослав '!J239+'Быт и гигиена'!J15)</f>
        <v>0</v>
      </c>
      <c r="K488" s="435">
        <f>SUM(K484+'Супы, котлеты, макароны, масла '!K119+'Бакалея - мука, зерно, семена '!K108+'Стевия, чаи, сладости и пр.'!K108+'Травы Старослав '!K239+'Быт и гигиена'!K15)</f>
        <v>0</v>
      </c>
      <c r="L488" s="46" t="s">
        <v>695</v>
      </c>
    </row>
    <row r="489" spans="3:17" ht="15.75" customHeight="1">
      <c r="G489"/>
      <c r="H489" s="374"/>
      <c r="J489"/>
      <c r="K489" s="374"/>
      <c r="Q489"/>
    </row>
    <row r="490" spans="3:17" ht="15.75" customHeight="1">
      <c r="G490"/>
      <c r="H490" s="374"/>
      <c r="J490"/>
      <c r="K490" s="374"/>
      <c r="Q490"/>
    </row>
    <row r="491" spans="3:17">
      <c r="G491"/>
      <c r="H491" s="374"/>
      <c r="J491"/>
      <c r="K491" s="374"/>
      <c r="Q491"/>
    </row>
  </sheetData>
  <sheetProtection sheet="1" objects="1" scenarios="1" formatCells="0" formatColumns="0" formatRows="0" insertColumns="0" insertRows="0" insertHyperlinks="0" deleteColumns="0" deleteRows="0" sort="0" autoFilter="0" pivotTables="0"/>
  <protectedRanges>
    <protectedRange sqref="A10:XFD10" name="Диапазон2"/>
    <protectedRange sqref="I1:I70 I92:I164 I178:I252 I271:I313 I330:I1048576" name="Диапазон1"/>
  </protectedRanges>
  <mergeCells count="71">
    <mergeCell ref="D460:E460"/>
    <mergeCell ref="D475:E475"/>
    <mergeCell ref="D191:E191"/>
    <mergeCell ref="D198:E198"/>
    <mergeCell ref="D217:E217"/>
    <mergeCell ref="D382:E382"/>
    <mergeCell ref="D276:E276"/>
    <mergeCell ref="D292:E292"/>
    <mergeCell ref="D337:E337"/>
    <mergeCell ref="D368:E368"/>
    <mergeCell ref="D375:E375"/>
    <mergeCell ref="D393:E393"/>
    <mergeCell ref="D421:E421"/>
    <mergeCell ref="D437:E437"/>
    <mergeCell ref="D444:E444"/>
    <mergeCell ref="D70:E70"/>
    <mergeCell ref="D97:E97"/>
    <mergeCell ref="D124:E124"/>
    <mergeCell ref="D139:E139"/>
    <mergeCell ref="D452:E452"/>
    <mergeCell ref="G478:H478"/>
    <mergeCell ref="G483:I484"/>
    <mergeCell ref="G488:I488"/>
    <mergeCell ref="G479:H479"/>
    <mergeCell ref="G480:H480"/>
    <mergeCell ref="F475:N475"/>
    <mergeCell ref="F460:N460"/>
    <mergeCell ref="F452:N452"/>
    <mergeCell ref="F437:N437"/>
    <mergeCell ref="F421:N421"/>
    <mergeCell ref="F444:N444"/>
    <mergeCell ref="F368:N368"/>
    <mergeCell ref="F276:N276"/>
    <mergeCell ref="F393:N393"/>
    <mergeCell ref="F382:N382"/>
    <mergeCell ref="F375:N375"/>
    <mergeCell ref="F313:N313"/>
    <mergeCell ref="F361:N361"/>
    <mergeCell ref="F337:N337"/>
    <mergeCell ref="F252:N252"/>
    <mergeCell ref="F217:N217"/>
    <mergeCell ref="D2:N9"/>
    <mergeCell ref="F183:N183"/>
    <mergeCell ref="D33:N33"/>
    <mergeCell ref="F60:N60"/>
    <mergeCell ref="F154:N154"/>
    <mergeCell ref="F97:N97"/>
    <mergeCell ref="F124:N124"/>
    <mergeCell ref="F70:N70"/>
    <mergeCell ref="D154:E154"/>
    <mergeCell ref="D164:E164"/>
    <mergeCell ref="D183:E183"/>
    <mergeCell ref="D232:E232"/>
    <mergeCell ref="D252:E252"/>
    <mergeCell ref="D60:E60"/>
    <mergeCell ref="T393:W393"/>
    <mergeCell ref="G29:H29"/>
    <mergeCell ref="G30:H30"/>
    <mergeCell ref="D12:N12"/>
    <mergeCell ref="B10:N10"/>
    <mergeCell ref="D11:N11"/>
    <mergeCell ref="B11:C12"/>
    <mergeCell ref="G28:H28"/>
    <mergeCell ref="F139:N139"/>
    <mergeCell ref="F292:N292"/>
    <mergeCell ref="F198:N198"/>
    <mergeCell ref="F232:N232"/>
    <mergeCell ref="F164:N164"/>
    <mergeCell ref="F191:N191"/>
    <mergeCell ref="C361:E361"/>
    <mergeCell ref="C313:E313"/>
  </mergeCells>
  <phoneticPr fontId="8" type="noConversion"/>
  <hyperlinks>
    <hyperlink ref="C4" r:id="rId1"/>
    <hyperlink ref="C2" r:id="rId2"/>
    <hyperlink ref="C3" r:id="rId3"/>
    <hyperlink ref="C6" r:id="rId4"/>
  </hyperlinks>
  <pageMargins left="0.4" right="0.15" top="0.18" bottom="0.25" header="0.18" footer="0.25"/>
  <pageSetup paperSize="9" orientation="landscape" r:id="rId5"/>
  <headerFooter alignWithMargins="0"/>
  <ignoredErrors>
    <ignoredError sqref="M17:M18 M36:M39 M176:M177 M170:M173 M174 M461" numberStoredAsText="1"/>
  </ignoredError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W125"/>
  <sheetViews>
    <sheetView topLeftCell="B1" zoomScale="85" zoomScaleNormal="85" workbookViewId="0">
      <pane ySplit="1" topLeftCell="A2" activePane="bottomLeft" state="frozen"/>
      <selection pane="bottomLeft" activeCell="I150" sqref="I150"/>
    </sheetView>
  </sheetViews>
  <sheetFormatPr defaultRowHeight="12.75"/>
  <cols>
    <col min="1" max="1" width="14.42578125" style="453" hidden="1" customWidth="1"/>
    <col min="2" max="2" width="3.85546875" customWidth="1"/>
    <col min="3" max="3" width="34.140625" customWidth="1"/>
    <col min="4" max="4" width="11.5703125" customWidth="1"/>
    <col min="5" max="5" width="8.85546875" customWidth="1"/>
    <col min="6" max="6" width="15.28515625" customWidth="1"/>
    <col min="7" max="7" width="12" style="308" hidden="1" customWidth="1"/>
    <col min="8" max="8" width="13" style="496" customWidth="1"/>
    <col min="9" max="9" width="12.5703125" customWidth="1"/>
    <col min="10" max="10" width="13.28515625" style="308" hidden="1" customWidth="1"/>
    <col min="11" max="11" width="13.28515625" style="336" customWidth="1"/>
    <col min="12" max="12" width="11.85546875" customWidth="1"/>
    <col min="13" max="13" width="17" customWidth="1"/>
    <col min="14" max="14" width="13" customWidth="1"/>
    <col min="15" max="15" width="9.85546875" hidden="1" customWidth="1"/>
    <col min="16" max="16" width="12.7109375" hidden="1" customWidth="1"/>
    <col min="17" max="17" width="10" style="20" hidden="1" customWidth="1"/>
    <col min="18" max="18" width="18.28515625" hidden="1" customWidth="1"/>
    <col min="19" max="19" width="10" customWidth="1"/>
  </cols>
  <sheetData>
    <row r="1" spans="1:23" ht="51" customHeight="1" thickBot="1">
      <c r="A1" s="451" t="s">
        <v>941</v>
      </c>
      <c r="B1" s="64" t="s">
        <v>0</v>
      </c>
      <c r="C1" s="61" t="s">
        <v>1</v>
      </c>
      <c r="D1" s="65" t="s">
        <v>211</v>
      </c>
      <c r="E1" s="66" t="s">
        <v>207</v>
      </c>
      <c r="F1" s="157" t="s">
        <v>547</v>
      </c>
      <c r="G1" s="290" t="s">
        <v>709</v>
      </c>
      <c r="H1" s="486" t="s">
        <v>710</v>
      </c>
      <c r="I1" s="63" t="s">
        <v>212</v>
      </c>
      <c r="J1" s="341" t="s">
        <v>717</v>
      </c>
      <c r="K1" s="310" t="s">
        <v>718</v>
      </c>
      <c r="L1" s="100" t="s">
        <v>248</v>
      </c>
      <c r="M1" s="66" t="s">
        <v>2</v>
      </c>
      <c r="N1" s="16" t="s">
        <v>3</v>
      </c>
      <c r="O1" s="9" t="s">
        <v>228</v>
      </c>
      <c r="P1" s="9" t="s">
        <v>12</v>
      </c>
      <c r="Q1" s="9" t="s">
        <v>9</v>
      </c>
      <c r="R1" s="9" t="s">
        <v>13</v>
      </c>
      <c r="S1" s="6"/>
    </row>
    <row r="2" spans="1:23" ht="12.75" customHeight="1">
      <c r="B2" s="145"/>
      <c r="C2" s="175" t="s">
        <v>698</v>
      </c>
      <c r="D2" s="586"/>
      <c r="E2" s="586"/>
      <c r="F2" s="586"/>
      <c r="G2" s="586"/>
      <c r="H2" s="586"/>
      <c r="I2" s="586"/>
      <c r="J2" s="586"/>
      <c r="K2" s="586"/>
      <c r="L2" s="586"/>
      <c r="M2" s="586"/>
      <c r="N2" s="586"/>
      <c r="O2" s="8"/>
      <c r="P2" s="8"/>
    </row>
    <row r="3" spans="1:23" ht="12.75" customHeight="1">
      <c r="C3" s="257" t="s">
        <v>699</v>
      </c>
      <c r="D3" s="586"/>
      <c r="E3" s="586"/>
      <c r="F3" s="586"/>
      <c r="G3" s="586"/>
      <c r="H3" s="586"/>
      <c r="I3" s="586"/>
      <c r="J3" s="586"/>
      <c r="K3" s="586"/>
      <c r="L3" s="586"/>
      <c r="M3" s="586"/>
      <c r="N3" s="586"/>
      <c r="O3" s="8"/>
      <c r="P3" s="8"/>
    </row>
    <row r="4" spans="1:23" ht="12.75" customHeight="1">
      <c r="C4" s="257" t="s">
        <v>846</v>
      </c>
      <c r="D4" s="586"/>
      <c r="E4" s="586"/>
      <c r="F4" s="586"/>
      <c r="G4" s="586"/>
      <c r="H4" s="586"/>
      <c r="I4" s="586"/>
      <c r="J4" s="586"/>
      <c r="K4" s="586"/>
      <c r="L4" s="586"/>
      <c r="M4" s="586"/>
      <c r="N4" s="586"/>
      <c r="O4" s="8"/>
      <c r="P4" s="8"/>
    </row>
    <row r="5" spans="1:23" ht="12.75" customHeight="1">
      <c r="C5" s="467" t="s">
        <v>1449</v>
      </c>
      <c r="D5" s="586"/>
      <c r="E5" s="586"/>
      <c r="F5" s="586"/>
      <c r="G5" s="586"/>
      <c r="H5" s="586"/>
      <c r="I5" s="586"/>
      <c r="J5" s="586"/>
      <c r="K5" s="586"/>
      <c r="L5" s="586"/>
      <c r="M5" s="586"/>
      <c r="N5" s="586"/>
      <c r="O5" s="8"/>
      <c r="P5" s="8"/>
    </row>
    <row r="6" spans="1:23" ht="12.75" customHeight="1">
      <c r="C6" s="257" t="s">
        <v>1450</v>
      </c>
      <c r="D6" s="586"/>
      <c r="E6" s="586"/>
      <c r="F6" s="586"/>
      <c r="G6" s="586"/>
      <c r="H6" s="586"/>
      <c r="I6" s="586"/>
      <c r="J6" s="586"/>
      <c r="K6" s="586"/>
      <c r="L6" s="586"/>
      <c r="M6" s="586"/>
      <c r="N6" s="586"/>
      <c r="O6" s="8"/>
      <c r="P6" s="8"/>
    </row>
    <row r="7" spans="1:23" ht="12.75" customHeight="1">
      <c r="C7" s="418" t="s">
        <v>897</v>
      </c>
      <c r="D7" s="586"/>
      <c r="E7" s="586"/>
      <c r="F7" s="586"/>
      <c r="G7" s="586"/>
      <c r="H7" s="586"/>
      <c r="I7" s="586"/>
      <c r="J7" s="586"/>
      <c r="K7" s="586"/>
      <c r="L7" s="586"/>
      <c r="M7" s="586"/>
      <c r="N7" s="586"/>
      <c r="O7" s="8"/>
      <c r="P7" s="8"/>
    </row>
    <row r="8" spans="1:23" ht="12.75" customHeight="1">
      <c r="C8" s="7" t="s">
        <v>21</v>
      </c>
      <c r="D8" s="586"/>
      <c r="E8" s="586"/>
      <c r="F8" s="586"/>
      <c r="G8" s="586"/>
      <c r="H8" s="586"/>
      <c r="I8" s="586"/>
      <c r="J8" s="586"/>
      <c r="K8" s="586"/>
      <c r="L8" s="586"/>
      <c r="M8" s="586"/>
      <c r="N8" s="586"/>
      <c r="O8" s="8"/>
      <c r="P8" s="8"/>
    </row>
    <row r="9" spans="1:23" ht="18" customHeight="1">
      <c r="B9" s="533" t="s">
        <v>18</v>
      </c>
      <c r="C9" s="534"/>
      <c r="D9" s="534"/>
      <c r="E9" s="534"/>
      <c r="F9" s="534"/>
      <c r="G9" s="534"/>
      <c r="H9" s="534"/>
      <c r="I9" s="534"/>
      <c r="J9" s="534"/>
      <c r="K9" s="534"/>
      <c r="L9" s="534"/>
      <c r="M9" s="534"/>
      <c r="N9" s="535"/>
      <c r="O9" s="59"/>
      <c r="P9" s="59"/>
    </row>
    <row r="10" spans="1:23" ht="64.5" customHeight="1" thickBot="1">
      <c r="B10" s="154"/>
      <c r="C10" s="461"/>
      <c r="D10" s="601" t="s">
        <v>339</v>
      </c>
      <c r="E10" s="601"/>
      <c r="F10" s="587" t="s">
        <v>521</v>
      </c>
      <c r="G10" s="587"/>
      <c r="H10" s="587"/>
      <c r="I10" s="587"/>
      <c r="J10" s="587"/>
      <c r="K10" s="587"/>
      <c r="L10" s="587"/>
      <c r="M10" s="587"/>
      <c r="N10" s="587"/>
      <c r="V10" s="36"/>
      <c r="W10" s="36"/>
    </row>
    <row r="11" spans="1:23" ht="55.5" customHeight="1" thickBot="1">
      <c r="A11" s="456" t="s">
        <v>941</v>
      </c>
      <c r="B11" s="64" t="s">
        <v>0</v>
      </c>
      <c r="C11" s="61" t="s">
        <v>1</v>
      </c>
      <c r="D11" s="65" t="s">
        <v>211</v>
      </c>
      <c r="E11" s="157" t="s">
        <v>207</v>
      </c>
      <c r="F11" s="63" t="s">
        <v>547</v>
      </c>
      <c r="G11" s="369" t="s">
        <v>709</v>
      </c>
      <c r="H11" s="487" t="s">
        <v>710</v>
      </c>
      <c r="I11" s="63" t="s">
        <v>212</v>
      </c>
      <c r="J11" s="342" t="s">
        <v>717</v>
      </c>
      <c r="K11" s="474" t="s">
        <v>718</v>
      </c>
      <c r="L11" s="100" t="s">
        <v>248</v>
      </c>
      <c r="M11" s="66" t="s">
        <v>2</v>
      </c>
      <c r="N11" s="16" t="s">
        <v>3</v>
      </c>
      <c r="O11" s="9" t="s">
        <v>228</v>
      </c>
      <c r="P11" s="9" t="s">
        <v>12</v>
      </c>
      <c r="Q11" s="9" t="s">
        <v>9</v>
      </c>
      <c r="R11" s="9" t="s">
        <v>13</v>
      </c>
      <c r="V11" s="36"/>
      <c r="W11" s="36"/>
    </row>
    <row r="12" spans="1:23" ht="55.5" customHeight="1">
      <c r="A12" s="457" t="s">
        <v>1288</v>
      </c>
      <c r="B12" s="52">
        <v>1</v>
      </c>
      <c r="C12" s="241" t="s">
        <v>535</v>
      </c>
      <c r="D12" s="15"/>
      <c r="E12" s="155" t="s">
        <v>343</v>
      </c>
      <c r="F12" s="217" t="s">
        <v>558</v>
      </c>
      <c r="G12" s="291">
        <f>H12*1.18</f>
        <v>43.66</v>
      </c>
      <c r="H12" s="488">
        <v>37</v>
      </c>
      <c r="I12" s="263"/>
      <c r="J12" s="343">
        <f>G12*I12</f>
        <v>0</v>
      </c>
      <c r="K12" s="311">
        <f>H12*I12</f>
        <v>0</v>
      </c>
      <c r="L12" s="1" t="s">
        <v>349</v>
      </c>
      <c r="M12" s="143">
        <v>4670009620262</v>
      </c>
      <c r="N12" s="1">
        <v>35</v>
      </c>
      <c r="O12" s="10">
        <v>74</v>
      </c>
      <c r="P12" s="10">
        <f t="shared" ref="P12:P31" si="0">I12*O12</f>
        <v>0</v>
      </c>
      <c r="Q12" s="20">
        <v>6.2500000000000001E-4</v>
      </c>
      <c r="R12" s="35">
        <f t="shared" ref="R12:R31" si="1">Q12*I12</f>
        <v>0</v>
      </c>
    </row>
    <row r="13" spans="1:23" ht="55.5" customHeight="1">
      <c r="A13" s="133" t="s">
        <v>1289</v>
      </c>
      <c r="B13" s="53">
        <v>2</v>
      </c>
      <c r="C13" s="241" t="s">
        <v>720</v>
      </c>
      <c r="D13" s="15"/>
      <c r="E13" s="155" t="s">
        <v>344</v>
      </c>
      <c r="F13" s="217" t="s">
        <v>558</v>
      </c>
      <c r="G13" s="291">
        <f t="shared" ref="G13:G30" si="2">H13*1.18</f>
        <v>313.88</v>
      </c>
      <c r="H13" s="488">
        <v>266</v>
      </c>
      <c r="I13" s="263"/>
      <c r="J13" s="343">
        <f t="shared" ref="J13:J31" si="3">G13*I13</f>
        <v>0</v>
      </c>
      <c r="K13" s="311">
        <f t="shared" ref="K13:K31" si="4">H13*I13</f>
        <v>0</v>
      </c>
      <c r="L13" s="1" t="s">
        <v>342</v>
      </c>
      <c r="M13" s="143">
        <v>4670009620477</v>
      </c>
      <c r="N13" s="1">
        <v>80</v>
      </c>
      <c r="O13" s="10">
        <v>31</v>
      </c>
      <c r="P13" s="10">
        <f t="shared" si="0"/>
        <v>0</v>
      </c>
      <c r="Q13" s="20">
        <v>1.75E-4</v>
      </c>
      <c r="R13" s="35">
        <f t="shared" si="1"/>
        <v>0</v>
      </c>
    </row>
    <row r="14" spans="1:23" ht="55.5" customHeight="1">
      <c r="A14" s="133" t="s">
        <v>1291</v>
      </c>
      <c r="B14" s="54">
        <v>3</v>
      </c>
      <c r="C14" s="241" t="s">
        <v>721</v>
      </c>
      <c r="D14" s="14"/>
      <c r="E14" s="155" t="s">
        <v>344</v>
      </c>
      <c r="F14" s="217" t="s">
        <v>558</v>
      </c>
      <c r="G14" s="291">
        <f t="shared" si="2"/>
        <v>313.88</v>
      </c>
      <c r="H14" s="488">
        <v>266</v>
      </c>
      <c r="I14" s="263"/>
      <c r="J14" s="343">
        <f t="shared" si="3"/>
        <v>0</v>
      </c>
      <c r="K14" s="311">
        <f t="shared" si="4"/>
        <v>0</v>
      </c>
      <c r="L14" s="1" t="s">
        <v>342</v>
      </c>
      <c r="M14" s="80">
        <v>4670009620484</v>
      </c>
      <c r="N14" s="1">
        <v>80</v>
      </c>
      <c r="O14" s="10">
        <v>31</v>
      </c>
      <c r="P14" s="10">
        <f t="shared" si="0"/>
        <v>0</v>
      </c>
      <c r="Q14" s="20">
        <v>1.75E-4</v>
      </c>
      <c r="R14" s="35">
        <f t="shared" si="1"/>
        <v>0</v>
      </c>
    </row>
    <row r="15" spans="1:23" ht="55.5" customHeight="1">
      <c r="A15" s="133" t="s">
        <v>1292</v>
      </c>
      <c r="B15" s="54">
        <v>4</v>
      </c>
      <c r="C15" s="241" t="s">
        <v>722</v>
      </c>
      <c r="D15" s="14"/>
      <c r="E15" s="155" t="s">
        <v>344</v>
      </c>
      <c r="F15" s="217" t="s">
        <v>558</v>
      </c>
      <c r="G15" s="291">
        <f t="shared" si="2"/>
        <v>313.88</v>
      </c>
      <c r="H15" s="488">
        <v>266</v>
      </c>
      <c r="I15" s="263"/>
      <c r="J15" s="343">
        <f t="shared" si="3"/>
        <v>0</v>
      </c>
      <c r="K15" s="311">
        <f t="shared" si="4"/>
        <v>0</v>
      </c>
      <c r="L15" s="1" t="s">
        <v>342</v>
      </c>
      <c r="M15" s="156" t="s">
        <v>340</v>
      </c>
      <c r="N15" s="1">
        <v>80</v>
      </c>
      <c r="O15" s="10">
        <v>31</v>
      </c>
      <c r="P15" s="10">
        <f t="shared" si="0"/>
        <v>0</v>
      </c>
      <c r="Q15" s="20">
        <v>1.75E-4</v>
      </c>
      <c r="R15" s="35">
        <f t="shared" si="1"/>
        <v>0</v>
      </c>
    </row>
    <row r="16" spans="1:23" ht="55.5" customHeight="1">
      <c r="A16" s="133" t="s">
        <v>1290</v>
      </c>
      <c r="B16" s="54">
        <v>5</v>
      </c>
      <c r="C16" s="241" t="s">
        <v>723</v>
      </c>
      <c r="D16" s="14"/>
      <c r="E16" s="155" t="s">
        <v>344</v>
      </c>
      <c r="F16" s="217" t="s">
        <v>558</v>
      </c>
      <c r="G16" s="291">
        <f t="shared" si="2"/>
        <v>313.88</v>
      </c>
      <c r="H16" s="488">
        <v>266</v>
      </c>
      <c r="I16" s="263"/>
      <c r="J16" s="343">
        <f t="shared" si="3"/>
        <v>0</v>
      </c>
      <c r="K16" s="311">
        <f t="shared" si="4"/>
        <v>0</v>
      </c>
      <c r="L16" s="1" t="s">
        <v>342</v>
      </c>
      <c r="M16" s="156" t="s">
        <v>341</v>
      </c>
      <c r="N16" s="1">
        <v>80</v>
      </c>
      <c r="O16" s="10">
        <v>31</v>
      </c>
      <c r="P16" s="10">
        <f t="shared" si="0"/>
        <v>0</v>
      </c>
      <c r="Q16" s="20">
        <v>1.75E-4</v>
      </c>
      <c r="R16" s="35">
        <f t="shared" si="1"/>
        <v>0</v>
      </c>
    </row>
    <row r="17" spans="1:20" ht="55.5" customHeight="1">
      <c r="A17" s="133" t="s">
        <v>1293</v>
      </c>
      <c r="B17" s="53">
        <v>6</v>
      </c>
      <c r="C17" s="241" t="s">
        <v>724</v>
      </c>
      <c r="E17" s="155" t="s">
        <v>344</v>
      </c>
      <c r="F17" s="217" t="s">
        <v>558</v>
      </c>
      <c r="G17" s="291">
        <f t="shared" si="2"/>
        <v>313.88</v>
      </c>
      <c r="H17" s="488">
        <v>266</v>
      </c>
      <c r="I17" s="263"/>
      <c r="J17" s="343">
        <f t="shared" si="3"/>
        <v>0</v>
      </c>
      <c r="K17" s="311">
        <f t="shared" si="4"/>
        <v>0</v>
      </c>
      <c r="L17" s="1" t="s">
        <v>342</v>
      </c>
      <c r="M17" s="156" t="s">
        <v>423</v>
      </c>
      <c r="N17" s="1">
        <v>80</v>
      </c>
      <c r="O17" s="10">
        <v>31</v>
      </c>
      <c r="P17" s="10">
        <f t="shared" si="0"/>
        <v>0</v>
      </c>
      <c r="Q17" s="20">
        <v>1.75E-4</v>
      </c>
      <c r="R17" s="35">
        <f t="shared" si="1"/>
        <v>0</v>
      </c>
    </row>
    <row r="18" spans="1:20" ht="55.5" customHeight="1">
      <c r="A18" s="133" t="s">
        <v>1294</v>
      </c>
      <c r="B18" s="53">
        <v>7</v>
      </c>
      <c r="C18" s="241" t="s">
        <v>725</v>
      </c>
      <c r="D18" s="14"/>
      <c r="E18" s="155" t="s">
        <v>344</v>
      </c>
      <c r="F18" s="217" t="s">
        <v>558</v>
      </c>
      <c r="G18" s="291">
        <f t="shared" si="2"/>
        <v>313.88</v>
      </c>
      <c r="H18" s="488">
        <v>266</v>
      </c>
      <c r="I18" s="263"/>
      <c r="J18" s="343">
        <f t="shared" si="3"/>
        <v>0</v>
      </c>
      <c r="K18" s="311">
        <f t="shared" si="4"/>
        <v>0</v>
      </c>
      <c r="L18" s="1" t="s">
        <v>342</v>
      </c>
      <c r="M18" s="80">
        <v>4670009620576</v>
      </c>
      <c r="N18" s="1">
        <v>80</v>
      </c>
      <c r="O18" s="10">
        <v>31</v>
      </c>
      <c r="P18" s="10">
        <f t="shared" si="0"/>
        <v>0</v>
      </c>
      <c r="Q18" s="20">
        <v>1.75E-4</v>
      </c>
      <c r="R18" s="35">
        <f t="shared" si="1"/>
        <v>0</v>
      </c>
    </row>
    <row r="19" spans="1:20" ht="55.5" customHeight="1">
      <c r="A19" s="133" t="s">
        <v>1295</v>
      </c>
      <c r="B19" s="53">
        <v>8</v>
      </c>
      <c r="C19" s="241" t="s">
        <v>523</v>
      </c>
      <c r="D19" s="22"/>
      <c r="E19" s="77" t="s">
        <v>345</v>
      </c>
      <c r="F19" s="218" t="s">
        <v>553</v>
      </c>
      <c r="G19" s="291">
        <f t="shared" si="2"/>
        <v>57.82</v>
      </c>
      <c r="H19" s="489">
        <v>49</v>
      </c>
      <c r="I19" s="263"/>
      <c r="J19" s="343">
        <f t="shared" si="3"/>
        <v>0</v>
      </c>
      <c r="K19" s="311">
        <f t="shared" si="4"/>
        <v>0</v>
      </c>
      <c r="L19" s="129" t="s">
        <v>350</v>
      </c>
      <c r="M19" s="80">
        <v>4670009620057</v>
      </c>
      <c r="N19" s="4">
        <v>40</v>
      </c>
      <c r="O19" s="10">
        <v>234</v>
      </c>
      <c r="P19" s="10">
        <f t="shared" si="0"/>
        <v>0</v>
      </c>
      <c r="Q19" s="20">
        <v>6.2500000000000001E-4</v>
      </c>
      <c r="R19" s="35">
        <f t="shared" si="1"/>
        <v>0</v>
      </c>
    </row>
    <row r="20" spans="1:20" ht="55.5" customHeight="1">
      <c r="A20" s="133" t="s">
        <v>1296</v>
      </c>
      <c r="B20" s="53">
        <v>9</v>
      </c>
      <c r="C20" s="241" t="s">
        <v>524</v>
      </c>
      <c r="D20" s="14"/>
      <c r="E20" s="77" t="s">
        <v>345</v>
      </c>
      <c r="F20" s="218" t="s">
        <v>553</v>
      </c>
      <c r="G20" s="291">
        <f t="shared" si="2"/>
        <v>57.82</v>
      </c>
      <c r="H20" s="489">
        <v>49</v>
      </c>
      <c r="I20" s="263"/>
      <c r="J20" s="343">
        <f t="shared" si="3"/>
        <v>0</v>
      </c>
      <c r="K20" s="311">
        <f t="shared" si="4"/>
        <v>0</v>
      </c>
      <c r="L20" s="129" t="s">
        <v>350</v>
      </c>
      <c r="M20" s="80">
        <v>4670009620064</v>
      </c>
      <c r="N20" s="4">
        <v>40</v>
      </c>
      <c r="O20" s="10">
        <v>234</v>
      </c>
      <c r="P20" s="10">
        <f t="shared" si="0"/>
        <v>0</v>
      </c>
      <c r="Q20" s="20">
        <v>6.2500000000000001E-4</v>
      </c>
      <c r="R20" s="35">
        <f t="shared" si="1"/>
        <v>0</v>
      </c>
    </row>
    <row r="21" spans="1:20" ht="55.5" customHeight="1">
      <c r="A21" s="133" t="s">
        <v>1297</v>
      </c>
      <c r="B21" s="53">
        <v>10</v>
      </c>
      <c r="C21" s="241" t="s">
        <v>525</v>
      </c>
      <c r="D21" s="23"/>
      <c r="E21" s="77" t="s">
        <v>345</v>
      </c>
      <c r="F21" s="218" t="s">
        <v>553</v>
      </c>
      <c r="G21" s="291">
        <f t="shared" si="2"/>
        <v>64.899999999999991</v>
      </c>
      <c r="H21" s="489">
        <v>55</v>
      </c>
      <c r="I21" s="263"/>
      <c r="J21" s="343">
        <f t="shared" si="3"/>
        <v>0</v>
      </c>
      <c r="K21" s="311">
        <f t="shared" si="4"/>
        <v>0</v>
      </c>
      <c r="L21" s="129" t="s">
        <v>351</v>
      </c>
      <c r="M21" s="80">
        <v>4670009620088</v>
      </c>
      <c r="N21" s="4">
        <v>40</v>
      </c>
      <c r="O21" s="10">
        <v>234</v>
      </c>
      <c r="P21" s="10">
        <f t="shared" si="0"/>
        <v>0</v>
      </c>
      <c r="Q21" s="20">
        <v>6.2500000000000001E-4</v>
      </c>
      <c r="R21" s="35">
        <f t="shared" si="1"/>
        <v>0</v>
      </c>
    </row>
    <row r="22" spans="1:20" ht="55.5" customHeight="1">
      <c r="A22" s="133" t="s">
        <v>1298</v>
      </c>
      <c r="B22" s="53">
        <v>11</v>
      </c>
      <c r="C22" s="241" t="s">
        <v>526</v>
      </c>
      <c r="D22" s="23"/>
      <c r="E22" s="77" t="s">
        <v>345</v>
      </c>
      <c r="F22" s="218" t="s">
        <v>553</v>
      </c>
      <c r="G22" s="291">
        <f t="shared" si="2"/>
        <v>64.899999999999991</v>
      </c>
      <c r="H22" s="489">
        <v>55</v>
      </c>
      <c r="I22" s="263"/>
      <c r="J22" s="343">
        <f t="shared" si="3"/>
        <v>0</v>
      </c>
      <c r="K22" s="311">
        <f t="shared" si="4"/>
        <v>0</v>
      </c>
      <c r="L22" s="129" t="s">
        <v>351</v>
      </c>
      <c r="M22" s="80">
        <v>4670009620095</v>
      </c>
      <c r="N22" s="4">
        <v>40</v>
      </c>
      <c r="O22" s="10">
        <v>234</v>
      </c>
      <c r="P22" s="10">
        <f t="shared" si="0"/>
        <v>0</v>
      </c>
      <c r="Q22" s="20">
        <v>6.2500000000000001E-4</v>
      </c>
      <c r="R22" s="35">
        <f t="shared" si="1"/>
        <v>0</v>
      </c>
    </row>
    <row r="23" spans="1:20" ht="55.5" customHeight="1">
      <c r="A23" s="133" t="s">
        <v>1299</v>
      </c>
      <c r="B23" s="53">
        <v>12</v>
      </c>
      <c r="C23" s="241" t="s">
        <v>527</v>
      </c>
      <c r="D23" s="23"/>
      <c r="E23" s="77" t="s">
        <v>345</v>
      </c>
      <c r="F23" s="218" t="s">
        <v>553</v>
      </c>
      <c r="G23" s="291">
        <f t="shared" si="2"/>
        <v>62.54</v>
      </c>
      <c r="H23" s="489">
        <v>53</v>
      </c>
      <c r="I23" s="263"/>
      <c r="J23" s="343">
        <f t="shared" si="3"/>
        <v>0</v>
      </c>
      <c r="K23" s="311">
        <f t="shared" si="4"/>
        <v>0</v>
      </c>
      <c r="L23" s="129" t="s">
        <v>352</v>
      </c>
      <c r="M23" s="80">
        <v>4670009620101</v>
      </c>
      <c r="N23" s="4">
        <v>40</v>
      </c>
      <c r="O23" s="10">
        <v>234</v>
      </c>
      <c r="P23" s="10">
        <f t="shared" si="0"/>
        <v>0</v>
      </c>
      <c r="Q23" s="20">
        <v>6.2500000000000001E-4</v>
      </c>
      <c r="R23" s="35">
        <f t="shared" si="1"/>
        <v>0</v>
      </c>
    </row>
    <row r="24" spans="1:20" ht="55.5" customHeight="1">
      <c r="A24" s="133" t="s">
        <v>1300</v>
      </c>
      <c r="B24" s="53">
        <v>13</v>
      </c>
      <c r="C24" s="241" t="s">
        <v>528</v>
      </c>
      <c r="D24" s="23"/>
      <c r="E24" s="77" t="s">
        <v>345</v>
      </c>
      <c r="F24" s="218" t="s">
        <v>553</v>
      </c>
      <c r="G24" s="291">
        <f t="shared" si="2"/>
        <v>62.54</v>
      </c>
      <c r="H24" s="489">
        <v>53</v>
      </c>
      <c r="I24" s="263"/>
      <c r="J24" s="343">
        <f t="shared" si="3"/>
        <v>0</v>
      </c>
      <c r="K24" s="311">
        <f t="shared" si="4"/>
        <v>0</v>
      </c>
      <c r="L24" s="129" t="s">
        <v>352</v>
      </c>
      <c r="M24" s="80">
        <v>4670009620125</v>
      </c>
      <c r="N24" s="4">
        <v>40</v>
      </c>
      <c r="O24" s="10">
        <v>234</v>
      </c>
      <c r="P24" s="10">
        <f t="shared" si="0"/>
        <v>0</v>
      </c>
      <c r="Q24" s="20">
        <v>6.2500000000000001E-4</v>
      </c>
      <c r="R24" s="35">
        <f t="shared" si="1"/>
        <v>0</v>
      </c>
    </row>
    <row r="25" spans="1:20" ht="55.5" customHeight="1">
      <c r="A25" s="133" t="s">
        <v>1301</v>
      </c>
      <c r="B25" s="53">
        <v>14</v>
      </c>
      <c r="C25" s="241" t="s">
        <v>529</v>
      </c>
      <c r="D25" s="23"/>
      <c r="E25" s="77" t="s">
        <v>345</v>
      </c>
      <c r="F25" s="218" t="s">
        <v>553</v>
      </c>
      <c r="G25" s="291">
        <f t="shared" si="2"/>
        <v>69.61999999999999</v>
      </c>
      <c r="H25" s="489">
        <v>59</v>
      </c>
      <c r="I25" s="263"/>
      <c r="J25" s="343">
        <f t="shared" si="3"/>
        <v>0</v>
      </c>
      <c r="K25" s="311">
        <f t="shared" si="4"/>
        <v>0</v>
      </c>
      <c r="L25" s="129" t="s">
        <v>353</v>
      </c>
      <c r="M25" s="80">
        <v>4670009620132</v>
      </c>
      <c r="N25" s="4">
        <v>40</v>
      </c>
      <c r="O25" s="10">
        <v>234</v>
      </c>
      <c r="P25" s="10">
        <f t="shared" si="0"/>
        <v>0</v>
      </c>
      <c r="Q25" s="20">
        <v>6.2500000000000001E-4</v>
      </c>
      <c r="R25" s="35">
        <f t="shared" si="1"/>
        <v>0</v>
      </c>
    </row>
    <row r="26" spans="1:20" ht="55.5" customHeight="1">
      <c r="A26" s="133" t="s">
        <v>1302</v>
      </c>
      <c r="B26" s="53">
        <v>15</v>
      </c>
      <c r="C26" s="241" t="s">
        <v>530</v>
      </c>
      <c r="D26" s="23"/>
      <c r="E26" s="77" t="s">
        <v>345</v>
      </c>
      <c r="F26" s="218" t="s">
        <v>553</v>
      </c>
      <c r="G26" s="291">
        <f t="shared" si="2"/>
        <v>69.61999999999999</v>
      </c>
      <c r="H26" s="489">
        <v>59</v>
      </c>
      <c r="I26" s="263"/>
      <c r="J26" s="343">
        <f t="shared" si="3"/>
        <v>0</v>
      </c>
      <c r="K26" s="311">
        <f t="shared" si="4"/>
        <v>0</v>
      </c>
      <c r="L26" s="129" t="s">
        <v>353</v>
      </c>
      <c r="M26" s="80">
        <v>4670009620149</v>
      </c>
      <c r="N26" s="4">
        <v>40</v>
      </c>
      <c r="O26" s="10">
        <v>234</v>
      </c>
      <c r="P26" s="10">
        <f t="shared" si="0"/>
        <v>0</v>
      </c>
      <c r="Q26" s="20">
        <v>6.2500000000000001E-4</v>
      </c>
      <c r="R26" s="35">
        <f t="shared" si="1"/>
        <v>0</v>
      </c>
    </row>
    <row r="27" spans="1:20" ht="55.5" customHeight="1">
      <c r="A27" s="133" t="s">
        <v>1303</v>
      </c>
      <c r="B27" s="53">
        <v>16</v>
      </c>
      <c r="C27" s="241" t="s">
        <v>531</v>
      </c>
      <c r="D27" s="23"/>
      <c r="E27" s="77" t="s">
        <v>346</v>
      </c>
      <c r="F27" s="218" t="s">
        <v>553</v>
      </c>
      <c r="G27" s="291">
        <f t="shared" si="2"/>
        <v>89.679999999999993</v>
      </c>
      <c r="H27" s="489">
        <v>76</v>
      </c>
      <c r="I27" s="263"/>
      <c r="J27" s="343">
        <f t="shared" si="3"/>
        <v>0</v>
      </c>
      <c r="K27" s="311">
        <f t="shared" si="4"/>
        <v>0</v>
      </c>
      <c r="L27" s="129" t="s">
        <v>347</v>
      </c>
      <c r="M27" s="80">
        <v>4670009620156</v>
      </c>
      <c r="N27" s="4">
        <v>20</v>
      </c>
      <c r="O27" s="10">
        <v>506</v>
      </c>
      <c r="P27" s="10">
        <f t="shared" si="0"/>
        <v>0</v>
      </c>
      <c r="Q27" s="20">
        <v>6.2500000000000001E-4</v>
      </c>
      <c r="R27" s="35">
        <f t="shared" si="1"/>
        <v>0</v>
      </c>
    </row>
    <row r="28" spans="1:20" ht="55.5" customHeight="1">
      <c r="A28" s="133" t="s">
        <v>1304</v>
      </c>
      <c r="B28" s="53">
        <v>17</v>
      </c>
      <c r="C28" s="241" t="s">
        <v>532</v>
      </c>
      <c r="D28" s="23"/>
      <c r="E28" s="77" t="s">
        <v>346</v>
      </c>
      <c r="F28" s="218" t="s">
        <v>553</v>
      </c>
      <c r="G28" s="291">
        <f t="shared" si="2"/>
        <v>89.679999999999993</v>
      </c>
      <c r="H28" s="489">
        <v>76</v>
      </c>
      <c r="I28" s="263"/>
      <c r="J28" s="343">
        <f t="shared" si="3"/>
        <v>0</v>
      </c>
      <c r="K28" s="311">
        <f t="shared" si="4"/>
        <v>0</v>
      </c>
      <c r="L28" s="129" t="s">
        <v>347</v>
      </c>
      <c r="M28" s="80">
        <v>4670009620163</v>
      </c>
      <c r="N28" s="4">
        <v>20</v>
      </c>
      <c r="O28" s="10">
        <v>506</v>
      </c>
      <c r="P28" s="10">
        <f t="shared" si="0"/>
        <v>0</v>
      </c>
      <c r="Q28" s="20">
        <v>6.2500000000000001E-4</v>
      </c>
      <c r="R28" s="35">
        <f t="shared" si="1"/>
        <v>0</v>
      </c>
    </row>
    <row r="29" spans="1:20" ht="55.5" customHeight="1">
      <c r="A29" s="133" t="s">
        <v>1305</v>
      </c>
      <c r="B29" s="53">
        <v>18</v>
      </c>
      <c r="C29" s="241" t="s">
        <v>533</v>
      </c>
      <c r="D29" s="23"/>
      <c r="E29" s="77" t="s">
        <v>346</v>
      </c>
      <c r="F29" s="218" t="s">
        <v>553</v>
      </c>
      <c r="G29" s="291">
        <f t="shared" si="2"/>
        <v>95.58</v>
      </c>
      <c r="H29" s="489">
        <v>81</v>
      </c>
      <c r="I29" s="263"/>
      <c r="J29" s="343">
        <f t="shared" si="3"/>
        <v>0</v>
      </c>
      <c r="K29" s="311">
        <f t="shared" si="4"/>
        <v>0</v>
      </c>
      <c r="L29" s="129" t="s">
        <v>348</v>
      </c>
      <c r="M29" s="80">
        <v>4670009620170</v>
      </c>
      <c r="N29" s="4">
        <v>20</v>
      </c>
      <c r="O29" s="10">
        <v>506</v>
      </c>
      <c r="P29" s="10">
        <f t="shared" si="0"/>
        <v>0</v>
      </c>
      <c r="Q29" s="20">
        <v>6.2500000000000001E-4</v>
      </c>
      <c r="R29" s="35">
        <f t="shared" si="1"/>
        <v>0</v>
      </c>
    </row>
    <row r="30" spans="1:20" ht="55.5" customHeight="1">
      <c r="A30" s="133" t="s">
        <v>1306</v>
      </c>
      <c r="B30" s="53">
        <v>19</v>
      </c>
      <c r="C30" s="214" t="s">
        <v>534</v>
      </c>
      <c r="D30" s="23"/>
      <c r="E30" s="77" t="s">
        <v>346</v>
      </c>
      <c r="F30" s="218" t="s">
        <v>553</v>
      </c>
      <c r="G30" s="291">
        <f t="shared" si="2"/>
        <v>95.58</v>
      </c>
      <c r="H30" s="489">
        <v>81</v>
      </c>
      <c r="I30" s="263"/>
      <c r="J30" s="343">
        <f t="shared" si="3"/>
        <v>0</v>
      </c>
      <c r="K30" s="311">
        <f t="shared" si="4"/>
        <v>0</v>
      </c>
      <c r="L30" s="129" t="s">
        <v>348</v>
      </c>
      <c r="M30" s="80">
        <v>4670009620187</v>
      </c>
      <c r="N30" s="4">
        <v>20</v>
      </c>
      <c r="O30" s="10">
        <v>506</v>
      </c>
      <c r="P30" s="10">
        <f t="shared" si="0"/>
        <v>0</v>
      </c>
      <c r="Q30" s="20">
        <v>6.2500000000000001E-4</v>
      </c>
      <c r="R30" s="35">
        <f t="shared" si="1"/>
        <v>0</v>
      </c>
    </row>
    <row r="31" spans="1:20" ht="55.5" customHeight="1" thickBot="1">
      <c r="A31" s="133" t="s">
        <v>1307</v>
      </c>
      <c r="B31" s="53">
        <v>20</v>
      </c>
      <c r="C31" s="214" t="s">
        <v>584</v>
      </c>
      <c r="D31" s="23"/>
      <c r="E31" s="77" t="s">
        <v>346</v>
      </c>
      <c r="F31" s="225" t="s">
        <v>553</v>
      </c>
      <c r="G31" s="291">
        <f>H31*1.18</f>
        <v>89.679999999999993</v>
      </c>
      <c r="H31" s="489">
        <v>76</v>
      </c>
      <c r="I31" s="263"/>
      <c r="J31" s="343">
        <f t="shared" si="3"/>
        <v>0</v>
      </c>
      <c r="K31" s="311">
        <f t="shared" si="4"/>
        <v>0</v>
      </c>
      <c r="L31" s="129" t="s">
        <v>347</v>
      </c>
      <c r="M31" s="80">
        <v>4670009620255</v>
      </c>
      <c r="N31" s="4">
        <v>25</v>
      </c>
      <c r="O31" s="10">
        <v>506</v>
      </c>
      <c r="P31" s="10">
        <f t="shared" si="0"/>
        <v>0</v>
      </c>
      <c r="Q31" s="92">
        <v>6.2500000000000001E-4</v>
      </c>
      <c r="R31" s="35">
        <f t="shared" si="1"/>
        <v>0</v>
      </c>
      <c r="T31" s="37"/>
    </row>
    <row r="32" spans="1:20" ht="15.75" customHeight="1">
      <c r="B32" s="55"/>
      <c r="C32" s="78"/>
      <c r="E32" s="25"/>
      <c r="F32" s="25"/>
      <c r="G32" s="594" t="s">
        <v>7</v>
      </c>
      <c r="H32" s="595"/>
      <c r="I32" s="29"/>
      <c r="J32" s="346">
        <f>SUM(J12:J31)</f>
        <v>0</v>
      </c>
      <c r="K32" s="312">
        <f>SUM(K12:K31)</f>
        <v>0</v>
      </c>
      <c r="L32" s="10"/>
      <c r="M32" s="26"/>
      <c r="N32" s="10"/>
      <c r="O32" s="10"/>
      <c r="P32" s="10"/>
      <c r="R32" s="20"/>
    </row>
    <row r="33" spans="1:18" ht="14.25" customHeight="1">
      <c r="B33" s="55"/>
      <c r="C33" s="24"/>
      <c r="E33" s="25"/>
      <c r="F33" s="25"/>
      <c r="G33" s="596" t="s">
        <v>15</v>
      </c>
      <c r="H33" s="597"/>
      <c r="I33" s="30">
        <f>SUM(P12:P31)/1000</f>
        <v>0</v>
      </c>
      <c r="J33" s="347" t="s">
        <v>11</v>
      </c>
      <c r="K33" s="317" t="s">
        <v>11</v>
      </c>
      <c r="L33" s="10"/>
      <c r="M33" s="26"/>
      <c r="N33" s="10"/>
      <c r="O33" s="10"/>
      <c r="P33" s="10"/>
      <c r="R33" s="20"/>
    </row>
    <row r="34" spans="1:18" ht="15.75" customHeight="1" thickBot="1">
      <c r="B34" s="462" t="s">
        <v>1274</v>
      </c>
      <c r="C34" s="462"/>
      <c r="E34" s="25"/>
      <c r="F34" s="25"/>
      <c r="G34" s="598" t="s">
        <v>8</v>
      </c>
      <c r="H34" s="599"/>
      <c r="I34" s="31">
        <f>SUM(R12:R31)</f>
        <v>0</v>
      </c>
      <c r="J34" s="348" t="s">
        <v>14</v>
      </c>
      <c r="K34" s="318" t="s">
        <v>14</v>
      </c>
      <c r="L34" s="10"/>
      <c r="M34" s="26"/>
      <c r="N34" s="10"/>
      <c r="O34" s="10"/>
      <c r="P34" s="10"/>
      <c r="R34" s="20"/>
    </row>
    <row r="35" spans="1:18" ht="15.75" customHeight="1">
      <c r="B35" s="462"/>
      <c r="C35" s="462"/>
      <c r="E35" s="25"/>
      <c r="F35" s="25"/>
      <c r="G35" s="292"/>
      <c r="H35" s="490"/>
      <c r="I35" s="33"/>
      <c r="J35" s="349"/>
      <c r="K35" s="315"/>
      <c r="L35" s="10"/>
      <c r="M35" s="26"/>
      <c r="N35" s="10"/>
      <c r="O35" s="10"/>
      <c r="P35" s="10"/>
      <c r="R35" s="20"/>
    </row>
    <row r="36" spans="1:18" ht="15.75" customHeight="1">
      <c r="B36" s="462"/>
      <c r="C36" s="462"/>
      <c r="E36" s="25"/>
      <c r="F36" s="25"/>
      <c r="G36" s="292"/>
      <c r="H36" s="490"/>
      <c r="I36" s="33"/>
      <c r="J36" s="349"/>
      <c r="K36" s="315"/>
      <c r="L36" s="10"/>
      <c r="M36" s="26"/>
      <c r="N36" s="10"/>
      <c r="O36" s="10"/>
      <c r="P36" s="10"/>
      <c r="R36" s="20"/>
    </row>
    <row r="37" spans="1:18" ht="80.25" customHeight="1" thickBot="1">
      <c r="B37" s="184"/>
      <c r="C37" s="184"/>
      <c r="D37" s="577" t="s">
        <v>1275</v>
      </c>
      <c r="E37" s="577"/>
      <c r="F37" s="554" t="s">
        <v>617</v>
      </c>
      <c r="G37" s="554"/>
      <c r="H37" s="554"/>
      <c r="I37" s="554"/>
      <c r="J37" s="554"/>
      <c r="K37" s="554"/>
      <c r="L37" s="554"/>
      <c r="M37" s="554"/>
      <c r="N37" s="554"/>
    </row>
    <row r="38" spans="1:18" ht="54.95" customHeight="1">
      <c r="A38" s="133" t="s">
        <v>1308</v>
      </c>
      <c r="B38" s="95">
        <v>1</v>
      </c>
      <c r="C38" s="166" t="s">
        <v>853</v>
      </c>
      <c r="D38" s="254"/>
      <c r="E38" s="167" t="s">
        <v>323</v>
      </c>
      <c r="F38" s="227" t="s">
        <v>553</v>
      </c>
      <c r="G38" s="297">
        <f>H38*1.18</f>
        <v>123.89999999999999</v>
      </c>
      <c r="H38" s="491">
        <v>105</v>
      </c>
      <c r="I38" s="267"/>
      <c r="J38" s="350">
        <f>G38*I38</f>
        <v>0</v>
      </c>
      <c r="K38" s="319">
        <f>H38*I38</f>
        <v>0</v>
      </c>
      <c r="L38" s="170">
        <v>190</v>
      </c>
      <c r="M38" s="163">
        <v>4627093734856</v>
      </c>
      <c r="N38" s="4">
        <v>1</v>
      </c>
      <c r="O38" s="10">
        <v>257</v>
      </c>
      <c r="P38" s="10">
        <f>I38*O38</f>
        <v>0</v>
      </c>
      <c r="Q38" s="20">
        <v>1.8400000000000001E-3</v>
      </c>
      <c r="R38" s="122">
        <f>I38*Q38</f>
        <v>0</v>
      </c>
    </row>
    <row r="39" spans="1:18" ht="54.95" customHeight="1">
      <c r="A39" s="133" t="s">
        <v>1309</v>
      </c>
      <c r="B39" s="95">
        <v>2</v>
      </c>
      <c r="C39" s="166" t="s">
        <v>852</v>
      </c>
      <c r="D39" s="254"/>
      <c r="E39" s="167" t="s">
        <v>323</v>
      </c>
      <c r="F39" s="227" t="s">
        <v>553</v>
      </c>
      <c r="G39" s="297">
        <f>H39*1.18</f>
        <v>82.6</v>
      </c>
      <c r="H39" s="491">
        <v>70</v>
      </c>
      <c r="I39" s="273"/>
      <c r="J39" s="350">
        <f>G39*I39</f>
        <v>0</v>
      </c>
      <c r="K39" s="319">
        <f>H39*I39</f>
        <v>0</v>
      </c>
      <c r="L39" s="170">
        <v>130</v>
      </c>
      <c r="M39" s="163">
        <v>4627093734863</v>
      </c>
      <c r="N39" s="4">
        <v>1</v>
      </c>
      <c r="O39" s="10">
        <v>257</v>
      </c>
      <c r="P39" s="10">
        <f>I39*O39</f>
        <v>0</v>
      </c>
      <c r="Q39" s="20">
        <v>1.8400000000000001E-3</v>
      </c>
      <c r="R39" s="122">
        <f>I39*Q39</f>
        <v>0</v>
      </c>
    </row>
    <row r="40" spans="1:18" ht="54.95" customHeight="1">
      <c r="A40" s="133" t="s">
        <v>1310</v>
      </c>
      <c r="B40" s="95">
        <v>3</v>
      </c>
      <c r="C40" s="166" t="s">
        <v>851</v>
      </c>
      <c r="D40" s="254"/>
      <c r="E40" s="167" t="s">
        <v>323</v>
      </c>
      <c r="F40" s="227" t="s">
        <v>553</v>
      </c>
      <c r="G40" s="297">
        <f>H40*1.18</f>
        <v>244.26</v>
      </c>
      <c r="H40" s="491">
        <v>207</v>
      </c>
      <c r="I40" s="273"/>
      <c r="J40" s="350">
        <f>G40*I40</f>
        <v>0</v>
      </c>
      <c r="K40" s="319">
        <f>H40*I40</f>
        <v>0</v>
      </c>
      <c r="L40" s="170">
        <v>280</v>
      </c>
      <c r="M40" s="163">
        <v>4627093734870</v>
      </c>
      <c r="N40" s="4">
        <v>1</v>
      </c>
      <c r="O40" s="10">
        <v>257</v>
      </c>
      <c r="P40" s="10">
        <f>I40*O40</f>
        <v>0</v>
      </c>
      <c r="Q40" s="20">
        <v>1.8400000000000001E-3</v>
      </c>
      <c r="R40" s="122">
        <f>I40*Q40</f>
        <v>0</v>
      </c>
    </row>
    <row r="41" spans="1:18" ht="54.95" customHeight="1" thickBot="1">
      <c r="A41" s="133" t="s">
        <v>1311</v>
      </c>
      <c r="B41" s="95">
        <v>4</v>
      </c>
      <c r="C41" s="166" t="s">
        <v>850</v>
      </c>
      <c r="D41" s="254"/>
      <c r="E41" s="167" t="s">
        <v>323</v>
      </c>
      <c r="F41" s="227" t="s">
        <v>553</v>
      </c>
      <c r="G41" s="297">
        <f>H41*1.18</f>
        <v>152.22</v>
      </c>
      <c r="H41" s="492">
        <v>129</v>
      </c>
      <c r="I41" s="274"/>
      <c r="J41" s="350">
        <f>G41*I41</f>
        <v>0</v>
      </c>
      <c r="K41" s="319">
        <f>H41*I41</f>
        <v>0</v>
      </c>
      <c r="L41" s="170">
        <v>250</v>
      </c>
      <c r="M41" s="163">
        <v>4627093734887</v>
      </c>
      <c r="N41" s="4">
        <v>1</v>
      </c>
      <c r="O41" s="10">
        <v>257</v>
      </c>
      <c r="P41" s="10">
        <f>I41*O41</f>
        <v>0</v>
      </c>
      <c r="Q41" s="20">
        <v>1.8400000000000001E-3</v>
      </c>
      <c r="R41" s="122">
        <f>I41*Q41</f>
        <v>0</v>
      </c>
    </row>
    <row r="42" spans="1:18" ht="15.75" customHeight="1">
      <c r="D42" s="253"/>
      <c r="G42" s="594" t="s">
        <v>7</v>
      </c>
      <c r="H42" s="595"/>
      <c r="I42" s="171"/>
      <c r="J42" s="351">
        <f>SUM(J38:J41)</f>
        <v>0</v>
      </c>
      <c r="K42" s="320">
        <f>SUM(K38:K41)</f>
        <v>0</v>
      </c>
    </row>
    <row r="43" spans="1:18" ht="15.75" customHeight="1">
      <c r="D43" s="253"/>
      <c r="G43" s="596" t="s">
        <v>15</v>
      </c>
      <c r="H43" s="597"/>
      <c r="I43" s="30">
        <f>SUM(P38:P41)/1000</f>
        <v>0</v>
      </c>
      <c r="J43" s="352" t="s">
        <v>11</v>
      </c>
      <c r="K43" s="321" t="s">
        <v>11</v>
      </c>
    </row>
    <row r="44" spans="1:18" ht="15.75" customHeight="1" thickBot="1">
      <c r="D44" s="253"/>
      <c r="G44" s="598" t="s">
        <v>8</v>
      </c>
      <c r="H44" s="599"/>
      <c r="I44" s="31">
        <f>SUM(R38:R41)</f>
        <v>0</v>
      </c>
      <c r="J44" s="348" t="s">
        <v>247</v>
      </c>
      <c r="K44" s="318" t="s">
        <v>247</v>
      </c>
    </row>
    <row r="45" spans="1:18" ht="15.75" customHeight="1">
      <c r="B45" s="55"/>
      <c r="C45" s="24"/>
      <c r="E45" s="25"/>
      <c r="F45" s="25"/>
      <c r="G45" s="292"/>
      <c r="H45" s="490"/>
      <c r="I45" s="33"/>
      <c r="J45" s="349"/>
      <c r="K45" s="315"/>
      <c r="L45" s="10"/>
      <c r="M45" s="26"/>
      <c r="N45" s="10"/>
      <c r="O45" s="10"/>
      <c r="P45" s="10"/>
      <c r="R45" s="20"/>
    </row>
    <row r="46" spans="1:18" ht="15.75" customHeight="1">
      <c r="B46" s="55"/>
      <c r="C46" s="24"/>
      <c r="E46" s="25"/>
      <c r="F46" s="25"/>
      <c r="G46" s="292"/>
      <c r="H46" s="490"/>
      <c r="I46" s="33"/>
      <c r="J46" s="349"/>
      <c r="K46" s="315"/>
      <c r="L46" s="10"/>
      <c r="M46" s="26"/>
      <c r="N46" s="10"/>
      <c r="O46" s="10"/>
      <c r="P46" s="10"/>
      <c r="R46" s="20"/>
    </row>
    <row r="47" spans="1:18" ht="82.5" customHeight="1" thickBot="1">
      <c r="B47" s="56"/>
      <c r="C47" s="450"/>
      <c r="D47" s="602" t="s">
        <v>1276</v>
      </c>
      <c r="E47" s="602"/>
      <c r="F47" s="552" t="s">
        <v>522</v>
      </c>
      <c r="G47" s="552"/>
      <c r="H47" s="552"/>
      <c r="I47" s="552"/>
      <c r="J47" s="552"/>
      <c r="K47" s="552"/>
      <c r="L47" s="552"/>
      <c r="M47" s="552"/>
      <c r="N47" s="552"/>
    </row>
    <row r="48" spans="1:18" ht="57" customHeight="1">
      <c r="A48" s="133" t="s">
        <v>1312</v>
      </c>
      <c r="B48" s="243">
        <v>1</v>
      </c>
      <c r="C48" s="207" t="s">
        <v>481</v>
      </c>
      <c r="D48" s="14"/>
      <c r="E48" s="3" t="s">
        <v>705</v>
      </c>
      <c r="F48" s="3" t="s">
        <v>556</v>
      </c>
      <c r="G48" s="370">
        <f>H48*1.18</f>
        <v>87.32</v>
      </c>
      <c r="H48" s="493">
        <v>74</v>
      </c>
      <c r="I48" s="275"/>
      <c r="J48" s="345">
        <f>G48*I48</f>
        <v>0</v>
      </c>
      <c r="K48" s="328">
        <f>H48*I48</f>
        <v>0</v>
      </c>
      <c r="L48" s="4">
        <v>99</v>
      </c>
      <c r="M48" s="69">
        <v>4627094500085</v>
      </c>
      <c r="N48" s="4">
        <v>1</v>
      </c>
      <c r="O48" s="10">
        <v>410</v>
      </c>
      <c r="P48" s="10">
        <f t="shared" ref="P48:P62" si="5">I48*O48</f>
        <v>0</v>
      </c>
      <c r="Q48" s="172">
        <v>1.89E-2</v>
      </c>
      <c r="R48" s="35">
        <f t="shared" ref="R48:R73" si="6">Q48*I48</f>
        <v>0</v>
      </c>
    </row>
    <row r="49" spans="1:18" ht="57" customHeight="1">
      <c r="A49" s="133" t="s">
        <v>1319</v>
      </c>
      <c r="B49" s="243">
        <v>2</v>
      </c>
      <c r="C49" s="21" t="s">
        <v>470</v>
      </c>
      <c r="D49" s="14"/>
      <c r="E49" s="3" t="s">
        <v>705</v>
      </c>
      <c r="F49" s="222" t="s">
        <v>557</v>
      </c>
      <c r="G49" s="370">
        <f t="shared" ref="G49:G73" si="7">H49*1.18</f>
        <v>107.38</v>
      </c>
      <c r="H49" s="494">
        <v>91</v>
      </c>
      <c r="I49" s="280"/>
      <c r="J49" s="345">
        <f t="shared" ref="J49:J73" si="8">G49*I49</f>
        <v>0</v>
      </c>
      <c r="K49" s="328">
        <f t="shared" ref="K49:K73" si="9">H49*I49</f>
        <v>0</v>
      </c>
      <c r="L49" s="4">
        <v>120</v>
      </c>
      <c r="M49" s="69">
        <v>4627094500306</v>
      </c>
      <c r="N49" s="4">
        <v>1</v>
      </c>
      <c r="O49" s="10">
        <v>410</v>
      </c>
      <c r="P49" s="10">
        <f t="shared" si="5"/>
        <v>0</v>
      </c>
      <c r="Q49" s="172">
        <v>1.89E-2</v>
      </c>
      <c r="R49" s="35">
        <f t="shared" si="6"/>
        <v>0</v>
      </c>
    </row>
    <row r="50" spans="1:18" ht="57" customHeight="1">
      <c r="A50" s="133" t="s">
        <v>1318</v>
      </c>
      <c r="B50" s="243">
        <v>3</v>
      </c>
      <c r="C50" s="21" t="s">
        <v>471</v>
      </c>
      <c r="D50" s="14"/>
      <c r="E50" s="3" t="s">
        <v>705</v>
      </c>
      <c r="F50" s="222" t="s">
        <v>557</v>
      </c>
      <c r="G50" s="370">
        <f t="shared" si="7"/>
        <v>107.38</v>
      </c>
      <c r="H50" s="494">
        <v>91</v>
      </c>
      <c r="I50" s="280"/>
      <c r="J50" s="345">
        <f t="shared" si="8"/>
        <v>0</v>
      </c>
      <c r="K50" s="328">
        <f t="shared" si="9"/>
        <v>0</v>
      </c>
      <c r="L50" s="4">
        <v>120</v>
      </c>
      <c r="M50" s="69">
        <v>4627094500450</v>
      </c>
      <c r="N50" s="4">
        <v>1</v>
      </c>
      <c r="O50" s="10">
        <v>410</v>
      </c>
      <c r="P50" s="10">
        <f t="shared" si="5"/>
        <v>0</v>
      </c>
      <c r="Q50" s="172">
        <v>1.89E-2</v>
      </c>
      <c r="R50" s="35">
        <f t="shared" si="6"/>
        <v>0</v>
      </c>
    </row>
    <row r="51" spans="1:18" ht="57" customHeight="1">
      <c r="A51" s="133" t="s">
        <v>1317</v>
      </c>
      <c r="B51" s="243">
        <v>4</v>
      </c>
      <c r="C51" s="207" t="s">
        <v>472</v>
      </c>
      <c r="D51" s="14"/>
      <c r="E51" s="3" t="s">
        <v>705</v>
      </c>
      <c r="F51" s="222" t="s">
        <v>557</v>
      </c>
      <c r="G51" s="370">
        <f t="shared" si="7"/>
        <v>107.38</v>
      </c>
      <c r="H51" s="494">
        <v>91</v>
      </c>
      <c r="I51" s="280"/>
      <c r="J51" s="345">
        <f t="shared" si="8"/>
        <v>0</v>
      </c>
      <c r="K51" s="328">
        <f t="shared" si="9"/>
        <v>0</v>
      </c>
      <c r="L51" s="4">
        <v>120</v>
      </c>
      <c r="M51" s="69">
        <v>4627094500344</v>
      </c>
      <c r="N51" s="4">
        <v>1</v>
      </c>
      <c r="O51" s="10">
        <v>410</v>
      </c>
      <c r="P51" s="10">
        <f t="shared" si="5"/>
        <v>0</v>
      </c>
      <c r="Q51" s="172">
        <v>1.89E-2</v>
      </c>
      <c r="R51" s="35">
        <f t="shared" si="6"/>
        <v>0</v>
      </c>
    </row>
    <row r="52" spans="1:18" ht="57" customHeight="1">
      <c r="A52" s="133" t="s">
        <v>1316</v>
      </c>
      <c r="B52" s="243">
        <v>5</v>
      </c>
      <c r="C52" s="207" t="s">
        <v>473</v>
      </c>
      <c r="D52" s="14"/>
      <c r="E52" s="3" t="s">
        <v>705</v>
      </c>
      <c r="F52" s="222" t="s">
        <v>557</v>
      </c>
      <c r="G52" s="370">
        <f t="shared" si="7"/>
        <v>107.38</v>
      </c>
      <c r="H52" s="494">
        <v>91</v>
      </c>
      <c r="I52" s="280"/>
      <c r="J52" s="345">
        <f t="shared" si="8"/>
        <v>0</v>
      </c>
      <c r="K52" s="328">
        <f t="shared" si="9"/>
        <v>0</v>
      </c>
      <c r="L52" s="4">
        <v>120</v>
      </c>
      <c r="M52" s="69">
        <v>4627094500436</v>
      </c>
      <c r="N52" s="4">
        <v>1</v>
      </c>
      <c r="O52" s="10">
        <v>410</v>
      </c>
      <c r="P52" s="10">
        <f t="shared" si="5"/>
        <v>0</v>
      </c>
      <c r="Q52" s="172">
        <v>1.89E-2</v>
      </c>
      <c r="R52" s="35">
        <f t="shared" si="6"/>
        <v>0</v>
      </c>
    </row>
    <row r="53" spans="1:18" ht="57" customHeight="1">
      <c r="A53" s="133" t="s">
        <v>1315</v>
      </c>
      <c r="B53" s="243">
        <v>6</v>
      </c>
      <c r="C53" s="207" t="s">
        <v>474</v>
      </c>
      <c r="D53" s="14"/>
      <c r="E53" s="3" t="s">
        <v>705</v>
      </c>
      <c r="F53" s="222" t="s">
        <v>557</v>
      </c>
      <c r="G53" s="370">
        <f t="shared" si="7"/>
        <v>107.38</v>
      </c>
      <c r="H53" s="494">
        <v>91</v>
      </c>
      <c r="I53" s="280"/>
      <c r="J53" s="345">
        <f t="shared" si="8"/>
        <v>0</v>
      </c>
      <c r="K53" s="328">
        <f t="shared" si="9"/>
        <v>0</v>
      </c>
      <c r="L53" s="4">
        <v>120</v>
      </c>
      <c r="M53" s="69">
        <v>4627094500283</v>
      </c>
      <c r="N53" s="4">
        <v>1</v>
      </c>
      <c r="O53" s="10">
        <v>410</v>
      </c>
      <c r="P53" s="10">
        <f t="shared" si="5"/>
        <v>0</v>
      </c>
      <c r="Q53" s="172">
        <v>1.89E-2</v>
      </c>
      <c r="R53" s="35">
        <f t="shared" si="6"/>
        <v>0</v>
      </c>
    </row>
    <row r="54" spans="1:18" ht="57" customHeight="1">
      <c r="A54" s="133" t="s">
        <v>1314</v>
      </c>
      <c r="B54" s="243">
        <v>7</v>
      </c>
      <c r="C54" s="207" t="s">
        <v>475</v>
      </c>
      <c r="D54" s="14"/>
      <c r="E54" s="3" t="s">
        <v>705</v>
      </c>
      <c r="F54" s="222" t="s">
        <v>557</v>
      </c>
      <c r="G54" s="370">
        <f t="shared" si="7"/>
        <v>107.38</v>
      </c>
      <c r="H54" s="494">
        <v>91</v>
      </c>
      <c r="I54" s="280"/>
      <c r="J54" s="345">
        <f t="shared" si="8"/>
        <v>0</v>
      </c>
      <c r="K54" s="328">
        <f t="shared" si="9"/>
        <v>0</v>
      </c>
      <c r="L54" s="4">
        <v>120</v>
      </c>
      <c r="M54" s="69">
        <v>4627094500320</v>
      </c>
      <c r="N54" s="4">
        <v>1</v>
      </c>
      <c r="O54" s="10">
        <v>410</v>
      </c>
      <c r="P54" s="10">
        <f t="shared" si="5"/>
        <v>0</v>
      </c>
      <c r="Q54" s="172">
        <v>1.89E-2</v>
      </c>
      <c r="R54" s="35">
        <f t="shared" si="6"/>
        <v>0</v>
      </c>
    </row>
    <row r="55" spans="1:18" ht="57" customHeight="1">
      <c r="A55" s="133" t="s">
        <v>1313</v>
      </c>
      <c r="B55" s="243">
        <v>8</v>
      </c>
      <c r="C55" s="207" t="s">
        <v>476</v>
      </c>
      <c r="D55" s="14"/>
      <c r="E55" s="3" t="s">
        <v>705</v>
      </c>
      <c r="F55" s="222" t="s">
        <v>557</v>
      </c>
      <c r="G55" s="370">
        <f t="shared" si="7"/>
        <v>107.38</v>
      </c>
      <c r="H55" s="494">
        <v>91</v>
      </c>
      <c r="I55" s="280"/>
      <c r="J55" s="345">
        <f t="shared" si="8"/>
        <v>0</v>
      </c>
      <c r="K55" s="328">
        <f t="shared" si="9"/>
        <v>0</v>
      </c>
      <c r="L55" s="4">
        <v>150</v>
      </c>
      <c r="M55" s="69">
        <v>4627094500382</v>
      </c>
      <c r="N55" s="4">
        <v>1</v>
      </c>
      <c r="O55" s="10">
        <v>410</v>
      </c>
      <c r="P55" s="10">
        <f t="shared" si="5"/>
        <v>0</v>
      </c>
      <c r="Q55" s="172">
        <v>1.89E-2</v>
      </c>
      <c r="R55" s="35">
        <f t="shared" si="6"/>
        <v>0</v>
      </c>
    </row>
    <row r="56" spans="1:18" ht="57" customHeight="1">
      <c r="A56" s="133" t="s">
        <v>1320</v>
      </c>
      <c r="B56" s="243">
        <v>9</v>
      </c>
      <c r="C56" s="207" t="s">
        <v>931</v>
      </c>
      <c r="D56" s="14"/>
      <c r="E56" s="3" t="s">
        <v>396</v>
      </c>
      <c r="F56" s="3" t="s">
        <v>553</v>
      </c>
      <c r="G56" s="370">
        <f t="shared" ref="G56:G61" si="10">H56*1.18</f>
        <v>92.039999999999992</v>
      </c>
      <c r="H56" s="493">
        <v>78</v>
      </c>
      <c r="I56" s="280"/>
      <c r="J56" s="345">
        <f t="shared" ref="J56:J61" si="11">G56*I56</f>
        <v>0</v>
      </c>
      <c r="K56" s="328">
        <f t="shared" ref="K56:K61" si="12">H56*I56</f>
        <v>0</v>
      </c>
      <c r="L56" s="4">
        <v>120</v>
      </c>
      <c r="M56" s="69">
        <v>4627094501280</v>
      </c>
      <c r="N56" s="4">
        <v>1</v>
      </c>
      <c r="O56" s="10">
        <v>220</v>
      </c>
      <c r="P56" s="10">
        <f t="shared" si="5"/>
        <v>0</v>
      </c>
      <c r="Q56" s="172">
        <v>8.9999999999999993E-3</v>
      </c>
      <c r="R56" s="35">
        <f t="shared" si="6"/>
        <v>0</v>
      </c>
    </row>
    <row r="57" spans="1:18" ht="57" customHeight="1">
      <c r="A57" s="133" t="s">
        <v>1321</v>
      </c>
      <c r="B57" s="243">
        <v>10</v>
      </c>
      <c r="C57" s="207" t="s">
        <v>954</v>
      </c>
      <c r="D57" s="14"/>
      <c r="E57" s="3" t="s">
        <v>396</v>
      </c>
      <c r="F57" s="3" t="s">
        <v>553</v>
      </c>
      <c r="G57" s="370">
        <f t="shared" si="10"/>
        <v>92.039999999999992</v>
      </c>
      <c r="H57" s="493">
        <v>78</v>
      </c>
      <c r="I57" s="280"/>
      <c r="J57" s="345">
        <f t="shared" si="11"/>
        <v>0</v>
      </c>
      <c r="K57" s="328">
        <f t="shared" si="12"/>
        <v>0</v>
      </c>
      <c r="L57" s="4">
        <v>120</v>
      </c>
      <c r="M57" s="69">
        <v>44627094501174</v>
      </c>
      <c r="N57" s="4">
        <v>1</v>
      </c>
      <c r="O57" s="10">
        <v>220</v>
      </c>
      <c r="P57" s="10">
        <f t="shared" ref="P57" si="13">I57*O57</f>
        <v>0</v>
      </c>
      <c r="Q57" s="172">
        <v>8.9999999999999993E-3</v>
      </c>
      <c r="R57" s="35">
        <f t="shared" ref="R57" si="14">Q57*I57</f>
        <v>0</v>
      </c>
    </row>
    <row r="58" spans="1:18" ht="57" customHeight="1">
      <c r="A58" s="133" t="s">
        <v>1322</v>
      </c>
      <c r="B58" s="243">
        <v>11</v>
      </c>
      <c r="C58" s="207" t="s">
        <v>932</v>
      </c>
      <c r="D58" s="14"/>
      <c r="E58" s="3" t="s">
        <v>396</v>
      </c>
      <c r="F58" s="3" t="s">
        <v>553</v>
      </c>
      <c r="G58" s="370">
        <f t="shared" si="10"/>
        <v>107.38</v>
      </c>
      <c r="H58" s="493">
        <v>91</v>
      </c>
      <c r="I58" s="280"/>
      <c r="J58" s="345">
        <f t="shared" si="11"/>
        <v>0</v>
      </c>
      <c r="K58" s="328">
        <f t="shared" si="12"/>
        <v>0</v>
      </c>
      <c r="L58" s="4">
        <v>150</v>
      </c>
      <c r="M58" s="69">
        <v>4627094501129</v>
      </c>
      <c r="N58" s="4">
        <v>1</v>
      </c>
      <c r="O58" s="10">
        <v>220</v>
      </c>
      <c r="P58" s="10">
        <f t="shared" si="5"/>
        <v>0</v>
      </c>
      <c r="Q58" s="172">
        <v>8.9999999999999993E-3</v>
      </c>
      <c r="R58" s="35">
        <f t="shared" si="6"/>
        <v>0</v>
      </c>
    </row>
    <row r="59" spans="1:18" ht="57" customHeight="1">
      <c r="A59" s="133" t="s">
        <v>1323</v>
      </c>
      <c r="B59" s="243">
        <v>12</v>
      </c>
      <c r="C59" s="207" t="s">
        <v>933</v>
      </c>
      <c r="D59" s="14"/>
      <c r="E59" s="3" t="s">
        <v>396</v>
      </c>
      <c r="F59" s="3" t="s">
        <v>553</v>
      </c>
      <c r="G59" s="370">
        <f t="shared" si="10"/>
        <v>106.19999999999999</v>
      </c>
      <c r="H59" s="493">
        <v>90</v>
      </c>
      <c r="I59" s="280"/>
      <c r="J59" s="345">
        <f t="shared" si="11"/>
        <v>0</v>
      </c>
      <c r="K59" s="328">
        <f t="shared" si="12"/>
        <v>0</v>
      </c>
      <c r="L59" s="4">
        <v>150</v>
      </c>
      <c r="M59" s="69">
        <v>4627094501143</v>
      </c>
      <c r="N59" s="4">
        <v>1</v>
      </c>
      <c r="O59" s="10">
        <v>220</v>
      </c>
      <c r="P59" s="10">
        <f t="shared" ref="P59" si="15">I59*O59</f>
        <v>0</v>
      </c>
      <c r="Q59" s="172">
        <v>8.9999999999999993E-3</v>
      </c>
      <c r="R59" s="35">
        <f t="shared" ref="R59" si="16">Q59*I59</f>
        <v>0</v>
      </c>
    </row>
    <row r="60" spans="1:18" ht="57" customHeight="1">
      <c r="A60" s="133" t="s">
        <v>1325</v>
      </c>
      <c r="B60" s="243">
        <v>13</v>
      </c>
      <c r="C60" s="207" t="s">
        <v>934</v>
      </c>
      <c r="D60" s="14"/>
      <c r="E60" s="3" t="s">
        <v>396</v>
      </c>
      <c r="F60" s="3" t="s">
        <v>553</v>
      </c>
      <c r="G60" s="370">
        <f t="shared" si="10"/>
        <v>123.89999999999999</v>
      </c>
      <c r="H60" s="493">
        <v>105</v>
      </c>
      <c r="I60" s="280"/>
      <c r="J60" s="345">
        <f t="shared" si="11"/>
        <v>0</v>
      </c>
      <c r="K60" s="328">
        <f t="shared" si="12"/>
        <v>0</v>
      </c>
      <c r="L60" s="4" t="s">
        <v>910</v>
      </c>
      <c r="M60" s="69">
        <v>4627094501303</v>
      </c>
      <c r="N60" s="4">
        <v>1</v>
      </c>
      <c r="O60" s="10">
        <v>220</v>
      </c>
      <c r="P60" s="10">
        <f t="shared" si="5"/>
        <v>0</v>
      </c>
      <c r="Q60" s="172">
        <v>8.9999999999999993E-3</v>
      </c>
      <c r="R60" s="35">
        <f t="shared" si="6"/>
        <v>0</v>
      </c>
    </row>
    <row r="61" spans="1:18" ht="57" customHeight="1">
      <c r="A61" s="133" t="s">
        <v>1324</v>
      </c>
      <c r="B61" s="243">
        <v>14</v>
      </c>
      <c r="C61" s="207" t="s">
        <v>953</v>
      </c>
      <c r="D61" s="14"/>
      <c r="E61" s="3" t="s">
        <v>729</v>
      </c>
      <c r="F61" s="3" t="s">
        <v>553</v>
      </c>
      <c r="G61" s="370">
        <f t="shared" si="10"/>
        <v>107.38</v>
      </c>
      <c r="H61" s="493">
        <v>91</v>
      </c>
      <c r="I61" s="280"/>
      <c r="J61" s="345">
        <f t="shared" si="11"/>
        <v>0</v>
      </c>
      <c r="K61" s="328">
        <f t="shared" si="12"/>
        <v>0</v>
      </c>
      <c r="L61" s="4">
        <v>150</v>
      </c>
      <c r="M61" s="69">
        <v>4627094501242</v>
      </c>
      <c r="N61" s="4">
        <v>1</v>
      </c>
      <c r="O61" s="10">
        <v>170</v>
      </c>
      <c r="P61" s="10">
        <f t="shared" ref="P61" si="17">I61*O61</f>
        <v>0</v>
      </c>
      <c r="Q61" s="172">
        <v>8.9999999999999993E-3</v>
      </c>
      <c r="R61" s="35">
        <f t="shared" ref="R61" si="18">Q61*I61</f>
        <v>0</v>
      </c>
    </row>
    <row r="62" spans="1:18" ht="57" customHeight="1">
      <c r="A62" s="133" t="s">
        <v>1326</v>
      </c>
      <c r="B62" s="243">
        <v>15</v>
      </c>
      <c r="C62" s="207" t="s">
        <v>477</v>
      </c>
      <c r="D62" s="14"/>
      <c r="E62" s="3" t="s">
        <v>705</v>
      </c>
      <c r="F62" s="218" t="s">
        <v>557</v>
      </c>
      <c r="G62" s="370">
        <f t="shared" si="7"/>
        <v>118</v>
      </c>
      <c r="H62" s="494">
        <v>100</v>
      </c>
      <c r="I62" s="280"/>
      <c r="J62" s="345">
        <f t="shared" si="8"/>
        <v>0</v>
      </c>
      <c r="K62" s="328">
        <f t="shared" si="9"/>
        <v>0</v>
      </c>
      <c r="L62" s="4">
        <v>135</v>
      </c>
      <c r="M62" s="69">
        <v>4627094500429</v>
      </c>
      <c r="N62" s="4">
        <v>1</v>
      </c>
      <c r="O62" s="10">
        <v>410</v>
      </c>
      <c r="P62" s="10">
        <f t="shared" si="5"/>
        <v>0</v>
      </c>
      <c r="Q62" s="173">
        <v>3.3E-4</v>
      </c>
      <c r="R62" s="35">
        <f t="shared" si="6"/>
        <v>0</v>
      </c>
    </row>
    <row r="63" spans="1:18" ht="57" customHeight="1">
      <c r="A63" s="133" t="s">
        <v>1331</v>
      </c>
      <c r="B63" s="243">
        <v>16</v>
      </c>
      <c r="C63" s="21" t="s">
        <v>774</v>
      </c>
      <c r="D63" s="14"/>
      <c r="E63" s="3" t="s">
        <v>510</v>
      </c>
      <c r="F63" s="222" t="s">
        <v>576</v>
      </c>
      <c r="G63" s="370">
        <f t="shared" si="7"/>
        <v>79.06</v>
      </c>
      <c r="H63" s="493">
        <v>67</v>
      </c>
      <c r="I63" s="280"/>
      <c r="J63" s="345">
        <f t="shared" si="8"/>
        <v>0</v>
      </c>
      <c r="K63" s="328">
        <f t="shared" si="9"/>
        <v>0</v>
      </c>
      <c r="L63" s="4" t="s">
        <v>566</v>
      </c>
      <c r="M63" s="80">
        <v>4627094500900</v>
      </c>
      <c r="N63" s="4">
        <v>1</v>
      </c>
      <c r="O63" s="10">
        <v>100</v>
      </c>
      <c r="P63" s="10">
        <f t="shared" ref="P63:P69" si="19">SUM(I63*O63)</f>
        <v>0</v>
      </c>
      <c r="Q63" s="173">
        <v>3.3E-4</v>
      </c>
      <c r="R63" s="35">
        <f t="shared" si="6"/>
        <v>0</v>
      </c>
    </row>
    <row r="64" spans="1:18" ht="57" customHeight="1">
      <c r="A64" s="133" t="s">
        <v>1333</v>
      </c>
      <c r="B64" s="243">
        <v>17</v>
      </c>
      <c r="C64" s="21" t="s">
        <v>776</v>
      </c>
      <c r="D64" s="14"/>
      <c r="E64" s="3" t="s">
        <v>510</v>
      </c>
      <c r="F64" s="222" t="s">
        <v>576</v>
      </c>
      <c r="G64" s="370">
        <f t="shared" si="7"/>
        <v>80.239999999999995</v>
      </c>
      <c r="H64" s="493">
        <v>68</v>
      </c>
      <c r="I64" s="280"/>
      <c r="J64" s="345">
        <f t="shared" si="8"/>
        <v>0</v>
      </c>
      <c r="K64" s="328">
        <f t="shared" si="9"/>
        <v>0</v>
      </c>
      <c r="L64" s="4" t="s">
        <v>566</v>
      </c>
      <c r="M64" s="80">
        <v>4627094500924</v>
      </c>
      <c r="N64" s="4">
        <v>1</v>
      </c>
      <c r="O64" s="10">
        <v>100</v>
      </c>
      <c r="P64" s="10">
        <f t="shared" si="19"/>
        <v>0</v>
      </c>
      <c r="Q64" s="173">
        <v>3.3E-4</v>
      </c>
      <c r="R64" s="35">
        <f t="shared" si="6"/>
        <v>0</v>
      </c>
    </row>
    <row r="65" spans="1:18" ht="57" customHeight="1">
      <c r="A65" s="133" t="s">
        <v>1327</v>
      </c>
      <c r="B65" s="243">
        <v>18</v>
      </c>
      <c r="C65" s="21" t="s">
        <v>930</v>
      </c>
      <c r="D65" s="14"/>
      <c r="E65" s="3" t="s">
        <v>510</v>
      </c>
      <c r="F65" s="222" t="s">
        <v>576</v>
      </c>
      <c r="G65" s="370">
        <f t="shared" si="7"/>
        <v>77.88</v>
      </c>
      <c r="H65" s="493">
        <v>66</v>
      </c>
      <c r="I65" s="280"/>
      <c r="J65" s="345">
        <f t="shared" si="8"/>
        <v>0</v>
      </c>
      <c r="K65" s="328">
        <f t="shared" si="9"/>
        <v>0</v>
      </c>
      <c r="L65" s="4" t="s">
        <v>566</v>
      </c>
      <c r="M65" s="80">
        <v>4627094501082</v>
      </c>
      <c r="N65" s="4">
        <v>1</v>
      </c>
      <c r="O65" s="10">
        <v>100</v>
      </c>
      <c r="P65" s="10">
        <f t="shared" si="19"/>
        <v>0</v>
      </c>
      <c r="Q65" s="173">
        <v>3.3E-4</v>
      </c>
      <c r="R65" s="35">
        <f t="shared" si="6"/>
        <v>0</v>
      </c>
    </row>
    <row r="66" spans="1:18" ht="57" customHeight="1">
      <c r="A66" s="133" t="s">
        <v>1328</v>
      </c>
      <c r="B66" s="243">
        <v>19</v>
      </c>
      <c r="C66" s="21" t="s">
        <v>929</v>
      </c>
      <c r="D66" s="14"/>
      <c r="E66" s="3" t="s">
        <v>510</v>
      </c>
      <c r="F66" s="222" t="s">
        <v>576</v>
      </c>
      <c r="G66" s="370">
        <f t="shared" si="7"/>
        <v>80.239999999999995</v>
      </c>
      <c r="H66" s="493">
        <v>68</v>
      </c>
      <c r="I66" s="280"/>
      <c r="J66" s="345">
        <f t="shared" si="8"/>
        <v>0</v>
      </c>
      <c r="K66" s="328">
        <f t="shared" si="9"/>
        <v>0</v>
      </c>
      <c r="L66" s="4" t="s">
        <v>566</v>
      </c>
      <c r="M66" s="80">
        <v>4627094501044</v>
      </c>
      <c r="N66" s="4">
        <v>1</v>
      </c>
      <c r="O66" s="10">
        <v>100</v>
      </c>
      <c r="P66" s="10">
        <f t="shared" si="19"/>
        <v>0</v>
      </c>
      <c r="Q66" s="173">
        <v>3.3E-4</v>
      </c>
      <c r="R66" s="35">
        <f t="shared" si="6"/>
        <v>0</v>
      </c>
    </row>
    <row r="67" spans="1:18" ht="57" customHeight="1">
      <c r="A67" s="133" t="s">
        <v>1329</v>
      </c>
      <c r="B67" s="243">
        <v>20</v>
      </c>
      <c r="C67" s="21" t="s">
        <v>928</v>
      </c>
      <c r="D67" s="14"/>
      <c r="E67" s="3" t="s">
        <v>510</v>
      </c>
      <c r="F67" s="222" t="s">
        <v>576</v>
      </c>
      <c r="G67" s="370">
        <f t="shared" si="7"/>
        <v>80.239999999999995</v>
      </c>
      <c r="H67" s="493">
        <v>68</v>
      </c>
      <c r="I67" s="280"/>
      <c r="J67" s="345">
        <f t="shared" si="8"/>
        <v>0</v>
      </c>
      <c r="K67" s="328">
        <f t="shared" si="9"/>
        <v>0</v>
      </c>
      <c r="L67" s="4" t="s">
        <v>566</v>
      </c>
      <c r="M67" s="80">
        <v>4627094501068</v>
      </c>
      <c r="N67" s="4">
        <v>1</v>
      </c>
      <c r="O67" s="10">
        <v>100</v>
      </c>
      <c r="P67" s="10">
        <f t="shared" si="19"/>
        <v>0</v>
      </c>
      <c r="Q67" s="173">
        <v>3.3E-4</v>
      </c>
      <c r="R67" s="35">
        <f t="shared" si="6"/>
        <v>0</v>
      </c>
    </row>
    <row r="68" spans="1:18" ht="57" customHeight="1">
      <c r="A68" s="133" t="s">
        <v>1330</v>
      </c>
      <c r="B68" s="243">
        <v>21</v>
      </c>
      <c r="C68" s="21" t="s">
        <v>927</v>
      </c>
      <c r="D68" s="14"/>
      <c r="E68" s="3" t="s">
        <v>510</v>
      </c>
      <c r="F68" s="222" t="s">
        <v>576</v>
      </c>
      <c r="G68" s="370">
        <f t="shared" si="7"/>
        <v>79.06</v>
      </c>
      <c r="H68" s="493">
        <v>67</v>
      </c>
      <c r="I68" s="280"/>
      <c r="J68" s="345">
        <f t="shared" si="8"/>
        <v>0</v>
      </c>
      <c r="K68" s="328">
        <f t="shared" si="9"/>
        <v>0</v>
      </c>
      <c r="L68" s="4" t="s">
        <v>566</v>
      </c>
      <c r="M68" s="80">
        <v>4627094501105</v>
      </c>
      <c r="N68" s="4">
        <v>1</v>
      </c>
      <c r="O68" s="10">
        <v>100</v>
      </c>
      <c r="P68" s="10">
        <f t="shared" si="19"/>
        <v>0</v>
      </c>
      <c r="Q68" s="173">
        <v>3.3E-4</v>
      </c>
      <c r="R68" s="35">
        <f t="shared" si="6"/>
        <v>0</v>
      </c>
    </row>
    <row r="69" spans="1:18" ht="57" customHeight="1">
      <c r="A69" s="133" t="s">
        <v>1334</v>
      </c>
      <c r="B69" s="243">
        <v>22</v>
      </c>
      <c r="C69" s="21" t="s">
        <v>775</v>
      </c>
      <c r="D69" s="14"/>
      <c r="E69" s="3" t="s">
        <v>510</v>
      </c>
      <c r="F69" s="222" t="s">
        <v>576</v>
      </c>
      <c r="G69" s="370">
        <f t="shared" si="7"/>
        <v>81.42</v>
      </c>
      <c r="H69" s="493">
        <v>69</v>
      </c>
      <c r="I69" s="280"/>
      <c r="J69" s="345">
        <f t="shared" si="8"/>
        <v>0</v>
      </c>
      <c r="K69" s="328">
        <f t="shared" si="9"/>
        <v>0</v>
      </c>
      <c r="L69" s="4" t="s">
        <v>566</v>
      </c>
      <c r="M69" s="80">
        <v>4627094500917</v>
      </c>
      <c r="N69" s="4">
        <v>1</v>
      </c>
      <c r="O69" s="10">
        <v>100</v>
      </c>
      <c r="P69" s="10">
        <f t="shared" si="19"/>
        <v>0</v>
      </c>
      <c r="Q69" s="173">
        <v>3.3E-4</v>
      </c>
      <c r="R69" s="35">
        <f t="shared" si="6"/>
        <v>0</v>
      </c>
    </row>
    <row r="70" spans="1:18" ht="57" customHeight="1">
      <c r="A70" s="133" t="s">
        <v>1335</v>
      </c>
      <c r="B70" s="243">
        <v>23</v>
      </c>
      <c r="C70" s="207" t="s">
        <v>478</v>
      </c>
      <c r="D70" s="14"/>
      <c r="E70" s="3" t="s">
        <v>322</v>
      </c>
      <c r="F70" s="218" t="s">
        <v>553</v>
      </c>
      <c r="G70" s="370">
        <f t="shared" si="7"/>
        <v>54.279999999999994</v>
      </c>
      <c r="H70" s="494">
        <v>46</v>
      </c>
      <c r="I70" s="280"/>
      <c r="J70" s="345">
        <f t="shared" si="8"/>
        <v>0</v>
      </c>
      <c r="K70" s="328">
        <f t="shared" si="9"/>
        <v>0</v>
      </c>
      <c r="L70" s="4">
        <v>62</v>
      </c>
      <c r="M70" s="69">
        <v>4627094500498</v>
      </c>
      <c r="N70" s="4">
        <v>1</v>
      </c>
      <c r="O70" s="10">
        <v>110</v>
      </c>
      <c r="P70" s="10">
        <f>I70*O70</f>
        <v>0</v>
      </c>
      <c r="Q70" s="173">
        <v>1.010625E-3</v>
      </c>
      <c r="R70" s="35">
        <f t="shared" si="6"/>
        <v>0</v>
      </c>
    </row>
    <row r="71" spans="1:18" ht="57" customHeight="1">
      <c r="A71" s="133" t="s">
        <v>1332</v>
      </c>
      <c r="B71" s="243">
        <v>24</v>
      </c>
      <c r="C71" s="207" t="s">
        <v>876</v>
      </c>
      <c r="D71" s="254"/>
      <c r="E71" s="3" t="s">
        <v>322</v>
      </c>
      <c r="F71" s="218" t="s">
        <v>553</v>
      </c>
      <c r="G71" s="370">
        <f t="shared" si="7"/>
        <v>56.64</v>
      </c>
      <c r="H71" s="494">
        <v>48</v>
      </c>
      <c r="I71" s="280"/>
      <c r="J71" s="345">
        <f t="shared" si="8"/>
        <v>0</v>
      </c>
      <c r="K71" s="328">
        <f t="shared" si="9"/>
        <v>0</v>
      </c>
      <c r="L71" s="4">
        <v>64</v>
      </c>
      <c r="M71" s="80">
        <v>4627094500504</v>
      </c>
      <c r="N71" s="4">
        <v>1</v>
      </c>
      <c r="O71" s="10">
        <v>110</v>
      </c>
      <c r="P71" s="10">
        <f>I71*O71</f>
        <v>0</v>
      </c>
      <c r="Q71" s="173">
        <v>1.010625E-3</v>
      </c>
      <c r="R71" s="35">
        <f t="shared" si="6"/>
        <v>0</v>
      </c>
    </row>
    <row r="72" spans="1:18" ht="57" customHeight="1">
      <c r="A72" s="133" t="s">
        <v>1336</v>
      </c>
      <c r="B72" s="243">
        <v>25</v>
      </c>
      <c r="C72" s="207" t="s">
        <v>479</v>
      </c>
      <c r="D72" s="14"/>
      <c r="E72" s="3" t="s">
        <v>322</v>
      </c>
      <c r="F72" s="218" t="s">
        <v>553</v>
      </c>
      <c r="G72" s="370">
        <f t="shared" si="7"/>
        <v>56.64</v>
      </c>
      <c r="H72" s="494">
        <v>48</v>
      </c>
      <c r="I72" s="280"/>
      <c r="J72" s="345">
        <f t="shared" si="8"/>
        <v>0</v>
      </c>
      <c r="K72" s="328">
        <f t="shared" si="9"/>
        <v>0</v>
      </c>
      <c r="L72" s="4">
        <v>64</v>
      </c>
      <c r="M72" s="69">
        <v>4627094500511</v>
      </c>
      <c r="N72" s="4">
        <v>1</v>
      </c>
      <c r="O72" s="10">
        <v>110</v>
      </c>
      <c r="P72" s="10">
        <f>I72*O72</f>
        <v>0</v>
      </c>
      <c r="Q72" s="173">
        <v>1.010625E-3</v>
      </c>
      <c r="R72" s="35">
        <f t="shared" si="6"/>
        <v>0</v>
      </c>
    </row>
    <row r="73" spans="1:18" ht="57" customHeight="1" thickBot="1">
      <c r="A73" s="133" t="s">
        <v>1337</v>
      </c>
      <c r="B73" s="243">
        <v>26</v>
      </c>
      <c r="C73" s="207" t="s">
        <v>480</v>
      </c>
      <c r="D73" s="14"/>
      <c r="E73" s="3" t="s">
        <v>322</v>
      </c>
      <c r="F73" s="218" t="s">
        <v>553</v>
      </c>
      <c r="G73" s="370">
        <f t="shared" si="7"/>
        <v>56.64</v>
      </c>
      <c r="H73" s="494">
        <v>48</v>
      </c>
      <c r="I73" s="281"/>
      <c r="J73" s="345">
        <f t="shared" si="8"/>
        <v>0</v>
      </c>
      <c r="K73" s="328">
        <f t="shared" si="9"/>
        <v>0</v>
      </c>
      <c r="L73" s="4">
        <v>64</v>
      </c>
      <c r="M73" s="69">
        <v>4627094500528</v>
      </c>
      <c r="N73" s="4">
        <v>1</v>
      </c>
      <c r="O73" s="10">
        <v>110</v>
      </c>
      <c r="P73" s="10">
        <f>I73*O73</f>
        <v>0</v>
      </c>
      <c r="Q73" s="173">
        <v>1.010625E-3</v>
      </c>
      <c r="R73" s="35">
        <f t="shared" si="6"/>
        <v>0</v>
      </c>
    </row>
    <row r="74" spans="1:18" ht="15.75" customHeight="1">
      <c r="G74" s="594" t="s">
        <v>7</v>
      </c>
      <c r="H74" s="595"/>
      <c r="I74" s="244"/>
      <c r="J74" s="346">
        <f>SUM(J48:J73)</f>
        <v>0</v>
      </c>
      <c r="K74" s="312">
        <f>SUM(K48:K73)</f>
        <v>0</v>
      </c>
      <c r="Q74"/>
    </row>
    <row r="75" spans="1:18" ht="15.75" customHeight="1">
      <c r="G75" s="596" t="s">
        <v>15</v>
      </c>
      <c r="H75" s="597"/>
      <c r="I75" s="30">
        <f>SUM(P48:P73)/1000</f>
        <v>0</v>
      </c>
      <c r="J75" s="347" t="s">
        <v>11</v>
      </c>
      <c r="K75" s="317" t="s">
        <v>11</v>
      </c>
      <c r="Q75"/>
    </row>
    <row r="76" spans="1:18" ht="15.75" customHeight="1" thickBot="1">
      <c r="G76" s="598" t="s">
        <v>8</v>
      </c>
      <c r="H76" s="599"/>
      <c r="I76" s="31">
        <f>SUM(R48:R73)</f>
        <v>0</v>
      </c>
      <c r="J76" s="348" t="s">
        <v>14</v>
      </c>
      <c r="K76" s="318" t="s">
        <v>14</v>
      </c>
      <c r="Q76"/>
    </row>
    <row r="77" spans="1:18" ht="15.75" customHeight="1">
      <c r="G77" s="422"/>
      <c r="H77" s="495"/>
      <c r="I77" s="33"/>
      <c r="J77" s="349"/>
      <c r="K77" s="315"/>
      <c r="Q77"/>
    </row>
    <row r="78" spans="1:18" ht="15.75" customHeight="1"/>
    <row r="79" spans="1:18" ht="99.75" customHeight="1" thickBot="1">
      <c r="B79" s="463"/>
      <c r="C79" s="464"/>
      <c r="D79" s="603" t="s">
        <v>696</v>
      </c>
      <c r="E79" s="604"/>
      <c r="F79" s="542" t="s">
        <v>454</v>
      </c>
      <c r="G79" s="542"/>
      <c r="H79" s="542"/>
      <c r="I79" s="542"/>
      <c r="J79" s="542"/>
      <c r="K79" s="542"/>
      <c r="L79" s="542"/>
      <c r="M79" s="542"/>
      <c r="N79" s="542"/>
    </row>
    <row r="80" spans="1:18" ht="55.5" customHeight="1">
      <c r="A80" s="133" t="s">
        <v>1339</v>
      </c>
      <c r="B80" s="53">
        <v>1</v>
      </c>
      <c r="C80" s="215" t="s">
        <v>401</v>
      </c>
      <c r="D80" s="14"/>
      <c r="E80" s="77" t="s">
        <v>400</v>
      </c>
      <c r="F80" s="225" t="s">
        <v>553</v>
      </c>
      <c r="G80" s="376">
        <f>H80*1.18</f>
        <v>1097.3999999999999</v>
      </c>
      <c r="H80" s="489">
        <v>930</v>
      </c>
      <c r="I80" s="265"/>
      <c r="J80" s="384">
        <f>G80*I80</f>
        <v>0</v>
      </c>
      <c r="K80" s="499">
        <f>H80*I80</f>
        <v>0</v>
      </c>
      <c r="L80" s="4">
        <v>1250</v>
      </c>
      <c r="M80" s="80">
        <v>4620008851914</v>
      </c>
      <c r="N80" s="4">
        <v>52</v>
      </c>
      <c r="O80" s="10">
        <v>238</v>
      </c>
      <c r="P80" s="10">
        <f t="shared" ref="P80:P113" si="20">I80*O80</f>
        <v>0</v>
      </c>
      <c r="Q80" s="211">
        <v>2E-3</v>
      </c>
      <c r="R80" s="35">
        <f t="shared" ref="R80:R113" si="21">Q80*I80</f>
        <v>0</v>
      </c>
    </row>
    <row r="81" spans="1:18" ht="55.5" customHeight="1">
      <c r="A81" s="133" t="s">
        <v>1340</v>
      </c>
      <c r="B81" s="53">
        <v>2</v>
      </c>
      <c r="C81" s="214" t="s">
        <v>402</v>
      </c>
      <c r="D81" s="15"/>
      <c r="E81" s="155" t="s">
        <v>400</v>
      </c>
      <c r="F81" s="226" t="s">
        <v>553</v>
      </c>
      <c r="G81" s="376">
        <f t="shared" ref="G81:G100" si="22">H81*1.18</f>
        <v>231.28</v>
      </c>
      <c r="H81" s="489">
        <v>196</v>
      </c>
      <c r="I81" s="263"/>
      <c r="J81" s="384">
        <f t="shared" ref="J81:J113" si="23">G81*I81</f>
        <v>0</v>
      </c>
      <c r="K81" s="499">
        <f t="shared" ref="K81:K113" si="24">H81*I81</f>
        <v>0</v>
      </c>
      <c r="L81" s="4">
        <v>290</v>
      </c>
      <c r="M81" s="143">
        <v>4620008851310</v>
      </c>
      <c r="N81" s="1">
        <v>52</v>
      </c>
      <c r="O81" s="10">
        <v>238</v>
      </c>
      <c r="P81" s="10">
        <f t="shared" si="20"/>
        <v>0</v>
      </c>
      <c r="Q81" s="211">
        <v>2E-3</v>
      </c>
      <c r="R81" s="35">
        <f t="shared" si="21"/>
        <v>0</v>
      </c>
    </row>
    <row r="82" spans="1:18" ht="55.5" customHeight="1">
      <c r="A82" s="133" t="s">
        <v>1341</v>
      </c>
      <c r="B82" s="54">
        <v>3</v>
      </c>
      <c r="C82" s="241" t="s">
        <v>402</v>
      </c>
      <c r="D82" s="14"/>
      <c r="E82" s="155" t="s">
        <v>243</v>
      </c>
      <c r="F82" s="226" t="s">
        <v>553</v>
      </c>
      <c r="G82" s="376">
        <f t="shared" si="22"/>
        <v>553.41999999999996</v>
      </c>
      <c r="H82" s="489">
        <v>469</v>
      </c>
      <c r="I82" s="263"/>
      <c r="J82" s="384">
        <f t="shared" si="23"/>
        <v>0</v>
      </c>
      <c r="K82" s="499">
        <f t="shared" si="24"/>
        <v>0</v>
      </c>
      <c r="L82" s="4" t="s">
        <v>570</v>
      </c>
      <c r="M82" s="80">
        <v>4620008851327</v>
      </c>
      <c r="N82" s="1">
        <v>15</v>
      </c>
      <c r="O82" s="10">
        <v>508</v>
      </c>
      <c r="P82" s="10">
        <f t="shared" si="20"/>
        <v>0</v>
      </c>
      <c r="Q82" s="211">
        <v>5.0000000000000001E-3</v>
      </c>
      <c r="R82" s="35">
        <f t="shared" si="21"/>
        <v>0</v>
      </c>
    </row>
    <row r="83" spans="1:18" ht="55.5" customHeight="1">
      <c r="A83" s="133" t="s">
        <v>1342</v>
      </c>
      <c r="B83" s="54">
        <v>4</v>
      </c>
      <c r="C83" s="241" t="s">
        <v>403</v>
      </c>
      <c r="D83" s="14"/>
      <c r="E83" s="155" t="s">
        <v>400</v>
      </c>
      <c r="F83" s="226" t="s">
        <v>553</v>
      </c>
      <c r="G83" s="376">
        <f t="shared" si="22"/>
        <v>361.08</v>
      </c>
      <c r="H83" s="489">
        <v>306</v>
      </c>
      <c r="I83" s="263"/>
      <c r="J83" s="384">
        <f t="shared" si="23"/>
        <v>0</v>
      </c>
      <c r="K83" s="499">
        <f t="shared" si="24"/>
        <v>0</v>
      </c>
      <c r="L83" s="4">
        <v>380</v>
      </c>
      <c r="M83" s="156" t="s">
        <v>412</v>
      </c>
      <c r="N83" s="1">
        <v>52</v>
      </c>
      <c r="O83" s="10">
        <v>238</v>
      </c>
      <c r="P83" s="10">
        <f t="shared" si="20"/>
        <v>0</v>
      </c>
      <c r="Q83" s="211">
        <v>2E-3</v>
      </c>
      <c r="R83" s="35">
        <f t="shared" si="21"/>
        <v>0</v>
      </c>
    </row>
    <row r="84" spans="1:18" ht="55.5" customHeight="1">
      <c r="A84" s="133" t="s">
        <v>1343</v>
      </c>
      <c r="B84" s="54">
        <v>5</v>
      </c>
      <c r="C84" s="241" t="s">
        <v>403</v>
      </c>
      <c r="D84" s="14"/>
      <c r="E84" s="155" t="s">
        <v>243</v>
      </c>
      <c r="F84" s="226" t="s">
        <v>553</v>
      </c>
      <c r="G84" s="376">
        <f t="shared" si="22"/>
        <v>850.78</v>
      </c>
      <c r="H84" s="489">
        <v>721</v>
      </c>
      <c r="I84" s="263"/>
      <c r="J84" s="384">
        <f t="shared" si="23"/>
        <v>0</v>
      </c>
      <c r="K84" s="499">
        <f t="shared" si="24"/>
        <v>0</v>
      </c>
      <c r="L84" s="4" t="s">
        <v>571</v>
      </c>
      <c r="M84" s="156" t="s">
        <v>411</v>
      </c>
      <c r="N84" s="1">
        <v>15</v>
      </c>
      <c r="O84" s="10">
        <v>508</v>
      </c>
      <c r="P84" s="10">
        <f t="shared" si="20"/>
        <v>0</v>
      </c>
      <c r="Q84" s="211">
        <v>5.0000000000000001E-3</v>
      </c>
      <c r="R84" s="35">
        <f t="shared" si="21"/>
        <v>0</v>
      </c>
    </row>
    <row r="85" spans="1:18" ht="55.5" customHeight="1">
      <c r="A85" s="133" t="s">
        <v>1344</v>
      </c>
      <c r="B85" s="53">
        <v>6</v>
      </c>
      <c r="C85" s="241" t="s">
        <v>404</v>
      </c>
      <c r="E85" s="155" t="s">
        <v>400</v>
      </c>
      <c r="F85" s="226" t="s">
        <v>553</v>
      </c>
      <c r="G85" s="376">
        <f t="shared" si="22"/>
        <v>207.67999999999998</v>
      </c>
      <c r="H85" s="489">
        <v>176</v>
      </c>
      <c r="I85" s="263"/>
      <c r="J85" s="384">
        <f t="shared" si="23"/>
        <v>0</v>
      </c>
      <c r="K85" s="499">
        <f t="shared" si="24"/>
        <v>0</v>
      </c>
      <c r="L85" s="4">
        <v>265</v>
      </c>
      <c r="M85" s="156" t="s">
        <v>410</v>
      </c>
      <c r="N85" s="1">
        <v>52</v>
      </c>
      <c r="O85" s="10">
        <v>238</v>
      </c>
      <c r="P85" s="10">
        <f t="shared" si="20"/>
        <v>0</v>
      </c>
      <c r="Q85" s="211">
        <v>2E-3</v>
      </c>
      <c r="R85" s="35">
        <f t="shared" si="21"/>
        <v>0</v>
      </c>
    </row>
    <row r="86" spans="1:18" ht="55.5" customHeight="1">
      <c r="A86" s="133" t="s">
        <v>1345</v>
      </c>
      <c r="B86" s="53">
        <v>7</v>
      </c>
      <c r="C86" s="241" t="s">
        <v>404</v>
      </c>
      <c r="D86" s="14"/>
      <c r="E86" s="155" t="s">
        <v>243</v>
      </c>
      <c r="F86" s="226" t="s">
        <v>553</v>
      </c>
      <c r="G86" s="376">
        <f t="shared" si="22"/>
        <v>505.03999999999996</v>
      </c>
      <c r="H86" s="489">
        <v>428</v>
      </c>
      <c r="I86" s="263"/>
      <c r="J86" s="384">
        <f t="shared" si="23"/>
        <v>0</v>
      </c>
      <c r="K86" s="499">
        <f t="shared" si="24"/>
        <v>0</v>
      </c>
      <c r="L86" s="4" t="s">
        <v>572</v>
      </c>
      <c r="M86" s="80">
        <v>4620008851020</v>
      </c>
      <c r="N86" s="1">
        <v>15</v>
      </c>
      <c r="O86" s="10">
        <v>508</v>
      </c>
      <c r="P86" s="10">
        <f t="shared" si="20"/>
        <v>0</v>
      </c>
      <c r="Q86" s="211">
        <v>5.0000000000000001E-3</v>
      </c>
      <c r="R86" s="35">
        <f t="shared" si="21"/>
        <v>0</v>
      </c>
    </row>
    <row r="87" spans="1:18" ht="55.5" customHeight="1">
      <c r="A87" s="133" t="s">
        <v>1346</v>
      </c>
      <c r="B87" s="53">
        <v>8</v>
      </c>
      <c r="C87" s="241" t="s">
        <v>405</v>
      </c>
      <c r="D87" s="22"/>
      <c r="E87" s="155" t="s">
        <v>400</v>
      </c>
      <c r="F87" s="226" t="s">
        <v>553</v>
      </c>
      <c r="G87" s="376">
        <f t="shared" si="22"/>
        <v>76.7</v>
      </c>
      <c r="H87" s="489">
        <v>65</v>
      </c>
      <c r="I87" s="263"/>
      <c r="J87" s="384">
        <f t="shared" si="23"/>
        <v>0</v>
      </c>
      <c r="K87" s="499">
        <f t="shared" si="24"/>
        <v>0</v>
      </c>
      <c r="L87" s="231">
        <v>105</v>
      </c>
      <c r="M87" s="80">
        <v>4620008851211</v>
      </c>
      <c r="N87" s="1">
        <v>52</v>
      </c>
      <c r="O87" s="10">
        <v>238</v>
      </c>
      <c r="P87" s="10">
        <f t="shared" si="20"/>
        <v>0</v>
      </c>
      <c r="Q87" s="211">
        <v>2E-3</v>
      </c>
      <c r="R87" s="35">
        <f t="shared" si="21"/>
        <v>0</v>
      </c>
    </row>
    <row r="88" spans="1:18" ht="55.5" customHeight="1">
      <c r="A88" s="133" t="s">
        <v>1347</v>
      </c>
      <c r="B88" s="53">
        <v>9</v>
      </c>
      <c r="C88" s="241" t="s">
        <v>405</v>
      </c>
      <c r="D88" s="14"/>
      <c r="E88" s="155" t="s">
        <v>243</v>
      </c>
      <c r="F88" s="226" t="s">
        <v>553</v>
      </c>
      <c r="G88" s="376">
        <f t="shared" si="22"/>
        <v>129.79999999999998</v>
      </c>
      <c r="H88" s="489">
        <v>110</v>
      </c>
      <c r="I88" s="263"/>
      <c r="J88" s="384">
        <f t="shared" si="23"/>
        <v>0</v>
      </c>
      <c r="K88" s="499">
        <f t="shared" si="24"/>
        <v>0</v>
      </c>
      <c r="L88" s="231">
        <v>195</v>
      </c>
      <c r="M88" s="80">
        <v>4620008851228</v>
      </c>
      <c r="N88" s="4">
        <v>15</v>
      </c>
      <c r="O88" s="10">
        <v>508</v>
      </c>
      <c r="P88" s="10">
        <f t="shared" si="20"/>
        <v>0</v>
      </c>
      <c r="Q88" s="211">
        <v>5.0000000000000001E-3</v>
      </c>
      <c r="R88" s="35">
        <f t="shared" si="21"/>
        <v>0</v>
      </c>
    </row>
    <row r="89" spans="1:18" ht="55.5" customHeight="1">
      <c r="A89" s="133" t="s">
        <v>1348</v>
      </c>
      <c r="B89" s="53">
        <v>10</v>
      </c>
      <c r="C89" s="241" t="s">
        <v>407</v>
      </c>
      <c r="D89" s="23"/>
      <c r="E89" s="155" t="s">
        <v>400</v>
      </c>
      <c r="F89" s="226" t="s">
        <v>553</v>
      </c>
      <c r="G89" s="376">
        <f t="shared" si="22"/>
        <v>164.01999999999998</v>
      </c>
      <c r="H89" s="489">
        <v>139</v>
      </c>
      <c r="I89" s="263"/>
      <c r="J89" s="384">
        <f t="shared" si="23"/>
        <v>0</v>
      </c>
      <c r="K89" s="499">
        <f t="shared" si="24"/>
        <v>0</v>
      </c>
      <c r="L89" s="231">
        <v>215</v>
      </c>
      <c r="M89" s="80">
        <v>4620008851617</v>
      </c>
      <c r="N89" s="1">
        <v>52</v>
      </c>
      <c r="O89" s="10">
        <v>238</v>
      </c>
      <c r="P89" s="10">
        <f t="shared" si="20"/>
        <v>0</v>
      </c>
      <c r="Q89" s="211">
        <v>2E-3</v>
      </c>
      <c r="R89" s="35">
        <f t="shared" si="21"/>
        <v>0</v>
      </c>
    </row>
    <row r="90" spans="1:18" ht="55.5" customHeight="1">
      <c r="A90" s="133" t="s">
        <v>1349</v>
      </c>
      <c r="B90" s="53">
        <v>11</v>
      </c>
      <c r="C90" s="241" t="s">
        <v>407</v>
      </c>
      <c r="D90" s="23"/>
      <c r="E90" s="155" t="s">
        <v>243</v>
      </c>
      <c r="F90" s="226" t="s">
        <v>553</v>
      </c>
      <c r="G90" s="376">
        <f t="shared" si="22"/>
        <v>395.29999999999995</v>
      </c>
      <c r="H90" s="489">
        <v>335</v>
      </c>
      <c r="I90" s="263"/>
      <c r="J90" s="384">
        <f t="shared" si="23"/>
        <v>0</v>
      </c>
      <c r="K90" s="499">
        <f t="shared" si="24"/>
        <v>0</v>
      </c>
      <c r="L90" s="200" t="s">
        <v>940</v>
      </c>
      <c r="M90" s="80">
        <v>4620008851624</v>
      </c>
      <c r="N90" s="4">
        <v>15</v>
      </c>
      <c r="O90" s="10">
        <v>508</v>
      </c>
      <c r="P90" s="10">
        <f t="shared" si="20"/>
        <v>0</v>
      </c>
      <c r="Q90" s="211">
        <v>5.0000000000000001E-3</v>
      </c>
      <c r="R90" s="35">
        <f t="shared" si="21"/>
        <v>0</v>
      </c>
    </row>
    <row r="91" spans="1:18" ht="55.5" customHeight="1">
      <c r="A91" s="133" t="s">
        <v>1350</v>
      </c>
      <c r="B91" s="53">
        <v>12</v>
      </c>
      <c r="C91" s="214" t="s">
        <v>409</v>
      </c>
      <c r="D91" s="23"/>
      <c r="E91" s="155" t="s">
        <v>400</v>
      </c>
      <c r="F91" s="226" t="s">
        <v>553</v>
      </c>
      <c r="G91" s="376">
        <f t="shared" si="22"/>
        <v>148.67999999999998</v>
      </c>
      <c r="H91" s="489">
        <v>126</v>
      </c>
      <c r="I91" s="263"/>
      <c r="J91" s="384">
        <f t="shared" si="23"/>
        <v>0</v>
      </c>
      <c r="K91" s="499">
        <f t="shared" si="24"/>
        <v>0</v>
      </c>
      <c r="L91" s="231">
        <v>190</v>
      </c>
      <c r="M91" s="80">
        <v>4620008851112</v>
      </c>
      <c r="N91" s="1">
        <v>52</v>
      </c>
      <c r="O91" s="10">
        <v>238</v>
      </c>
      <c r="P91" s="10">
        <f t="shared" si="20"/>
        <v>0</v>
      </c>
      <c r="Q91" s="211">
        <v>2E-3</v>
      </c>
      <c r="R91" s="35">
        <f t="shared" si="21"/>
        <v>0</v>
      </c>
    </row>
    <row r="92" spans="1:18" ht="55.5" customHeight="1">
      <c r="A92" s="133" t="s">
        <v>1351</v>
      </c>
      <c r="B92" s="53">
        <v>13</v>
      </c>
      <c r="C92" s="214" t="s">
        <v>409</v>
      </c>
      <c r="D92" s="23"/>
      <c r="E92" s="155" t="s">
        <v>243</v>
      </c>
      <c r="F92" s="226" t="s">
        <v>553</v>
      </c>
      <c r="G92" s="376">
        <f t="shared" si="22"/>
        <v>356.35999999999996</v>
      </c>
      <c r="H92" s="489">
        <v>302</v>
      </c>
      <c r="I92" s="263"/>
      <c r="J92" s="384">
        <f t="shared" si="23"/>
        <v>0</v>
      </c>
      <c r="K92" s="499">
        <f t="shared" si="24"/>
        <v>0</v>
      </c>
      <c r="L92" s="200" t="s">
        <v>573</v>
      </c>
      <c r="M92" s="80">
        <v>4620008851129</v>
      </c>
      <c r="N92" s="4">
        <v>15</v>
      </c>
      <c r="O92" s="10">
        <v>508</v>
      </c>
      <c r="P92" s="10">
        <f t="shared" si="20"/>
        <v>0</v>
      </c>
      <c r="Q92" s="211">
        <v>5.0000000000000001E-3</v>
      </c>
      <c r="R92" s="35">
        <f t="shared" si="21"/>
        <v>0</v>
      </c>
    </row>
    <row r="93" spans="1:18" ht="55.5" customHeight="1">
      <c r="A93" s="133" t="s">
        <v>1352</v>
      </c>
      <c r="B93" s="53">
        <v>14</v>
      </c>
      <c r="C93" s="214" t="s">
        <v>422</v>
      </c>
      <c r="D93" s="23"/>
      <c r="E93" s="155" t="s">
        <v>243</v>
      </c>
      <c r="F93" s="226" t="s">
        <v>553</v>
      </c>
      <c r="G93" s="376">
        <f t="shared" si="22"/>
        <v>148.67999999999998</v>
      </c>
      <c r="H93" s="489">
        <v>126</v>
      </c>
      <c r="I93" s="263"/>
      <c r="J93" s="384">
        <f t="shared" si="23"/>
        <v>0</v>
      </c>
      <c r="K93" s="499">
        <f t="shared" si="24"/>
        <v>0</v>
      </c>
      <c r="L93" s="231">
        <v>175</v>
      </c>
      <c r="M93" s="80">
        <v>4620008851822</v>
      </c>
      <c r="N93" s="4">
        <v>15</v>
      </c>
      <c r="O93" s="10">
        <v>508</v>
      </c>
      <c r="P93" s="10">
        <f t="shared" si="20"/>
        <v>0</v>
      </c>
      <c r="Q93" s="211">
        <v>5.0000000000000001E-3</v>
      </c>
      <c r="R93" s="35">
        <f t="shared" si="21"/>
        <v>0</v>
      </c>
    </row>
    <row r="94" spans="1:18" ht="55.5" customHeight="1">
      <c r="A94" s="133" t="s">
        <v>1353</v>
      </c>
      <c r="B94" s="53">
        <v>15</v>
      </c>
      <c r="C94" s="214" t="s">
        <v>406</v>
      </c>
      <c r="D94" s="23"/>
      <c r="E94" s="155" t="s">
        <v>400</v>
      </c>
      <c r="F94" s="226" t="s">
        <v>553</v>
      </c>
      <c r="G94" s="376">
        <f t="shared" si="22"/>
        <v>326.85999999999996</v>
      </c>
      <c r="H94" s="489">
        <v>277</v>
      </c>
      <c r="I94" s="263"/>
      <c r="J94" s="384">
        <f t="shared" si="23"/>
        <v>0</v>
      </c>
      <c r="K94" s="499">
        <f t="shared" si="24"/>
        <v>0</v>
      </c>
      <c r="L94" s="231">
        <v>415</v>
      </c>
      <c r="M94" s="80">
        <v>4620008851716</v>
      </c>
      <c r="N94" s="1">
        <v>52</v>
      </c>
      <c r="O94" s="10">
        <v>238</v>
      </c>
      <c r="P94" s="10">
        <f t="shared" si="20"/>
        <v>0</v>
      </c>
      <c r="Q94" s="211">
        <v>2E-3</v>
      </c>
      <c r="R94" s="35">
        <f t="shared" si="21"/>
        <v>0</v>
      </c>
    </row>
    <row r="95" spans="1:18" ht="55.5" customHeight="1">
      <c r="A95" s="133" t="s">
        <v>1354</v>
      </c>
      <c r="B95" s="53">
        <v>16</v>
      </c>
      <c r="C95" s="214" t="s">
        <v>406</v>
      </c>
      <c r="D95" s="23"/>
      <c r="E95" s="155" t="s">
        <v>243</v>
      </c>
      <c r="F95" s="226" t="s">
        <v>553</v>
      </c>
      <c r="G95" s="376">
        <f t="shared" si="22"/>
        <v>781.16</v>
      </c>
      <c r="H95" s="489">
        <v>662</v>
      </c>
      <c r="I95" s="263"/>
      <c r="J95" s="384">
        <f t="shared" si="23"/>
        <v>0</v>
      </c>
      <c r="K95" s="499">
        <f t="shared" si="24"/>
        <v>0</v>
      </c>
      <c r="L95" s="200" t="s">
        <v>574</v>
      </c>
      <c r="M95" s="80">
        <v>4620008851723</v>
      </c>
      <c r="N95" s="4">
        <v>15</v>
      </c>
      <c r="O95" s="10">
        <v>508</v>
      </c>
      <c r="P95" s="10">
        <f t="shared" si="20"/>
        <v>0</v>
      </c>
      <c r="Q95" s="211">
        <v>5.0000000000000001E-3</v>
      </c>
      <c r="R95" s="35">
        <f t="shared" si="21"/>
        <v>0</v>
      </c>
    </row>
    <row r="96" spans="1:18" ht="55.5" customHeight="1">
      <c r="A96" s="133" t="s">
        <v>1355</v>
      </c>
      <c r="B96" s="53">
        <v>17</v>
      </c>
      <c r="C96" s="214" t="s">
        <v>408</v>
      </c>
      <c r="D96" s="23"/>
      <c r="E96" s="155" t="s">
        <v>400</v>
      </c>
      <c r="F96" s="226" t="s">
        <v>553</v>
      </c>
      <c r="G96" s="376">
        <f t="shared" si="22"/>
        <v>228.92</v>
      </c>
      <c r="H96" s="489">
        <v>194</v>
      </c>
      <c r="I96" s="263"/>
      <c r="J96" s="384">
        <f t="shared" si="23"/>
        <v>0</v>
      </c>
      <c r="K96" s="499">
        <f t="shared" si="24"/>
        <v>0</v>
      </c>
      <c r="L96" s="231">
        <v>285</v>
      </c>
      <c r="M96" s="80">
        <v>4620008851518</v>
      </c>
      <c r="N96" s="1">
        <v>52</v>
      </c>
      <c r="O96" s="10">
        <v>238</v>
      </c>
      <c r="P96" s="10">
        <f t="shared" si="20"/>
        <v>0</v>
      </c>
      <c r="Q96" s="211">
        <v>2E-3</v>
      </c>
      <c r="R96" s="35">
        <f t="shared" si="21"/>
        <v>0</v>
      </c>
    </row>
    <row r="97" spans="1:18" ht="55.5" customHeight="1">
      <c r="A97" s="133" t="s">
        <v>1356</v>
      </c>
      <c r="B97" s="53">
        <v>18</v>
      </c>
      <c r="C97" s="214" t="s">
        <v>408</v>
      </c>
      <c r="D97" s="23"/>
      <c r="E97" s="155" t="s">
        <v>243</v>
      </c>
      <c r="F97" s="226" t="s">
        <v>553</v>
      </c>
      <c r="G97" s="376">
        <f t="shared" si="22"/>
        <v>535.72</v>
      </c>
      <c r="H97" s="489">
        <v>454</v>
      </c>
      <c r="I97" s="263"/>
      <c r="J97" s="384">
        <f t="shared" si="23"/>
        <v>0</v>
      </c>
      <c r="K97" s="499">
        <f t="shared" si="24"/>
        <v>0</v>
      </c>
      <c r="L97" s="200" t="s">
        <v>575</v>
      </c>
      <c r="M97" s="80">
        <v>4620008851525</v>
      </c>
      <c r="N97" s="4">
        <v>15</v>
      </c>
      <c r="O97" s="10">
        <v>508</v>
      </c>
      <c r="P97" s="10">
        <f t="shared" si="20"/>
        <v>0</v>
      </c>
      <c r="Q97" s="211">
        <v>5.0000000000000001E-3</v>
      </c>
      <c r="R97" s="35">
        <f t="shared" si="21"/>
        <v>0</v>
      </c>
    </row>
    <row r="98" spans="1:18" ht="55.5" customHeight="1">
      <c r="A98" s="133" t="s">
        <v>1358</v>
      </c>
      <c r="B98" s="53">
        <v>19</v>
      </c>
      <c r="C98" s="214" t="s">
        <v>413</v>
      </c>
      <c r="D98" s="23"/>
      <c r="E98" s="155" t="s">
        <v>400</v>
      </c>
      <c r="F98" s="226" t="s">
        <v>553</v>
      </c>
      <c r="G98" s="376">
        <f t="shared" si="22"/>
        <v>389.4</v>
      </c>
      <c r="H98" s="489">
        <v>330</v>
      </c>
      <c r="I98" s="263"/>
      <c r="J98" s="384">
        <f t="shared" si="23"/>
        <v>0</v>
      </c>
      <c r="K98" s="499">
        <f t="shared" si="24"/>
        <v>0</v>
      </c>
      <c r="L98" s="200" t="s">
        <v>568</v>
      </c>
      <c r="M98" s="80">
        <v>4620008850313</v>
      </c>
      <c r="N98" s="1">
        <v>52</v>
      </c>
      <c r="O98" s="10">
        <v>238</v>
      </c>
      <c r="P98" s="10">
        <f t="shared" si="20"/>
        <v>0</v>
      </c>
      <c r="Q98" s="211">
        <v>2E-3</v>
      </c>
      <c r="R98" s="35">
        <f t="shared" si="21"/>
        <v>0</v>
      </c>
    </row>
    <row r="99" spans="1:18" ht="55.5" customHeight="1">
      <c r="A99" s="133" t="s">
        <v>1357</v>
      </c>
      <c r="B99" s="53">
        <v>20</v>
      </c>
      <c r="C99" s="214" t="s">
        <v>414</v>
      </c>
      <c r="D99" s="23"/>
      <c r="E99" s="155" t="s">
        <v>400</v>
      </c>
      <c r="F99" s="226" t="s">
        <v>553</v>
      </c>
      <c r="G99" s="376">
        <f t="shared" si="22"/>
        <v>408.28</v>
      </c>
      <c r="H99" s="489">
        <v>346</v>
      </c>
      <c r="I99" s="263"/>
      <c r="J99" s="384">
        <f t="shared" si="23"/>
        <v>0</v>
      </c>
      <c r="K99" s="499">
        <f t="shared" si="24"/>
        <v>0</v>
      </c>
      <c r="L99" s="200" t="s">
        <v>569</v>
      </c>
      <c r="M99" s="80">
        <v>4620008850320</v>
      </c>
      <c r="N99" s="1">
        <v>52</v>
      </c>
      <c r="O99" s="10">
        <v>238</v>
      </c>
      <c r="P99" s="10">
        <f t="shared" si="20"/>
        <v>0</v>
      </c>
      <c r="Q99" s="211">
        <v>2E-3</v>
      </c>
      <c r="R99" s="35">
        <f t="shared" si="21"/>
        <v>0</v>
      </c>
    </row>
    <row r="100" spans="1:18" ht="55.5" customHeight="1">
      <c r="A100" s="133" t="s">
        <v>1359</v>
      </c>
      <c r="B100" s="53">
        <v>21</v>
      </c>
      <c r="C100" s="214" t="s">
        <v>415</v>
      </c>
      <c r="D100" s="23"/>
      <c r="E100" s="155" t="s">
        <v>400</v>
      </c>
      <c r="F100" s="226" t="s">
        <v>553</v>
      </c>
      <c r="G100" s="376">
        <f t="shared" si="22"/>
        <v>427.15999999999997</v>
      </c>
      <c r="H100" s="489">
        <v>362</v>
      </c>
      <c r="I100" s="263"/>
      <c r="J100" s="384">
        <f t="shared" si="23"/>
        <v>0</v>
      </c>
      <c r="K100" s="499">
        <f t="shared" si="24"/>
        <v>0</v>
      </c>
      <c r="L100" s="200" t="s">
        <v>567</v>
      </c>
      <c r="M100" s="80">
        <v>4620008850337</v>
      </c>
      <c r="N100" s="1">
        <v>52</v>
      </c>
      <c r="O100" s="10">
        <v>238</v>
      </c>
      <c r="P100" s="10">
        <f t="shared" si="20"/>
        <v>0</v>
      </c>
      <c r="Q100" s="211">
        <v>1E-3</v>
      </c>
      <c r="R100" s="35">
        <f t="shared" si="21"/>
        <v>0</v>
      </c>
    </row>
    <row r="101" spans="1:18" ht="55.5" customHeight="1">
      <c r="A101" s="133" t="s">
        <v>1360</v>
      </c>
      <c r="B101" s="53">
        <v>22</v>
      </c>
      <c r="C101" s="214" t="s">
        <v>536</v>
      </c>
      <c r="D101" s="23"/>
      <c r="E101" s="155" t="s">
        <v>396</v>
      </c>
      <c r="F101" s="3" t="s">
        <v>559</v>
      </c>
      <c r="G101" s="376">
        <f>H101*1.1</f>
        <v>127.60000000000001</v>
      </c>
      <c r="H101" s="489">
        <v>116</v>
      </c>
      <c r="I101" s="263"/>
      <c r="J101" s="384">
        <f t="shared" si="23"/>
        <v>0</v>
      </c>
      <c r="K101" s="499">
        <f t="shared" si="24"/>
        <v>0</v>
      </c>
      <c r="L101" s="231">
        <v>150</v>
      </c>
      <c r="M101" s="80">
        <v>4620008852935</v>
      </c>
      <c r="N101" s="4">
        <v>14</v>
      </c>
      <c r="O101" s="10">
        <v>228</v>
      </c>
      <c r="P101" s="10">
        <f t="shared" si="20"/>
        <v>0</v>
      </c>
      <c r="Q101" s="211">
        <v>1E-3</v>
      </c>
      <c r="R101" s="35">
        <f t="shared" si="21"/>
        <v>0</v>
      </c>
    </row>
    <row r="102" spans="1:18" ht="65.25" customHeight="1">
      <c r="A102" s="133" t="s">
        <v>1361</v>
      </c>
      <c r="B102" s="53">
        <v>23</v>
      </c>
      <c r="C102" s="214" t="s">
        <v>539</v>
      </c>
      <c r="D102" s="23"/>
      <c r="E102" s="155" t="s">
        <v>396</v>
      </c>
      <c r="F102" s="3" t="s">
        <v>559</v>
      </c>
      <c r="G102" s="376">
        <f t="shared" ref="G102:G113" si="25">H102*1.1</f>
        <v>242.00000000000003</v>
      </c>
      <c r="H102" s="489">
        <v>220</v>
      </c>
      <c r="I102" s="263"/>
      <c r="J102" s="384">
        <f t="shared" si="23"/>
        <v>0</v>
      </c>
      <c r="K102" s="499">
        <f t="shared" si="24"/>
        <v>0</v>
      </c>
      <c r="L102" s="231">
        <v>285</v>
      </c>
      <c r="M102" s="80">
        <v>4620008852904</v>
      </c>
      <c r="N102" s="4">
        <v>14</v>
      </c>
      <c r="O102" s="10">
        <v>253</v>
      </c>
      <c r="P102" s="10">
        <f t="shared" si="20"/>
        <v>0</v>
      </c>
      <c r="Q102" s="211">
        <v>1E-3</v>
      </c>
      <c r="R102" s="35">
        <f t="shared" si="21"/>
        <v>0</v>
      </c>
    </row>
    <row r="103" spans="1:18" ht="55.5" customHeight="1">
      <c r="A103" s="133" t="s">
        <v>1362</v>
      </c>
      <c r="B103" s="53">
        <v>24</v>
      </c>
      <c r="C103" s="214" t="s">
        <v>537</v>
      </c>
      <c r="D103" s="23"/>
      <c r="E103" s="155" t="s">
        <v>396</v>
      </c>
      <c r="F103" s="3" t="s">
        <v>559</v>
      </c>
      <c r="G103" s="376">
        <f t="shared" si="25"/>
        <v>75.900000000000006</v>
      </c>
      <c r="H103" s="489">
        <v>69</v>
      </c>
      <c r="I103" s="263"/>
      <c r="J103" s="384">
        <f t="shared" si="23"/>
        <v>0</v>
      </c>
      <c r="K103" s="499">
        <f t="shared" si="24"/>
        <v>0</v>
      </c>
      <c r="L103" s="231">
        <v>98</v>
      </c>
      <c r="M103" s="80">
        <v>4620008852959</v>
      </c>
      <c r="N103" s="4">
        <v>14</v>
      </c>
      <c r="O103" s="10">
        <v>228</v>
      </c>
      <c r="P103" s="10">
        <f t="shared" si="20"/>
        <v>0</v>
      </c>
      <c r="Q103" s="211">
        <v>1E-3</v>
      </c>
      <c r="R103" s="35">
        <f t="shared" si="21"/>
        <v>0</v>
      </c>
    </row>
    <row r="104" spans="1:18" ht="64.5" customHeight="1">
      <c r="A104" s="133" t="s">
        <v>1363</v>
      </c>
      <c r="B104" s="53">
        <v>25</v>
      </c>
      <c r="C104" s="214" t="s">
        <v>540</v>
      </c>
      <c r="D104" s="23"/>
      <c r="E104" s="155" t="s">
        <v>396</v>
      </c>
      <c r="F104" s="3" t="s">
        <v>559</v>
      </c>
      <c r="G104" s="376">
        <f t="shared" si="25"/>
        <v>85.800000000000011</v>
      </c>
      <c r="H104" s="489">
        <v>78</v>
      </c>
      <c r="I104" s="263"/>
      <c r="J104" s="384">
        <f t="shared" si="23"/>
        <v>0</v>
      </c>
      <c r="K104" s="499">
        <f t="shared" si="24"/>
        <v>0</v>
      </c>
      <c r="L104" s="231">
        <v>105</v>
      </c>
      <c r="M104" s="80">
        <v>4620008852928</v>
      </c>
      <c r="N104" s="4">
        <v>14</v>
      </c>
      <c r="O104" s="10">
        <v>253</v>
      </c>
      <c r="P104" s="10">
        <f t="shared" si="20"/>
        <v>0</v>
      </c>
      <c r="Q104" s="211">
        <v>1E-3</v>
      </c>
      <c r="R104" s="35">
        <f t="shared" si="21"/>
        <v>0</v>
      </c>
    </row>
    <row r="105" spans="1:18" ht="55.5" customHeight="1">
      <c r="A105" s="133" t="s">
        <v>1365</v>
      </c>
      <c r="B105" s="53">
        <v>26</v>
      </c>
      <c r="C105" s="214" t="s">
        <v>538</v>
      </c>
      <c r="D105" s="23"/>
      <c r="E105" s="155" t="s">
        <v>396</v>
      </c>
      <c r="F105" s="3" t="s">
        <v>559</v>
      </c>
      <c r="G105" s="376">
        <f t="shared" si="25"/>
        <v>86.9</v>
      </c>
      <c r="H105" s="489">
        <v>79</v>
      </c>
      <c r="I105" s="263"/>
      <c r="J105" s="384">
        <f t="shared" si="23"/>
        <v>0</v>
      </c>
      <c r="K105" s="499">
        <f t="shared" si="24"/>
        <v>0</v>
      </c>
      <c r="L105" s="231">
        <v>110</v>
      </c>
      <c r="M105" s="80">
        <v>4620008852942</v>
      </c>
      <c r="N105" s="4">
        <v>14</v>
      </c>
      <c r="O105" s="10">
        <v>228</v>
      </c>
      <c r="P105" s="10">
        <f t="shared" si="20"/>
        <v>0</v>
      </c>
      <c r="Q105" s="211">
        <v>1E-3</v>
      </c>
      <c r="R105" s="35">
        <f t="shared" si="21"/>
        <v>0</v>
      </c>
    </row>
    <row r="106" spans="1:18" ht="63" customHeight="1">
      <c r="A106" s="133" t="s">
        <v>1364</v>
      </c>
      <c r="B106" s="53">
        <v>27</v>
      </c>
      <c r="C106" s="214" t="s">
        <v>541</v>
      </c>
      <c r="D106" s="23"/>
      <c r="E106" s="155" t="s">
        <v>396</v>
      </c>
      <c r="F106" s="3" t="s">
        <v>559</v>
      </c>
      <c r="G106" s="376">
        <f t="shared" si="25"/>
        <v>157.30000000000001</v>
      </c>
      <c r="H106" s="489">
        <v>143</v>
      </c>
      <c r="I106" s="263"/>
      <c r="J106" s="384">
        <f t="shared" si="23"/>
        <v>0</v>
      </c>
      <c r="K106" s="499">
        <f t="shared" si="24"/>
        <v>0</v>
      </c>
      <c r="L106" s="231">
        <v>200</v>
      </c>
      <c r="M106" s="80">
        <v>4620008852911</v>
      </c>
      <c r="N106" s="4">
        <v>14</v>
      </c>
      <c r="O106" s="10">
        <v>253</v>
      </c>
      <c r="P106" s="10">
        <f t="shared" si="20"/>
        <v>0</v>
      </c>
      <c r="Q106" s="211">
        <v>1E-3</v>
      </c>
      <c r="R106" s="35">
        <f t="shared" si="21"/>
        <v>0</v>
      </c>
    </row>
    <row r="107" spans="1:18" ht="55.5" customHeight="1">
      <c r="A107" s="133" t="s">
        <v>1366</v>
      </c>
      <c r="B107" s="53">
        <v>28</v>
      </c>
      <c r="C107" s="214" t="s">
        <v>416</v>
      </c>
      <c r="D107" s="23"/>
      <c r="E107" s="155" t="s">
        <v>396</v>
      </c>
      <c r="F107" s="3" t="s">
        <v>559</v>
      </c>
      <c r="G107" s="376">
        <f t="shared" si="25"/>
        <v>237.60000000000002</v>
      </c>
      <c r="H107" s="489">
        <v>216</v>
      </c>
      <c r="I107" s="263"/>
      <c r="J107" s="384">
        <f t="shared" si="23"/>
        <v>0</v>
      </c>
      <c r="K107" s="499">
        <f t="shared" si="24"/>
        <v>0</v>
      </c>
      <c r="L107" s="231">
        <v>325</v>
      </c>
      <c r="M107" s="80">
        <v>4620008852317</v>
      </c>
      <c r="N107" s="4">
        <v>14</v>
      </c>
      <c r="O107" s="10">
        <v>228</v>
      </c>
      <c r="P107" s="10">
        <f t="shared" si="20"/>
        <v>0</v>
      </c>
      <c r="Q107" s="211">
        <v>1E-3</v>
      </c>
      <c r="R107" s="35">
        <f t="shared" si="21"/>
        <v>0</v>
      </c>
    </row>
    <row r="108" spans="1:18" ht="55.5" customHeight="1">
      <c r="A108" s="133" t="s">
        <v>1367</v>
      </c>
      <c r="B108" s="53">
        <v>29</v>
      </c>
      <c r="C108" s="214" t="s">
        <v>877</v>
      </c>
      <c r="D108" s="23"/>
      <c r="E108" s="155" t="s">
        <v>396</v>
      </c>
      <c r="F108" s="3" t="s">
        <v>559</v>
      </c>
      <c r="G108" s="370">
        <f t="shared" si="25"/>
        <v>256.3</v>
      </c>
      <c r="H108" s="497">
        <v>233</v>
      </c>
      <c r="I108" s="263"/>
      <c r="J108" s="384">
        <f t="shared" si="23"/>
        <v>0</v>
      </c>
      <c r="K108" s="499">
        <f t="shared" si="24"/>
        <v>0</v>
      </c>
      <c r="L108" s="231">
        <v>305</v>
      </c>
      <c r="M108" s="80">
        <v>4620008852010</v>
      </c>
      <c r="N108" s="4">
        <v>14</v>
      </c>
      <c r="O108" s="10">
        <v>228</v>
      </c>
      <c r="P108" s="10">
        <f t="shared" si="20"/>
        <v>0</v>
      </c>
      <c r="Q108" s="211">
        <v>1E-3</v>
      </c>
      <c r="R108" s="35">
        <f t="shared" si="21"/>
        <v>0</v>
      </c>
    </row>
    <row r="109" spans="1:18" ht="55.5" customHeight="1">
      <c r="A109" s="133" t="s">
        <v>1368</v>
      </c>
      <c r="B109" s="53">
        <v>30</v>
      </c>
      <c r="C109" s="214" t="s">
        <v>417</v>
      </c>
      <c r="D109" s="23"/>
      <c r="E109" s="155" t="s">
        <v>396</v>
      </c>
      <c r="F109" s="3" t="s">
        <v>559</v>
      </c>
      <c r="G109" s="370">
        <f t="shared" si="25"/>
        <v>152.9</v>
      </c>
      <c r="H109" s="497">
        <v>139</v>
      </c>
      <c r="I109" s="263"/>
      <c r="J109" s="384">
        <f t="shared" si="23"/>
        <v>0</v>
      </c>
      <c r="K109" s="499">
        <f t="shared" si="24"/>
        <v>0</v>
      </c>
      <c r="L109" s="231">
        <v>210</v>
      </c>
      <c r="M109" s="80">
        <v>4620008852416</v>
      </c>
      <c r="N109" s="4">
        <v>14</v>
      </c>
      <c r="O109" s="10">
        <v>228</v>
      </c>
      <c r="P109" s="10">
        <f t="shared" si="20"/>
        <v>0</v>
      </c>
      <c r="Q109" s="211">
        <v>1E-3</v>
      </c>
      <c r="R109" s="35">
        <f t="shared" si="21"/>
        <v>0</v>
      </c>
    </row>
    <row r="110" spans="1:18" ht="55.5" customHeight="1">
      <c r="A110" s="133" t="s">
        <v>1369</v>
      </c>
      <c r="B110" s="53">
        <v>31</v>
      </c>
      <c r="C110" s="214" t="s">
        <v>421</v>
      </c>
      <c r="D110" s="23"/>
      <c r="E110" s="155" t="s">
        <v>396</v>
      </c>
      <c r="F110" s="3" t="s">
        <v>559</v>
      </c>
      <c r="G110" s="370">
        <f t="shared" si="25"/>
        <v>55.000000000000007</v>
      </c>
      <c r="H110" s="497">
        <v>50</v>
      </c>
      <c r="I110" s="263"/>
      <c r="J110" s="384">
        <f t="shared" si="23"/>
        <v>0</v>
      </c>
      <c r="K110" s="499">
        <f t="shared" si="24"/>
        <v>0</v>
      </c>
      <c r="L110" s="231">
        <v>70</v>
      </c>
      <c r="M110" s="80">
        <v>4620008852614</v>
      </c>
      <c r="N110" s="4">
        <v>14</v>
      </c>
      <c r="O110" s="10">
        <v>228</v>
      </c>
      <c r="P110" s="10">
        <f t="shared" si="20"/>
        <v>0</v>
      </c>
      <c r="Q110" s="211">
        <v>1E-3</v>
      </c>
      <c r="R110" s="35">
        <f t="shared" si="21"/>
        <v>0</v>
      </c>
    </row>
    <row r="111" spans="1:18" ht="55.5" customHeight="1">
      <c r="A111" s="133" t="s">
        <v>1370</v>
      </c>
      <c r="B111" s="53">
        <v>32</v>
      </c>
      <c r="C111" s="214" t="s">
        <v>418</v>
      </c>
      <c r="D111" s="23"/>
      <c r="E111" s="155" t="s">
        <v>396</v>
      </c>
      <c r="F111" s="3" t="s">
        <v>559</v>
      </c>
      <c r="G111" s="370">
        <f t="shared" si="25"/>
        <v>123.20000000000002</v>
      </c>
      <c r="H111" s="498">
        <v>112</v>
      </c>
      <c r="I111" s="263"/>
      <c r="J111" s="384">
        <f t="shared" si="23"/>
        <v>0</v>
      </c>
      <c r="K111" s="499">
        <f t="shared" si="24"/>
        <v>0</v>
      </c>
      <c r="L111" s="231">
        <v>152</v>
      </c>
      <c r="M111" s="80">
        <v>4620008852119</v>
      </c>
      <c r="N111" s="4">
        <v>14</v>
      </c>
      <c r="O111" s="10">
        <v>228</v>
      </c>
      <c r="P111" s="10">
        <f t="shared" si="20"/>
        <v>0</v>
      </c>
      <c r="Q111" s="211">
        <v>1E-3</v>
      </c>
      <c r="R111" s="35">
        <f t="shared" si="21"/>
        <v>0</v>
      </c>
    </row>
    <row r="112" spans="1:18" ht="55.5" customHeight="1">
      <c r="A112" s="133" t="s">
        <v>1371</v>
      </c>
      <c r="B112" s="53">
        <v>33</v>
      </c>
      <c r="C112" s="214" t="s">
        <v>419</v>
      </c>
      <c r="D112" s="23"/>
      <c r="E112" s="155" t="s">
        <v>396</v>
      </c>
      <c r="F112" s="3" t="s">
        <v>559</v>
      </c>
      <c r="G112" s="370">
        <f t="shared" si="25"/>
        <v>141.9</v>
      </c>
      <c r="H112" s="497">
        <v>129</v>
      </c>
      <c r="I112" s="263"/>
      <c r="J112" s="384">
        <f t="shared" si="23"/>
        <v>0</v>
      </c>
      <c r="K112" s="499">
        <f t="shared" si="24"/>
        <v>0</v>
      </c>
      <c r="L112" s="231">
        <v>170</v>
      </c>
      <c r="M112" s="80">
        <v>4620008852218</v>
      </c>
      <c r="N112" s="4">
        <v>14</v>
      </c>
      <c r="O112" s="10">
        <v>228</v>
      </c>
      <c r="P112" s="10">
        <f t="shared" si="20"/>
        <v>0</v>
      </c>
      <c r="Q112" s="211">
        <v>1E-3</v>
      </c>
      <c r="R112" s="35">
        <f t="shared" si="21"/>
        <v>0</v>
      </c>
    </row>
    <row r="113" spans="1:18" ht="55.5" customHeight="1" thickBot="1">
      <c r="A113" s="133" t="s">
        <v>1372</v>
      </c>
      <c r="B113" s="53">
        <v>34</v>
      </c>
      <c r="C113" s="214" t="s">
        <v>420</v>
      </c>
      <c r="D113" s="23"/>
      <c r="E113" s="155" t="s">
        <v>396</v>
      </c>
      <c r="F113" s="3" t="s">
        <v>559</v>
      </c>
      <c r="G113" s="370">
        <f t="shared" si="25"/>
        <v>130.9</v>
      </c>
      <c r="H113" s="497">
        <v>119</v>
      </c>
      <c r="I113" s="263"/>
      <c r="J113" s="385">
        <f t="shared" si="23"/>
        <v>0</v>
      </c>
      <c r="K113" s="500">
        <f t="shared" si="24"/>
        <v>0</v>
      </c>
      <c r="L113" s="231">
        <v>160</v>
      </c>
      <c r="M113" s="80">
        <v>4620008852713</v>
      </c>
      <c r="N113" s="4">
        <v>14</v>
      </c>
      <c r="O113" s="10">
        <v>228</v>
      </c>
      <c r="P113" s="10">
        <f t="shared" si="20"/>
        <v>0</v>
      </c>
      <c r="Q113" s="211">
        <v>1E-3</v>
      </c>
      <c r="R113" s="35">
        <f t="shared" si="21"/>
        <v>0</v>
      </c>
    </row>
    <row r="114" spans="1:18" ht="15.75" customHeight="1">
      <c r="B114" s="55"/>
      <c r="C114" s="78"/>
      <c r="E114" s="25"/>
      <c r="F114" s="25"/>
      <c r="G114" s="594" t="s">
        <v>7</v>
      </c>
      <c r="H114" s="600"/>
      <c r="I114" s="29"/>
      <c r="J114" s="346">
        <f>SUM(J80:J113)</f>
        <v>0</v>
      </c>
      <c r="K114" s="501">
        <f>SUM(K80:K113)</f>
        <v>0</v>
      </c>
      <c r="L114" s="10"/>
      <c r="M114" s="26"/>
      <c r="N114" s="10"/>
      <c r="O114" s="10"/>
      <c r="P114" s="10"/>
      <c r="R114" s="20"/>
    </row>
    <row r="115" spans="1:18" ht="15.75" customHeight="1">
      <c r="B115" s="55"/>
      <c r="C115" s="24"/>
      <c r="E115" s="25"/>
      <c r="F115" s="25"/>
      <c r="G115" s="596" t="s">
        <v>15</v>
      </c>
      <c r="H115" s="605"/>
      <c r="I115" s="30">
        <f>SUM(P80:P113)/1000</f>
        <v>0</v>
      </c>
      <c r="J115" s="347" t="s">
        <v>11</v>
      </c>
      <c r="K115" s="502" t="s">
        <v>11</v>
      </c>
      <c r="L115" s="10"/>
      <c r="M115" s="26"/>
      <c r="N115" s="10"/>
      <c r="O115" s="10"/>
      <c r="P115" s="10"/>
      <c r="R115" s="20"/>
    </row>
    <row r="116" spans="1:18" ht="15.75" customHeight="1" thickBot="1">
      <c r="B116" s="55"/>
      <c r="C116" s="24"/>
      <c r="E116" s="25"/>
      <c r="F116" s="25"/>
      <c r="G116" s="598" t="s">
        <v>8</v>
      </c>
      <c r="H116" s="606"/>
      <c r="I116" s="31">
        <f>SUM(R80:R113)</f>
        <v>0</v>
      </c>
      <c r="J116" s="348" t="s">
        <v>14</v>
      </c>
      <c r="K116" s="503" t="s">
        <v>14</v>
      </c>
      <c r="L116" s="10"/>
      <c r="M116" s="26"/>
      <c r="N116" s="10"/>
      <c r="O116" s="10"/>
      <c r="P116" s="10"/>
      <c r="R116" s="20"/>
    </row>
    <row r="117" spans="1:18" ht="15.75" customHeight="1">
      <c r="M117" s="308"/>
    </row>
    <row r="118" spans="1:18" ht="15.75" customHeight="1" thickBot="1">
      <c r="J118" s="353" t="s">
        <v>716</v>
      </c>
      <c r="K118" s="353" t="s">
        <v>715</v>
      </c>
    </row>
    <row r="119" spans="1:18" ht="15.75" customHeight="1">
      <c r="D119" s="588" t="s">
        <v>694</v>
      </c>
      <c r="E119" s="589"/>
      <c r="F119" s="589"/>
      <c r="G119" s="589"/>
      <c r="H119" s="590"/>
      <c r="I119" s="208"/>
      <c r="J119" s="346">
        <f>SUM(J32,J42,J74,J114)</f>
        <v>0</v>
      </c>
      <c r="K119" s="312">
        <f>SUM(K32,K42,K74,K114)</f>
        <v>0</v>
      </c>
    </row>
    <row r="120" spans="1:18" ht="15.75" customHeight="1">
      <c r="D120" s="591" t="s">
        <v>29</v>
      </c>
      <c r="E120" s="592"/>
      <c r="F120" s="592"/>
      <c r="G120" s="592"/>
      <c r="H120" s="593"/>
      <c r="I120" s="209">
        <f>SUM(I33+I75+I115)</f>
        <v>0</v>
      </c>
      <c r="J120" s="352" t="s">
        <v>11</v>
      </c>
      <c r="K120" s="321" t="s">
        <v>11</v>
      </c>
    </row>
    <row r="121" spans="1:18" ht="15.75" customHeight="1" thickBot="1">
      <c r="D121" s="583" t="s">
        <v>30</v>
      </c>
      <c r="E121" s="584"/>
      <c r="F121" s="584"/>
      <c r="G121" s="584"/>
      <c r="H121" s="585"/>
      <c r="I121" s="210">
        <f>SUM(I34+I76+I116)</f>
        <v>0</v>
      </c>
      <c r="J121" s="348" t="s">
        <v>14</v>
      </c>
      <c r="K121" s="318" t="s">
        <v>14</v>
      </c>
    </row>
    <row r="122" spans="1:18" ht="15.75" customHeight="1"/>
    <row r="123" spans="1:18" ht="15.75" customHeight="1"/>
    <row r="124" spans="1:18" ht="15.75" customHeight="1"/>
    <row r="125" spans="1:18" ht="15.75" customHeight="1"/>
  </sheetData>
  <sheetProtection sheet="1" objects="1" scenarios="1" formatCells="0" formatColumns="0" formatRows="0" insertColumns="0" insertRows="0" insertHyperlinks="0" deleteColumns="0" deleteRows="0" sort="0" autoFilter="0" pivotTables="0"/>
  <protectedRanges>
    <protectedRange sqref="A9:XFD9" name="Диапазон1"/>
  </protectedRanges>
  <mergeCells count="25">
    <mergeCell ref="D79:E79"/>
    <mergeCell ref="G115:H115"/>
    <mergeCell ref="G116:H116"/>
    <mergeCell ref="G42:H42"/>
    <mergeCell ref="G43:H43"/>
    <mergeCell ref="G44:H44"/>
    <mergeCell ref="G74:H74"/>
    <mergeCell ref="G75:H75"/>
    <mergeCell ref="G76:H76"/>
    <mergeCell ref="D121:H121"/>
    <mergeCell ref="D2:N8"/>
    <mergeCell ref="B9:N9"/>
    <mergeCell ref="F47:N47"/>
    <mergeCell ref="F10:N10"/>
    <mergeCell ref="F79:N79"/>
    <mergeCell ref="F37:N37"/>
    <mergeCell ref="D119:H119"/>
    <mergeCell ref="D120:H120"/>
    <mergeCell ref="G32:H32"/>
    <mergeCell ref="G33:H33"/>
    <mergeCell ref="G34:H34"/>
    <mergeCell ref="G114:H114"/>
    <mergeCell ref="D10:E10"/>
    <mergeCell ref="D37:E37"/>
    <mergeCell ref="D47:E47"/>
  </mergeCells>
  <hyperlinks>
    <hyperlink ref="C4" r:id="rId1"/>
    <hyperlink ref="C2" r:id="rId2"/>
    <hyperlink ref="C3" r:id="rId3"/>
    <hyperlink ref="C6" r:id="rId4"/>
  </hyperlinks>
  <pageMargins left="0.4" right="0.15" top="0.18" bottom="0.25" header="0.18" footer="0.25"/>
  <pageSetup paperSize="9" orientation="landscape" r:id="rId5"/>
  <headerFooter alignWithMargins="0"/>
  <ignoredErrors>
    <ignoredError sqref="M15:M17 M83:M85" numberStoredAsText="1"/>
  </ignoredErrors>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127"/>
  <sheetViews>
    <sheetView zoomScale="85" zoomScaleNormal="85" workbookViewId="0">
      <pane ySplit="1" topLeftCell="A2" activePane="bottomLeft" state="frozen"/>
      <selection pane="bottomLeft" activeCell="A21" sqref="A21:XFD21"/>
    </sheetView>
  </sheetViews>
  <sheetFormatPr defaultRowHeight="12.75"/>
  <cols>
    <col min="1" max="1" width="17.28515625" style="453" hidden="1" customWidth="1"/>
    <col min="2" max="2" width="4.140625" style="47" customWidth="1"/>
    <col min="3" max="3" width="55.42578125" customWidth="1"/>
    <col min="4" max="4" width="9.7109375" customWidth="1"/>
    <col min="6" max="6" width="12.85546875" customWidth="1"/>
    <col min="7" max="7" width="12.28515625" style="360" hidden="1" customWidth="1"/>
    <col min="8" max="8" width="12.28515625" style="336" customWidth="1"/>
    <col min="9" max="9" width="12.140625" customWidth="1"/>
    <col min="10" max="10" width="12.28515625" style="360" hidden="1" customWidth="1"/>
    <col min="11" max="11" width="12.28515625" style="336" customWidth="1"/>
    <col min="12" max="12" width="11.7109375" customWidth="1"/>
    <col min="13" max="13" width="16.85546875" customWidth="1"/>
    <col min="14" max="14" width="10.5703125" customWidth="1"/>
    <col min="15" max="15" width="15.28515625" hidden="1" customWidth="1"/>
    <col min="16" max="16" width="14" hidden="1" customWidth="1"/>
    <col min="17" max="17" width="13.7109375" hidden="1" customWidth="1"/>
    <col min="18" max="18" width="15" hidden="1" customWidth="1"/>
  </cols>
  <sheetData>
    <row r="1" spans="1:18" ht="45.75" thickBot="1">
      <c r="A1" s="451" t="s">
        <v>941</v>
      </c>
      <c r="B1" s="64" t="s">
        <v>0</v>
      </c>
      <c r="C1" s="61" t="s">
        <v>1</v>
      </c>
      <c r="D1" s="65" t="s">
        <v>943</v>
      </c>
      <c r="E1" s="66" t="s">
        <v>218</v>
      </c>
      <c r="F1" s="66" t="s">
        <v>547</v>
      </c>
      <c r="G1" s="361" t="s">
        <v>709</v>
      </c>
      <c r="H1" s="468" t="s">
        <v>710</v>
      </c>
      <c r="I1" s="98" t="s">
        <v>212</v>
      </c>
      <c r="J1" s="342" t="s">
        <v>717</v>
      </c>
      <c r="K1" s="474" t="s">
        <v>718</v>
      </c>
      <c r="L1" s="66" t="s">
        <v>213</v>
      </c>
      <c r="M1" s="99" t="s">
        <v>2</v>
      </c>
      <c r="N1" s="16" t="s">
        <v>3</v>
      </c>
      <c r="O1" s="9" t="s">
        <v>228</v>
      </c>
      <c r="P1" s="9" t="s">
        <v>12</v>
      </c>
      <c r="Q1" s="9" t="s">
        <v>9</v>
      </c>
      <c r="R1" s="9" t="s">
        <v>13</v>
      </c>
    </row>
    <row r="2" spans="1:18" ht="15">
      <c r="B2"/>
      <c r="C2" s="175" t="s">
        <v>698</v>
      </c>
      <c r="D2" s="175"/>
      <c r="E2" s="550"/>
      <c r="F2" s="550"/>
      <c r="G2" s="550"/>
      <c r="H2" s="550"/>
      <c r="I2" s="550"/>
      <c r="J2" s="550"/>
      <c r="K2" s="550"/>
      <c r="L2" s="550"/>
      <c r="M2" s="550"/>
      <c r="N2" s="550"/>
    </row>
    <row r="3" spans="1:18" ht="15">
      <c r="B3"/>
      <c r="C3" s="257" t="s">
        <v>699</v>
      </c>
      <c r="D3" s="175"/>
      <c r="E3" s="550"/>
      <c r="F3" s="550"/>
      <c r="G3" s="550"/>
      <c r="H3" s="550"/>
      <c r="I3" s="550"/>
      <c r="J3" s="550"/>
      <c r="K3" s="550"/>
      <c r="L3" s="550"/>
      <c r="M3" s="550"/>
      <c r="N3" s="550"/>
    </row>
    <row r="4" spans="1:18" ht="15">
      <c r="B4"/>
      <c r="C4" s="257" t="s">
        <v>846</v>
      </c>
      <c r="D4" s="257"/>
      <c r="E4" s="550"/>
      <c r="F4" s="550"/>
      <c r="G4" s="550"/>
      <c r="H4" s="550"/>
      <c r="I4" s="550"/>
      <c r="J4" s="550"/>
      <c r="K4" s="550"/>
      <c r="L4" s="550"/>
      <c r="M4" s="550"/>
      <c r="N4" s="550"/>
    </row>
    <row r="5" spans="1:18" ht="15">
      <c r="B5"/>
      <c r="C5" s="467" t="s">
        <v>1449</v>
      </c>
      <c r="D5" s="257"/>
      <c r="E5" s="550"/>
      <c r="F5" s="550"/>
      <c r="G5" s="550"/>
      <c r="H5" s="550"/>
      <c r="I5" s="550"/>
      <c r="J5" s="550"/>
      <c r="K5" s="550"/>
      <c r="L5" s="550"/>
      <c r="M5" s="550"/>
      <c r="N5" s="550"/>
    </row>
    <row r="6" spans="1:18" ht="15">
      <c r="B6"/>
      <c r="C6" s="257" t="s">
        <v>1450</v>
      </c>
      <c r="D6" s="418"/>
      <c r="E6" s="550"/>
      <c r="F6" s="550"/>
      <c r="G6" s="550"/>
      <c r="H6" s="550"/>
      <c r="I6" s="550"/>
      <c r="J6" s="550"/>
      <c r="K6" s="550"/>
      <c r="L6" s="550"/>
      <c r="M6" s="550"/>
      <c r="N6" s="550"/>
    </row>
    <row r="7" spans="1:18">
      <c r="B7"/>
      <c r="C7" s="418" t="s">
        <v>897</v>
      </c>
      <c r="D7" s="418"/>
      <c r="E7" s="550"/>
      <c r="F7" s="550"/>
      <c r="G7" s="550"/>
      <c r="H7" s="550"/>
      <c r="I7" s="550"/>
      <c r="J7" s="550"/>
      <c r="K7" s="550"/>
      <c r="L7" s="550"/>
      <c r="M7" s="550"/>
      <c r="N7" s="550"/>
    </row>
    <row r="8" spans="1:18">
      <c r="C8" s="7" t="s">
        <v>21</v>
      </c>
      <c r="D8" s="7"/>
      <c r="E8" s="550"/>
      <c r="F8" s="550"/>
      <c r="G8" s="550"/>
      <c r="H8" s="550"/>
      <c r="I8" s="550"/>
      <c r="J8" s="550"/>
      <c r="K8" s="550"/>
      <c r="L8" s="550"/>
      <c r="M8" s="550"/>
      <c r="N8" s="550"/>
    </row>
    <row r="9" spans="1:18" ht="16.5">
      <c r="B9" s="533" t="s">
        <v>18</v>
      </c>
      <c r="C9" s="534"/>
      <c r="D9" s="534"/>
      <c r="E9" s="534"/>
      <c r="F9" s="534"/>
      <c r="G9" s="534"/>
      <c r="H9" s="534"/>
      <c r="I9" s="534"/>
      <c r="J9" s="534"/>
      <c r="K9" s="534"/>
      <c r="L9" s="534"/>
      <c r="M9" s="534"/>
      <c r="N9" s="534"/>
    </row>
    <row r="10" spans="1:18" ht="78" customHeight="1" thickBot="1">
      <c r="B10" s="609"/>
      <c r="C10" s="609"/>
      <c r="D10" s="609"/>
      <c r="E10" s="609"/>
      <c r="F10" s="609"/>
      <c r="G10" s="609"/>
      <c r="H10" s="609"/>
      <c r="I10" s="609"/>
      <c r="J10" s="609"/>
      <c r="K10" s="609"/>
      <c r="L10" s="609"/>
      <c r="M10" s="609"/>
      <c r="N10" s="609"/>
    </row>
    <row r="11" spans="1:18" ht="45.75" thickBot="1">
      <c r="A11" s="451" t="s">
        <v>941</v>
      </c>
      <c r="B11" s="64" t="s">
        <v>0</v>
      </c>
      <c r="C11" s="61" t="s">
        <v>1</v>
      </c>
      <c r="D11" s="65" t="s">
        <v>943</v>
      </c>
      <c r="E11" s="66" t="s">
        <v>207</v>
      </c>
      <c r="F11" s="66" t="s">
        <v>547</v>
      </c>
      <c r="G11" s="361" t="s">
        <v>709</v>
      </c>
      <c r="H11" s="468" t="s">
        <v>710</v>
      </c>
      <c r="I11" s="98" t="s">
        <v>212</v>
      </c>
      <c r="J11" s="342" t="s">
        <v>717</v>
      </c>
      <c r="K11" s="474" t="s">
        <v>718</v>
      </c>
      <c r="L11" s="66" t="s">
        <v>213</v>
      </c>
      <c r="M11" s="99" t="s">
        <v>2</v>
      </c>
      <c r="N11" s="16" t="s">
        <v>3</v>
      </c>
    </row>
    <row r="12" spans="1:18" ht="65.25" customHeight="1" thickBot="1">
      <c r="B12" s="184"/>
      <c r="C12" s="184" t="s">
        <v>1277</v>
      </c>
      <c r="D12" s="611" t="s">
        <v>1278</v>
      </c>
      <c r="E12" s="612"/>
      <c r="F12" s="610" t="s">
        <v>542</v>
      </c>
      <c r="G12" s="610"/>
      <c r="H12" s="610"/>
      <c r="I12" s="610"/>
      <c r="J12" s="610"/>
      <c r="K12" s="610"/>
      <c r="L12" s="610"/>
      <c r="M12" s="610"/>
      <c r="N12" s="610"/>
      <c r="O12" s="128"/>
      <c r="R12" s="20"/>
    </row>
    <row r="13" spans="1:18" ht="54" customHeight="1">
      <c r="A13" s="133" t="s">
        <v>1338</v>
      </c>
      <c r="B13" s="123">
        <v>1</v>
      </c>
      <c r="C13" s="34" t="s">
        <v>840</v>
      </c>
      <c r="D13" s="34"/>
      <c r="E13" s="94" t="s">
        <v>255</v>
      </c>
      <c r="F13" s="229" t="s">
        <v>549</v>
      </c>
      <c r="G13" s="362">
        <f>H13*1.1</f>
        <v>177.37500000000003</v>
      </c>
      <c r="H13" s="470">
        <v>161.25</v>
      </c>
      <c r="I13" s="282"/>
      <c r="J13" s="344">
        <f>G13*I13</f>
        <v>0</v>
      </c>
      <c r="K13" s="316">
        <f>H13*I13</f>
        <v>0</v>
      </c>
      <c r="L13" s="255" t="s">
        <v>621</v>
      </c>
      <c r="M13" s="118">
        <v>4665271470493</v>
      </c>
      <c r="N13" s="124">
        <v>9</v>
      </c>
      <c r="O13" s="13">
        <v>520</v>
      </c>
      <c r="P13" s="35">
        <f>SUM(I13*O13)</f>
        <v>0</v>
      </c>
      <c r="Q13" s="172">
        <v>1.4400000000000001E-3</v>
      </c>
      <c r="R13" s="194">
        <f>SUM(I13*Q13)</f>
        <v>0</v>
      </c>
    </row>
    <row r="14" spans="1:18" ht="54" customHeight="1">
      <c r="A14" s="133" t="s">
        <v>1373</v>
      </c>
      <c r="B14" s="123">
        <v>2</v>
      </c>
      <c r="C14" s="34" t="s">
        <v>839</v>
      </c>
      <c r="D14" s="34"/>
      <c r="E14" s="94" t="s">
        <v>255</v>
      </c>
      <c r="F14" s="229" t="s">
        <v>549</v>
      </c>
      <c r="G14" s="362">
        <f t="shared" ref="G14:G35" si="0">H14*1.1</f>
        <v>93.500000000000014</v>
      </c>
      <c r="H14" s="470">
        <v>85</v>
      </c>
      <c r="I14" s="283"/>
      <c r="J14" s="344">
        <f t="shared" ref="J14:J35" si="1">G14*I14</f>
        <v>0</v>
      </c>
      <c r="K14" s="316">
        <f t="shared" ref="K14:K35" si="2">H14*I14</f>
        <v>0</v>
      </c>
      <c r="L14" s="124">
        <v>120</v>
      </c>
      <c r="M14" s="118">
        <v>4665271470462</v>
      </c>
      <c r="N14" s="124">
        <v>9</v>
      </c>
      <c r="O14" s="13">
        <v>520</v>
      </c>
      <c r="P14" s="195">
        <f>SUM(I14*O14)</f>
        <v>0</v>
      </c>
      <c r="Q14" s="172">
        <v>1.4400000000000001E-3</v>
      </c>
      <c r="R14" s="194">
        <f t="shared" ref="R14:R35" si="3">SUM(I14*Q14)</f>
        <v>0</v>
      </c>
    </row>
    <row r="15" spans="1:18" ht="54" customHeight="1">
      <c r="A15" s="133" t="s">
        <v>1374</v>
      </c>
      <c r="B15" s="123">
        <v>3</v>
      </c>
      <c r="C15" s="34" t="s">
        <v>838</v>
      </c>
      <c r="D15" s="34"/>
      <c r="E15" s="94" t="s">
        <v>255</v>
      </c>
      <c r="F15" s="229" t="s">
        <v>549</v>
      </c>
      <c r="G15" s="362">
        <f t="shared" si="0"/>
        <v>105.87500000000001</v>
      </c>
      <c r="H15" s="470">
        <v>96.25</v>
      </c>
      <c r="I15" s="283"/>
      <c r="J15" s="344">
        <f t="shared" si="1"/>
        <v>0</v>
      </c>
      <c r="K15" s="316">
        <f t="shared" si="2"/>
        <v>0</v>
      </c>
      <c r="L15" s="255" t="s">
        <v>611</v>
      </c>
      <c r="M15" s="118">
        <v>4665271470479</v>
      </c>
      <c r="N15" s="124">
        <v>9</v>
      </c>
      <c r="O15" s="13">
        <v>520</v>
      </c>
      <c r="P15" s="195">
        <f>SUM(I15*O15)</f>
        <v>0</v>
      </c>
      <c r="Q15" s="172">
        <v>1.4400000000000001E-3</v>
      </c>
      <c r="R15" s="194">
        <f t="shared" si="3"/>
        <v>0</v>
      </c>
    </row>
    <row r="16" spans="1:18" ht="54" customHeight="1">
      <c r="A16" s="133" t="s">
        <v>1375</v>
      </c>
      <c r="B16" s="123">
        <v>4</v>
      </c>
      <c r="C16" s="34" t="s">
        <v>837</v>
      </c>
      <c r="D16" s="34"/>
      <c r="E16" s="94" t="s">
        <v>255</v>
      </c>
      <c r="F16" s="229" t="s">
        <v>549</v>
      </c>
      <c r="G16" s="362">
        <f t="shared" si="0"/>
        <v>111.37500000000001</v>
      </c>
      <c r="H16" s="470">
        <v>101.25</v>
      </c>
      <c r="I16" s="283"/>
      <c r="J16" s="344">
        <f t="shared" si="1"/>
        <v>0</v>
      </c>
      <c r="K16" s="316">
        <f t="shared" si="2"/>
        <v>0</v>
      </c>
      <c r="L16" s="255" t="s">
        <v>611</v>
      </c>
      <c r="M16" s="118">
        <v>4665271470486</v>
      </c>
      <c r="N16" s="124">
        <v>9</v>
      </c>
      <c r="O16" s="13">
        <v>520</v>
      </c>
      <c r="P16" s="195">
        <f t="shared" ref="P16:P35" si="4">SUM(I16*O16)</f>
        <v>0</v>
      </c>
      <c r="Q16" s="172">
        <v>1.4400000000000001E-3</v>
      </c>
      <c r="R16" s="194">
        <f t="shared" si="3"/>
        <v>0</v>
      </c>
    </row>
    <row r="17" spans="1:18" ht="54" customHeight="1">
      <c r="A17" s="133" t="s">
        <v>1376</v>
      </c>
      <c r="B17" s="123">
        <v>5</v>
      </c>
      <c r="C17" s="34" t="s">
        <v>316</v>
      </c>
      <c r="D17" s="34"/>
      <c r="E17" s="94" t="s">
        <v>255</v>
      </c>
      <c r="F17" s="229" t="s">
        <v>549</v>
      </c>
      <c r="G17" s="362">
        <f t="shared" si="0"/>
        <v>141.625</v>
      </c>
      <c r="H17" s="480">
        <v>128.75</v>
      </c>
      <c r="I17" s="283"/>
      <c r="J17" s="344">
        <f t="shared" si="1"/>
        <v>0</v>
      </c>
      <c r="K17" s="316">
        <f t="shared" si="2"/>
        <v>0</v>
      </c>
      <c r="L17" s="255" t="s">
        <v>609</v>
      </c>
      <c r="M17" s="118">
        <v>4665271470059</v>
      </c>
      <c r="N17" s="124">
        <v>9</v>
      </c>
      <c r="O17" s="13">
        <v>520</v>
      </c>
      <c r="P17" s="195">
        <f t="shared" si="4"/>
        <v>0</v>
      </c>
      <c r="Q17" s="172">
        <v>1.4400000000000001E-3</v>
      </c>
      <c r="R17" s="194">
        <f t="shared" si="3"/>
        <v>0</v>
      </c>
    </row>
    <row r="18" spans="1:18" ht="54" customHeight="1">
      <c r="A18" s="133" t="s">
        <v>1377</v>
      </c>
      <c r="B18" s="123">
        <v>6</v>
      </c>
      <c r="C18" s="34" t="s">
        <v>316</v>
      </c>
      <c r="D18" s="34"/>
      <c r="E18" s="94" t="s">
        <v>622</v>
      </c>
      <c r="F18" s="229" t="s">
        <v>549</v>
      </c>
      <c r="G18" s="362">
        <f t="shared" si="0"/>
        <v>1016.4000000000001</v>
      </c>
      <c r="H18" s="470">
        <v>924</v>
      </c>
      <c r="I18" s="283"/>
      <c r="J18" s="344">
        <f t="shared" si="1"/>
        <v>0</v>
      </c>
      <c r="K18" s="316">
        <f t="shared" si="2"/>
        <v>0</v>
      </c>
      <c r="L18" s="255" t="s">
        <v>623</v>
      </c>
      <c r="M18" s="256" t="s">
        <v>624</v>
      </c>
      <c r="N18" s="124">
        <v>2</v>
      </c>
      <c r="O18" s="13">
        <v>5030</v>
      </c>
      <c r="P18" s="195">
        <f t="shared" si="4"/>
        <v>0</v>
      </c>
      <c r="Q18" s="172">
        <v>8.6E-3</v>
      </c>
      <c r="R18" s="194">
        <f t="shared" si="3"/>
        <v>0</v>
      </c>
    </row>
    <row r="19" spans="1:18" ht="54" customHeight="1">
      <c r="A19" s="133" t="s">
        <v>1378</v>
      </c>
      <c r="B19" s="123">
        <v>7</v>
      </c>
      <c r="C19" s="34" t="s">
        <v>836</v>
      </c>
      <c r="D19" s="34"/>
      <c r="E19" s="94" t="s">
        <v>255</v>
      </c>
      <c r="F19" s="229" t="s">
        <v>549</v>
      </c>
      <c r="G19" s="362">
        <f t="shared" si="0"/>
        <v>192.50000000000003</v>
      </c>
      <c r="H19" s="470">
        <v>175</v>
      </c>
      <c r="I19" s="283"/>
      <c r="J19" s="344">
        <f t="shared" si="1"/>
        <v>0</v>
      </c>
      <c r="K19" s="316">
        <f t="shared" si="2"/>
        <v>0</v>
      </c>
      <c r="L19" s="255" t="s">
        <v>625</v>
      </c>
      <c r="M19" s="118">
        <v>4665271471131</v>
      </c>
      <c r="N19" s="124">
        <v>9</v>
      </c>
      <c r="O19" s="13">
        <v>520</v>
      </c>
      <c r="P19" s="195">
        <f t="shared" si="4"/>
        <v>0</v>
      </c>
      <c r="Q19" s="172">
        <v>1.4400000000000001E-3</v>
      </c>
      <c r="R19" s="194">
        <f t="shared" si="3"/>
        <v>0</v>
      </c>
    </row>
    <row r="20" spans="1:18" ht="54" customHeight="1">
      <c r="A20" s="133" t="s">
        <v>1379</v>
      </c>
      <c r="B20" s="123">
        <v>8</v>
      </c>
      <c r="C20" s="34" t="s">
        <v>317</v>
      </c>
      <c r="D20" s="34"/>
      <c r="E20" s="94" t="s">
        <v>255</v>
      </c>
      <c r="F20" s="229" t="s">
        <v>549</v>
      </c>
      <c r="G20" s="362">
        <f t="shared" si="0"/>
        <v>111.38600000000001</v>
      </c>
      <c r="H20" s="480">
        <v>101.26</v>
      </c>
      <c r="I20" s="283"/>
      <c r="J20" s="344">
        <f t="shared" si="1"/>
        <v>0</v>
      </c>
      <c r="K20" s="316">
        <f t="shared" si="2"/>
        <v>0</v>
      </c>
      <c r="L20" s="255" t="s">
        <v>591</v>
      </c>
      <c r="M20" s="118">
        <v>4665271470097</v>
      </c>
      <c r="N20" s="124">
        <v>9</v>
      </c>
      <c r="O20" s="13">
        <v>520</v>
      </c>
      <c r="P20" s="195">
        <f t="shared" si="4"/>
        <v>0</v>
      </c>
      <c r="Q20" s="172">
        <v>1.4400000000000001E-3</v>
      </c>
      <c r="R20" s="194">
        <f t="shared" si="3"/>
        <v>0</v>
      </c>
    </row>
    <row r="21" spans="1:18" ht="54" customHeight="1">
      <c r="A21" s="133" t="s">
        <v>1380</v>
      </c>
      <c r="B21" s="123">
        <v>9</v>
      </c>
      <c r="C21" s="34" t="s">
        <v>313</v>
      </c>
      <c r="D21" s="34"/>
      <c r="E21" s="94" t="s">
        <v>253</v>
      </c>
      <c r="F21" s="229" t="s">
        <v>549</v>
      </c>
      <c r="G21" s="362">
        <f t="shared" si="0"/>
        <v>99.000000000000014</v>
      </c>
      <c r="H21" s="480">
        <v>90</v>
      </c>
      <c r="I21" s="283"/>
      <c r="J21" s="344">
        <f t="shared" si="1"/>
        <v>0</v>
      </c>
      <c r="K21" s="316">
        <f t="shared" si="2"/>
        <v>0</v>
      </c>
      <c r="L21" s="255" t="s">
        <v>626</v>
      </c>
      <c r="M21" s="118">
        <v>4665271470011</v>
      </c>
      <c r="N21" s="124">
        <v>9</v>
      </c>
      <c r="O21" s="13">
        <v>1020</v>
      </c>
      <c r="P21" s="195">
        <f t="shared" si="4"/>
        <v>0</v>
      </c>
      <c r="Q21" s="172">
        <v>1.4400000000000001E-3</v>
      </c>
      <c r="R21" s="194">
        <f t="shared" si="3"/>
        <v>0</v>
      </c>
    </row>
    <row r="22" spans="1:18" ht="54" customHeight="1">
      <c r="A22" s="133" t="s">
        <v>1381</v>
      </c>
      <c r="B22" s="123">
        <v>10</v>
      </c>
      <c r="C22" s="34" t="s">
        <v>313</v>
      </c>
      <c r="D22" s="34"/>
      <c r="E22" s="94" t="s">
        <v>622</v>
      </c>
      <c r="F22" s="229" t="s">
        <v>549</v>
      </c>
      <c r="G22" s="362">
        <f t="shared" si="0"/>
        <v>469.70000000000005</v>
      </c>
      <c r="H22" s="480">
        <v>427</v>
      </c>
      <c r="I22" s="283"/>
      <c r="J22" s="344">
        <f t="shared" si="1"/>
        <v>0</v>
      </c>
      <c r="K22" s="316">
        <f t="shared" si="2"/>
        <v>0</v>
      </c>
      <c r="L22" s="255" t="s">
        <v>627</v>
      </c>
      <c r="M22" s="256" t="s">
        <v>624</v>
      </c>
      <c r="N22" s="124">
        <v>2</v>
      </c>
      <c r="O22" s="13">
        <v>5030</v>
      </c>
      <c r="P22" s="195">
        <f t="shared" si="4"/>
        <v>0</v>
      </c>
      <c r="Q22" s="172">
        <v>8.6E-3</v>
      </c>
      <c r="R22" s="194">
        <f t="shared" si="3"/>
        <v>0</v>
      </c>
    </row>
    <row r="23" spans="1:18" ht="54" customHeight="1">
      <c r="A23" s="133" t="s">
        <v>1383</v>
      </c>
      <c r="B23" s="123">
        <v>11</v>
      </c>
      <c r="C23" s="34" t="s">
        <v>315</v>
      </c>
      <c r="D23" s="34"/>
      <c r="E23" s="94" t="s">
        <v>253</v>
      </c>
      <c r="F23" s="229" t="s">
        <v>549</v>
      </c>
      <c r="G23" s="362">
        <f t="shared" si="0"/>
        <v>101.83800000000001</v>
      </c>
      <c r="H23" s="480">
        <v>92.58</v>
      </c>
      <c r="I23" s="283"/>
      <c r="J23" s="344">
        <f t="shared" si="1"/>
        <v>0</v>
      </c>
      <c r="K23" s="316">
        <f t="shared" si="2"/>
        <v>0</v>
      </c>
      <c r="L23" s="255" t="s">
        <v>628</v>
      </c>
      <c r="M23" s="118">
        <v>4665271470035</v>
      </c>
      <c r="N23" s="124">
        <v>9</v>
      </c>
      <c r="O23" s="13">
        <v>1020</v>
      </c>
      <c r="P23" s="195">
        <f t="shared" si="4"/>
        <v>0</v>
      </c>
      <c r="Q23" s="172">
        <v>1.4400000000000001E-3</v>
      </c>
      <c r="R23" s="194">
        <f t="shared" si="3"/>
        <v>0</v>
      </c>
    </row>
    <row r="24" spans="1:18" ht="54" customHeight="1">
      <c r="A24" s="133" t="s">
        <v>1382</v>
      </c>
      <c r="B24" s="123">
        <v>12</v>
      </c>
      <c r="C24" s="34" t="s">
        <v>315</v>
      </c>
      <c r="D24" s="34"/>
      <c r="E24" s="94" t="s">
        <v>622</v>
      </c>
      <c r="F24" s="229" t="s">
        <v>549</v>
      </c>
      <c r="G24" s="362">
        <f t="shared" si="0"/>
        <v>477.40000000000003</v>
      </c>
      <c r="H24" s="480">
        <v>434</v>
      </c>
      <c r="I24" s="283"/>
      <c r="J24" s="344">
        <f t="shared" si="1"/>
        <v>0</v>
      </c>
      <c r="K24" s="316">
        <f t="shared" si="2"/>
        <v>0</v>
      </c>
      <c r="L24" s="255" t="s">
        <v>629</v>
      </c>
      <c r="M24" s="256" t="s">
        <v>624</v>
      </c>
      <c r="N24" s="124">
        <v>2</v>
      </c>
      <c r="O24" s="13">
        <v>5030</v>
      </c>
      <c r="P24" s="195">
        <f t="shared" si="4"/>
        <v>0</v>
      </c>
      <c r="Q24" s="172">
        <v>8.6E-3</v>
      </c>
      <c r="R24" s="194">
        <f t="shared" si="3"/>
        <v>0</v>
      </c>
    </row>
    <row r="25" spans="1:18" ht="54" customHeight="1">
      <c r="A25" s="133" t="s">
        <v>1384</v>
      </c>
      <c r="B25" s="123">
        <v>13</v>
      </c>
      <c r="C25" s="216" t="s">
        <v>546</v>
      </c>
      <c r="D25" s="216"/>
      <c r="E25" s="94" t="s">
        <v>254</v>
      </c>
      <c r="F25" s="229" t="s">
        <v>560</v>
      </c>
      <c r="G25" s="362">
        <f t="shared" si="0"/>
        <v>72.192999999999998</v>
      </c>
      <c r="H25" s="480">
        <v>65.63</v>
      </c>
      <c r="I25" s="283"/>
      <c r="J25" s="344">
        <f t="shared" si="1"/>
        <v>0</v>
      </c>
      <c r="K25" s="316">
        <f t="shared" si="2"/>
        <v>0</v>
      </c>
      <c r="L25" s="255" t="s">
        <v>630</v>
      </c>
      <c r="M25" s="118">
        <v>4665271470141</v>
      </c>
      <c r="N25" s="124">
        <v>9</v>
      </c>
      <c r="O25" s="13">
        <v>770</v>
      </c>
      <c r="P25" s="195">
        <f t="shared" si="4"/>
        <v>0</v>
      </c>
      <c r="Q25" s="172">
        <v>1.4400000000000001E-3</v>
      </c>
      <c r="R25" s="194">
        <f t="shared" si="3"/>
        <v>0</v>
      </c>
    </row>
    <row r="26" spans="1:18" ht="54" customHeight="1">
      <c r="A26" s="133" t="s">
        <v>1385</v>
      </c>
      <c r="B26" s="123">
        <v>14</v>
      </c>
      <c r="C26" s="216" t="s">
        <v>546</v>
      </c>
      <c r="D26" s="216"/>
      <c r="E26" s="94" t="s">
        <v>631</v>
      </c>
      <c r="F26" s="229" t="s">
        <v>560</v>
      </c>
      <c r="G26" s="362">
        <f t="shared" si="0"/>
        <v>231.00000000000003</v>
      </c>
      <c r="H26" s="480">
        <v>210</v>
      </c>
      <c r="I26" s="283"/>
      <c r="J26" s="344">
        <f t="shared" si="1"/>
        <v>0</v>
      </c>
      <c r="K26" s="316">
        <f t="shared" si="2"/>
        <v>0</v>
      </c>
      <c r="L26" s="255">
        <v>270</v>
      </c>
      <c r="M26" s="256" t="s">
        <v>624</v>
      </c>
      <c r="N26" s="124">
        <v>3</v>
      </c>
      <c r="O26" s="13">
        <v>3030</v>
      </c>
      <c r="P26" s="195">
        <f t="shared" si="4"/>
        <v>0</v>
      </c>
      <c r="Q26" s="172">
        <v>8.6E-3</v>
      </c>
      <c r="R26" s="194">
        <f t="shared" si="3"/>
        <v>0</v>
      </c>
    </row>
    <row r="27" spans="1:18" ht="54" customHeight="1">
      <c r="A27" s="133" t="s">
        <v>1386</v>
      </c>
      <c r="B27" s="123">
        <v>15</v>
      </c>
      <c r="C27" s="216" t="s">
        <v>632</v>
      </c>
      <c r="D27" s="216"/>
      <c r="E27" s="94" t="s">
        <v>253</v>
      </c>
      <c r="F27" s="229" t="s">
        <v>560</v>
      </c>
      <c r="G27" s="362">
        <f t="shared" si="0"/>
        <v>110.00000000000001</v>
      </c>
      <c r="H27" s="480">
        <v>100</v>
      </c>
      <c r="I27" s="283"/>
      <c r="J27" s="344">
        <f t="shared" si="1"/>
        <v>0</v>
      </c>
      <c r="K27" s="316">
        <f t="shared" si="2"/>
        <v>0</v>
      </c>
      <c r="L27" s="255" t="s">
        <v>633</v>
      </c>
      <c r="M27" s="118">
        <v>4665271470158</v>
      </c>
      <c r="N27" s="124">
        <v>9</v>
      </c>
      <c r="O27" s="13">
        <v>1020</v>
      </c>
      <c r="P27" s="195">
        <f t="shared" si="4"/>
        <v>0</v>
      </c>
      <c r="Q27" s="172">
        <v>1.4400000000000001E-3</v>
      </c>
      <c r="R27" s="194">
        <f t="shared" si="3"/>
        <v>0</v>
      </c>
    </row>
    <row r="28" spans="1:18" ht="54" customHeight="1">
      <c r="A28" s="133" t="s">
        <v>1387</v>
      </c>
      <c r="B28" s="123">
        <v>16</v>
      </c>
      <c r="C28" s="34" t="s">
        <v>942</v>
      </c>
      <c r="D28" s="34"/>
      <c r="E28" s="94" t="s">
        <v>255</v>
      </c>
      <c r="F28" s="229" t="s">
        <v>549</v>
      </c>
      <c r="G28" s="362">
        <f t="shared" si="0"/>
        <v>143</v>
      </c>
      <c r="H28" s="470">
        <v>130</v>
      </c>
      <c r="I28" s="283"/>
      <c r="J28" s="344">
        <f t="shared" si="1"/>
        <v>0</v>
      </c>
      <c r="K28" s="316">
        <f t="shared" si="2"/>
        <v>0</v>
      </c>
      <c r="L28" s="255" t="s">
        <v>634</v>
      </c>
      <c r="M28" s="118">
        <v>4665271471179</v>
      </c>
      <c r="N28" s="124">
        <v>9</v>
      </c>
      <c r="O28" s="13">
        <v>520</v>
      </c>
      <c r="P28" s="195">
        <f t="shared" si="4"/>
        <v>0</v>
      </c>
      <c r="Q28" s="172">
        <v>1.4400000000000001E-3</v>
      </c>
      <c r="R28" s="194">
        <f t="shared" si="3"/>
        <v>0</v>
      </c>
    </row>
    <row r="29" spans="1:18" ht="54" customHeight="1">
      <c r="A29" s="133" t="s">
        <v>1388</v>
      </c>
      <c r="B29" s="123">
        <v>17</v>
      </c>
      <c r="C29" s="34" t="s">
        <v>314</v>
      </c>
      <c r="D29" s="34"/>
      <c r="E29" s="94" t="s">
        <v>255</v>
      </c>
      <c r="F29" s="229" t="s">
        <v>549</v>
      </c>
      <c r="G29" s="362">
        <f t="shared" si="0"/>
        <v>190.96</v>
      </c>
      <c r="H29" s="470">
        <v>173.6</v>
      </c>
      <c r="I29" s="283"/>
      <c r="J29" s="344">
        <f t="shared" si="1"/>
        <v>0</v>
      </c>
      <c r="K29" s="316">
        <f t="shared" si="2"/>
        <v>0</v>
      </c>
      <c r="L29" s="255" t="s">
        <v>908</v>
      </c>
      <c r="M29" s="118">
        <v>4665271470349</v>
      </c>
      <c r="N29" s="124">
        <v>9</v>
      </c>
      <c r="O29" s="13">
        <v>520</v>
      </c>
      <c r="P29" s="195">
        <f t="shared" si="4"/>
        <v>0</v>
      </c>
      <c r="Q29" s="172">
        <v>1.4400000000000001E-3</v>
      </c>
      <c r="R29" s="194">
        <f t="shared" si="3"/>
        <v>0</v>
      </c>
    </row>
    <row r="30" spans="1:18" ht="54" customHeight="1">
      <c r="A30" s="133" t="s">
        <v>1389</v>
      </c>
      <c r="B30" s="123">
        <v>18</v>
      </c>
      <c r="C30" s="34" t="s">
        <v>314</v>
      </c>
      <c r="D30" s="34"/>
      <c r="E30" s="94" t="s">
        <v>631</v>
      </c>
      <c r="F30" s="229" t="s">
        <v>549</v>
      </c>
      <c r="G30" s="362">
        <f t="shared" si="0"/>
        <v>324.5</v>
      </c>
      <c r="H30" s="470">
        <v>295</v>
      </c>
      <c r="I30" s="283"/>
      <c r="J30" s="344">
        <f t="shared" si="1"/>
        <v>0</v>
      </c>
      <c r="K30" s="316">
        <f t="shared" si="2"/>
        <v>0</v>
      </c>
      <c r="L30" s="255" t="s">
        <v>635</v>
      </c>
      <c r="M30" s="256" t="s">
        <v>624</v>
      </c>
      <c r="N30" s="124">
        <v>3</v>
      </c>
      <c r="O30" s="13">
        <v>3030</v>
      </c>
      <c r="P30" s="195">
        <f t="shared" si="4"/>
        <v>0</v>
      </c>
      <c r="Q30" s="172">
        <v>8.6E-3</v>
      </c>
      <c r="R30" s="194">
        <f t="shared" si="3"/>
        <v>0</v>
      </c>
    </row>
    <row r="31" spans="1:18" ht="54" customHeight="1">
      <c r="A31" s="133" t="s">
        <v>1390</v>
      </c>
      <c r="B31" s="123">
        <v>19</v>
      </c>
      <c r="C31" s="34" t="s">
        <v>320</v>
      </c>
      <c r="D31" s="34"/>
      <c r="E31" s="94" t="s">
        <v>255</v>
      </c>
      <c r="F31" s="229" t="s">
        <v>560</v>
      </c>
      <c r="G31" s="362">
        <f t="shared" si="0"/>
        <v>133.375</v>
      </c>
      <c r="H31" s="480">
        <v>121.25</v>
      </c>
      <c r="I31" s="283"/>
      <c r="J31" s="344">
        <f t="shared" si="1"/>
        <v>0</v>
      </c>
      <c r="K31" s="316">
        <f t="shared" si="2"/>
        <v>0</v>
      </c>
      <c r="L31" s="255" t="s">
        <v>636</v>
      </c>
      <c r="M31" s="118">
        <v>4665271470134</v>
      </c>
      <c r="N31" s="124">
        <v>9</v>
      </c>
      <c r="O31" s="13">
        <v>520</v>
      </c>
      <c r="P31" s="195">
        <f t="shared" si="4"/>
        <v>0</v>
      </c>
      <c r="Q31" s="172">
        <v>1.4400000000000001E-3</v>
      </c>
      <c r="R31" s="194">
        <f t="shared" si="3"/>
        <v>0</v>
      </c>
    </row>
    <row r="32" spans="1:18" ht="54" customHeight="1">
      <c r="A32" s="133" t="s">
        <v>1391</v>
      </c>
      <c r="B32" s="123">
        <v>20</v>
      </c>
      <c r="C32" s="34" t="s">
        <v>319</v>
      </c>
      <c r="D32" s="34"/>
      <c r="E32" s="94" t="s">
        <v>253</v>
      </c>
      <c r="F32" s="229" t="s">
        <v>560</v>
      </c>
      <c r="G32" s="362">
        <f t="shared" si="0"/>
        <v>72.875</v>
      </c>
      <c r="H32" s="480">
        <v>66.25</v>
      </c>
      <c r="I32" s="283"/>
      <c r="J32" s="344">
        <f t="shared" si="1"/>
        <v>0</v>
      </c>
      <c r="K32" s="316">
        <f t="shared" si="2"/>
        <v>0</v>
      </c>
      <c r="L32" s="255" t="s">
        <v>630</v>
      </c>
      <c r="M32" s="118">
        <v>4665271470103</v>
      </c>
      <c r="N32" s="124">
        <v>9</v>
      </c>
      <c r="O32" s="13">
        <v>3030</v>
      </c>
      <c r="P32" s="195">
        <f t="shared" si="4"/>
        <v>0</v>
      </c>
      <c r="Q32" s="172">
        <v>1.4400000000000001E-3</v>
      </c>
      <c r="R32" s="194">
        <f t="shared" si="3"/>
        <v>0</v>
      </c>
    </row>
    <row r="33" spans="1:18" ht="54" customHeight="1">
      <c r="A33" s="133" t="s">
        <v>1392</v>
      </c>
      <c r="B33" s="123">
        <v>21</v>
      </c>
      <c r="C33" s="34" t="s">
        <v>841</v>
      </c>
      <c r="D33" s="34"/>
      <c r="E33" s="94" t="s">
        <v>622</v>
      </c>
      <c r="F33" s="229" t="s">
        <v>560</v>
      </c>
      <c r="G33" s="362">
        <f t="shared" si="0"/>
        <v>338.8</v>
      </c>
      <c r="H33" s="480">
        <v>308</v>
      </c>
      <c r="I33" s="283"/>
      <c r="J33" s="344">
        <f t="shared" si="1"/>
        <v>0</v>
      </c>
      <c r="K33" s="316">
        <f t="shared" si="2"/>
        <v>0</v>
      </c>
      <c r="L33" s="255" t="s">
        <v>637</v>
      </c>
      <c r="M33" s="256" t="s">
        <v>624</v>
      </c>
      <c r="N33" s="124">
        <v>3</v>
      </c>
      <c r="O33" s="13">
        <v>5030</v>
      </c>
      <c r="P33" s="195">
        <f t="shared" si="4"/>
        <v>0</v>
      </c>
      <c r="Q33" s="172">
        <v>8.6E-3</v>
      </c>
      <c r="R33" s="194">
        <f t="shared" si="3"/>
        <v>0</v>
      </c>
    </row>
    <row r="34" spans="1:18" ht="54" customHeight="1">
      <c r="A34" s="133" t="s">
        <v>1393</v>
      </c>
      <c r="B34" s="123">
        <v>22</v>
      </c>
      <c r="C34" s="34" t="s">
        <v>318</v>
      </c>
      <c r="D34" s="34"/>
      <c r="E34" s="94" t="s">
        <v>253</v>
      </c>
      <c r="F34" s="229" t="s">
        <v>560</v>
      </c>
      <c r="G34" s="362">
        <f t="shared" si="0"/>
        <v>74.25</v>
      </c>
      <c r="H34" s="480">
        <v>67.5</v>
      </c>
      <c r="I34" s="283"/>
      <c r="J34" s="344">
        <f t="shared" si="1"/>
        <v>0</v>
      </c>
      <c r="K34" s="316">
        <f t="shared" si="2"/>
        <v>0</v>
      </c>
      <c r="L34" s="255" t="s">
        <v>630</v>
      </c>
      <c r="M34" s="118">
        <v>4665271470110</v>
      </c>
      <c r="N34" s="124">
        <v>9</v>
      </c>
      <c r="O34" s="10">
        <v>1020</v>
      </c>
      <c r="P34" s="195">
        <f t="shared" si="4"/>
        <v>0</v>
      </c>
      <c r="Q34" s="172">
        <v>1.4400000000000001E-3</v>
      </c>
      <c r="R34" s="194">
        <f t="shared" si="3"/>
        <v>0</v>
      </c>
    </row>
    <row r="35" spans="1:18" ht="54" customHeight="1" thickBot="1">
      <c r="A35" s="133" t="s">
        <v>1394</v>
      </c>
      <c r="B35" s="123">
        <v>23</v>
      </c>
      <c r="C35" s="34" t="s">
        <v>842</v>
      </c>
      <c r="D35" s="34"/>
      <c r="E35" s="94" t="s">
        <v>255</v>
      </c>
      <c r="F35" s="229" t="s">
        <v>560</v>
      </c>
      <c r="G35" s="362">
        <f t="shared" si="0"/>
        <v>187.00000000000003</v>
      </c>
      <c r="H35" s="470">
        <v>170</v>
      </c>
      <c r="I35" s="283"/>
      <c r="J35" s="345">
        <f t="shared" si="1"/>
        <v>0</v>
      </c>
      <c r="K35" s="328">
        <f t="shared" si="2"/>
        <v>0</v>
      </c>
      <c r="L35" s="255" t="s">
        <v>638</v>
      </c>
      <c r="M35" s="118">
        <v>4665271471193</v>
      </c>
      <c r="N35" s="124">
        <v>9</v>
      </c>
      <c r="O35" s="13">
        <v>520</v>
      </c>
      <c r="P35" s="195">
        <f t="shared" si="4"/>
        <v>0</v>
      </c>
      <c r="Q35" s="172">
        <v>1.4400000000000001E-3</v>
      </c>
      <c r="R35" s="194">
        <f t="shared" si="3"/>
        <v>0</v>
      </c>
    </row>
    <row r="36" spans="1:18" ht="15.75" customHeight="1">
      <c r="B36" s="115"/>
      <c r="C36" s="125"/>
      <c r="D36" s="125"/>
      <c r="E36" s="126"/>
      <c r="F36" s="116"/>
      <c r="G36" s="363" t="s">
        <v>7</v>
      </c>
      <c r="H36" s="471" t="s">
        <v>7</v>
      </c>
      <c r="I36" s="410"/>
      <c r="J36" s="346">
        <f>SUM(J13:J35)</f>
        <v>0</v>
      </c>
      <c r="K36" s="312">
        <f>SUM(K13:K35)</f>
        <v>0</v>
      </c>
      <c r="M36" s="127"/>
      <c r="Q36" s="20"/>
    </row>
    <row r="37" spans="1:18" ht="16.5" customHeight="1">
      <c r="B37" s="115"/>
      <c r="C37" s="125"/>
      <c r="D37" s="125"/>
      <c r="E37" s="126"/>
      <c r="F37" s="116"/>
      <c r="G37" s="364" t="s">
        <v>15</v>
      </c>
      <c r="H37" s="472" t="s">
        <v>15</v>
      </c>
      <c r="I37" s="192">
        <f>SUM(P13:P35)/1000</f>
        <v>0</v>
      </c>
      <c r="J37" s="354" t="s">
        <v>11</v>
      </c>
      <c r="K37" s="469" t="s">
        <v>11</v>
      </c>
      <c r="M37" s="127"/>
      <c r="O37" s="127"/>
      <c r="R37" s="20"/>
    </row>
    <row r="38" spans="1:18" ht="15.75" customHeight="1" thickBot="1">
      <c r="B38" s="115"/>
      <c r="C38" s="125"/>
      <c r="D38" s="125"/>
      <c r="E38" s="126"/>
      <c r="F38" s="116"/>
      <c r="G38" s="365" t="s">
        <v>8</v>
      </c>
      <c r="H38" s="473" t="s">
        <v>8</v>
      </c>
      <c r="I38" s="193">
        <f>SUM(R13:R35)</f>
        <v>0</v>
      </c>
      <c r="J38" s="355" t="s">
        <v>247</v>
      </c>
      <c r="K38" s="475" t="s">
        <v>247</v>
      </c>
      <c r="M38" s="127"/>
      <c r="O38" s="127"/>
      <c r="R38" s="20"/>
    </row>
    <row r="39" spans="1:18" ht="15.75" customHeight="1">
      <c r="B39"/>
      <c r="G39" s="308"/>
      <c r="J39" s="308"/>
    </row>
    <row r="40" spans="1:18" ht="15.75" customHeight="1">
      <c r="B40" s="36"/>
      <c r="E40" s="36"/>
      <c r="F40" s="36"/>
      <c r="G40" s="356"/>
      <c r="H40" s="481"/>
      <c r="I40" s="36"/>
      <c r="J40" s="356"/>
      <c r="K40" s="481"/>
      <c r="L40" s="36"/>
      <c r="M40" s="36"/>
      <c r="N40" s="36"/>
    </row>
    <row r="41" spans="1:18" ht="93" customHeight="1" thickBot="1">
      <c r="A41" s="454"/>
      <c r="B41" s="446"/>
      <c r="C41" s="178"/>
      <c r="D41" s="581" t="s">
        <v>210</v>
      </c>
      <c r="E41" s="581"/>
      <c r="F41" s="613" t="s">
        <v>544</v>
      </c>
      <c r="G41" s="613"/>
      <c r="H41" s="613"/>
      <c r="I41" s="613"/>
      <c r="J41" s="613"/>
      <c r="K41" s="613"/>
      <c r="L41" s="613"/>
      <c r="M41" s="613"/>
      <c r="N41" s="613"/>
    </row>
    <row r="42" spans="1:18" ht="27" customHeight="1">
      <c r="A42" s="133" t="s">
        <v>1395</v>
      </c>
      <c r="B42" s="53">
        <v>1</v>
      </c>
      <c r="C42" s="188" t="s">
        <v>371</v>
      </c>
      <c r="D42" s="167" t="s">
        <v>944</v>
      </c>
      <c r="E42" s="2" t="s">
        <v>946</v>
      </c>
      <c r="F42" s="224" t="s">
        <v>553</v>
      </c>
      <c r="G42" s="366">
        <f>H42*1.18</f>
        <v>89.679999999999993</v>
      </c>
      <c r="H42" s="366">
        <v>76</v>
      </c>
      <c r="I42" s="443"/>
      <c r="J42" s="357">
        <f>G42*I42</f>
        <v>0</v>
      </c>
      <c r="K42" s="484">
        <f>H42*I42</f>
        <v>0</v>
      </c>
      <c r="L42" s="189">
        <v>100</v>
      </c>
      <c r="M42" s="80">
        <v>4607045214384</v>
      </c>
      <c r="N42" s="189">
        <v>10</v>
      </c>
    </row>
    <row r="43" spans="1:18" ht="27" customHeight="1">
      <c r="A43" s="133" t="s">
        <v>1396</v>
      </c>
      <c r="B43" s="53">
        <v>2</v>
      </c>
      <c r="C43" s="188" t="s">
        <v>379</v>
      </c>
      <c r="D43" s="167" t="s">
        <v>944</v>
      </c>
      <c r="E43" s="2" t="s">
        <v>946</v>
      </c>
      <c r="F43" s="224" t="s">
        <v>553</v>
      </c>
      <c r="G43" s="366">
        <f>H43*1.18</f>
        <v>95.58</v>
      </c>
      <c r="H43" s="366">
        <v>81</v>
      </c>
      <c r="I43" s="444"/>
      <c r="J43" s="357">
        <f t="shared" ref="J43:J75" si="5">G43*I43</f>
        <v>0</v>
      </c>
      <c r="K43" s="484">
        <f t="shared" ref="K43:K75" si="6">H43*I43</f>
        <v>0</v>
      </c>
      <c r="L43" s="2">
        <v>105</v>
      </c>
      <c r="M43" s="80">
        <v>4607045214360</v>
      </c>
      <c r="N43" s="189">
        <v>10</v>
      </c>
    </row>
    <row r="44" spans="1:18" ht="27" customHeight="1">
      <c r="A44" s="133" t="s">
        <v>1397</v>
      </c>
      <c r="B44" s="53">
        <v>3</v>
      </c>
      <c r="C44" s="188" t="s">
        <v>380</v>
      </c>
      <c r="D44" s="167" t="s">
        <v>944</v>
      </c>
      <c r="E44" s="2" t="s">
        <v>947</v>
      </c>
      <c r="F44" s="224" t="s">
        <v>553</v>
      </c>
      <c r="G44" s="366">
        <f>H44*1.1</f>
        <v>59.400000000000006</v>
      </c>
      <c r="H44" s="366">
        <v>54</v>
      </c>
      <c r="I44" s="444"/>
      <c r="J44" s="357">
        <f t="shared" si="5"/>
        <v>0</v>
      </c>
      <c r="K44" s="484">
        <f t="shared" si="6"/>
        <v>0</v>
      </c>
      <c r="L44" s="189">
        <v>75</v>
      </c>
      <c r="M44" s="80">
        <v>4607045213936</v>
      </c>
      <c r="N44" s="189">
        <v>8</v>
      </c>
    </row>
    <row r="45" spans="1:18" ht="27" customHeight="1">
      <c r="A45" s="133" t="s">
        <v>1398</v>
      </c>
      <c r="B45" s="53">
        <v>4</v>
      </c>
      <c r="C45" s="188" t="s">
        <v>372</v>
      </c>
      <c r="D45" s="167" t="s">
        <v>944</v>
      </c>
      <c r="E45" s="2" t="s">
        <v>947</v>
      </c>
      <c r="F45" s="224" t="s">
        <v>553</v>
      </c>
      <c r="G45" s="366">
        <f t="shared" ref="G45:G63" si="7">H45*1.1</f>
        <v>95.7</v>
      </c>
      <c r="H45" s="366">
        <v>87</v>
      </c>
      <c r="I45" s="444"/>
      <c r="J45" s="357">
        <f t="shared" si="5"/>
        <v>0</v>
      </c>
      <c r="K45" s="484">
        <f t="shared" si="6"/>
        <v>0</v>
      </c>
      <c r="L45" s="189">
        <v>115</v>
      </c>
      <c r="M45" s="80">
        <v>4607045213929</v>
      </c>
      <c r="N45" s="189">
        <v>8</v>
      </c>
    </row>
    <row r="46" spans="1:18" ht="27" customHeight="1">
      <c r="A46" s="133" t="s">
        <v>1399</v>
      </c>
      <c r="B46" s="53">
        <v>5</v>
      </c>
      <c r="C46" s="188" t="s">
        <v>373</v>
      </c>
      <c r="D46" s="167" t="s">
        <v>945</v>
      </c>
      <c r="E46" s="2" t="s">
        <v>255</v>
      </c>
      <c r="F46" s="224" t="s">
        <v>553</v>
      </c>
      <c r="G46" s="366">
        <f t="shared" si="7"/>
        <v>84.7</v>
      </c>
      <c r="H46" s="366">
        <v>77</v>
      </c>
      <c r="I46" s="444"/>
      <c r="J46" s="357">
        <f t="shared" si="5"/>
        <v>0</v>
      </c>
      <c r="K46" s="484">
        <f t="shared" si="6"/>
        <v>0</v>
      </c>
      <c r="L46" s="129">
        <v>100</v>
      </c>
      <c r="M46" s="80">
        <v>4607045213233</v>
      </c>
      <c r="N46" s="189">
        <v>15</v>
      </c>
    </row>
    <row r="47" spans="1:18" ht="27" customHeight="1">
      <c r="A47" s="133" t="s">
        <v>1400</v>
      </c>
      <c r="B47" s="53">
        <v>6</v>
      </c>
      <c r="C47" s="188" t="s">
        <v>374</v>
      </c>
      <c r="D47" s="167" t="s">
        <v>945</v>
      </c>
      <c r="E47" s="2" t="s">
        <v>255</v>
      </c>
      <c r="F47" s="224" t="s">
        <v>553</v>
      </c>
      <c r="G47" s="366">
        <f t="shared" si="7"/>
        <v>83.600000000000009</v>
      </c>
      <c r="H47" s="366">
        <v>76</v>
      </c>
      <c r="I47" s="444"/>
      <c r="J47" s="357">
        <f t="shared" si="5"/>
        <v>0</v>
      </c>
      <c r="K47" s="484">
        <f t="shared" si="6"/>
        <v>0</v>
      </c>
      <c r="L47" s="190">
        <v>100</v>
      </c>
      <c r="M47" s="80">
        <v>4607045213226</v>
      </c>
      <c r="N47" s="189">
        <v>15</v>
      </c>
    </row>
    <row r="48" spans="1:18" ht="27" customHeight="1">
      <c r="A48" s="133" t="s">
        <v>1401</v>
      </c>
      <c r="B48" s="53">
        <v>7</v>
      </c>
      <c r="C48" s="188" t="s">
        <v>375</v>
      </c>
      <c r="D48" s="167" t="s">
        <v>945</v>
      </c>
      <c r="E48" s="2" t="s">
        <v>255</v>
      </c>
      <c r="F48" s="224" t="s">
        <v>561</v>
      </c>
      <c r="G48" s="366">
        <f t="shared" si="7"/>
        <v>82.5</v>
      </c>
      <c r="H48" s="366">
        <v>75</v>
      </c>
      <c r="I48" s="444"/>
      <c r="J48" s="357">
        <f t="shared" si="5"/>
        <v>0</v>
      </c>
      <c r="K48" s="484">
        <f t="shared" si="6"/>
        <v>0</v>
      </c>
      <c r="L48" s="71">
        <v>100</v>
      </c>
      <c r="M48" s="80">
        <v>4607045213202</v>
      </c>
      <c r="N48" s="189">
        <v>15</v>
      </c>
    </row>
    <row r="49" spans="1:14" ht="27" customHeight="1">
      <c r="A49" s="133" t="s">
        <v>1402</v>
      </c>
      <c r="B49" s="161">
        <v>8</v>
      </c>
      <c r="C49" s="188" t="s">
        <v>376</v>
      </c>
      <c r="D49" s="167" t="s">
        <v>945</v>
      </c>
      <c r="E49" s="2" t="s">
        <v>255</v>
      </c>
      <c r="F49" s="224" t="s">
        <v>553</v>
      </c>
      <c r="G49" s="366">
        <f t="shared" si="7"/>
        <v>77</v>
      </c>
      <c r="H49" s="366">
        <v>70</v>
      </c>
      <c r="I49" s="444"/>
      <c r="J49" s="357">
        <f t="shared" si="5"/>
        <v>0</v>
      </c>
      <c r="K49" s="484">
        <f t="shared" si="6"/>
        <v>0</v>
      </c>
      <c r="L49" s="129">
        <v>90</v>
      </c>
      <c r="M49" s="80">
        <v>4607045213196</v>
      </c>
      <c r="N49" s="189">
        <v>15</v>
      </c>
    </row>
    <row r="50" spans="1:14" ht="27" customHeight="1">
      <c r="A50" s="133" t="s">
        <v>1403</v>
      </c>
      <c r="B50" s="161">
        <v>9</v>
      </c>
      <c r="C50" s="188" t="s">
        <v>377</v>
      </c>
      <c r="D50" s="167" t="s">
        <v>945</v>
      </c>
      <c r="E50" s="2" t="s">
        <v>255</v>
      </c>
      <c r="F50" s="224" t="s">
        <v>553</v>
      </c>
      <c r="G50" s="366">
        <f t="shared" si="7"/>
        <v>58.300000000000004</v>
      </c>
      <c r="H50" s="366">
        <v>53</v>
      </c>
      <c r="I50" s="444"/>
      <c r="J50" s="357">
        <f t="shared" si="5"/>
        <v>0</v>
      </c>
      <c r="K50" s="484">
        <f t="shared" si="6"/>
        <v>0</v>
      </c>
      <c r="L50" s="4" t="s">
        <v>892</v>
      </c>
      <c r="M50" s="80">
        <v>4607045213219</v>
      </c>
      <c r="N50" s="189">
        <v>15</v>
      </c>
    </row>
    <row r="51" spans="1:14" ht="27" customHeight="1">
      <c r="A51" s="133" t="s">
        <v>1404</v>
      </c>
      <c r="B51" s="161">
        <v>10</v>
      </c>
      <c r="C51" s="166" t="s">
        <v>378</v>
      </c>
      <c r="D51" s="167" t="s">
        <v>945</v>
      </c>
      <c r="E51" s="2" t="s">
        <v>253</v>
      </c>
      <c r="F51" s="224" t="s">
        <v>553</v>
      </c>
      <c r="G51" s="366">
        <f t="shared" si="7"/>
        <v>71.5</v>
      </c>
      <c r="H51" s="366">
        <v>65</v>
      </c>
      <c r="I51" s="444"/>
      <c r="J51" s="357">
        <f t="shared" si="5"/>
        <v>0</v>
      </c>
      <c r="K51" s="484">
        <f t="shared" si="6"/>
        <v>0</v>
      </c>
      <c r="L51" s="4" t="s">
        <v>285</v>
      </c>
      <c r="M51" s="80">
        <v>4607045213103</v>
      </c>
      <c r="N51" s="189">
        <v>15</v>
      </c>
    </row>
    <row r="52" spans="1:14" ht="27" customHeight="1">
      <c r="A52" s="133" t="s">
        <v>1405</v>
      </c>
      <c r="B52" s="161">
        <v>11</v>
      </c>
      <c r="C52" s="166" t="s">
        <v>378</v>
      </c>
      <c r="D52" s="167" t="s">
        <v>945</v>
      </c>
      <c r="E52" s="2" t="s">
        <v>948</v>
      </c>
      <c r="F52" s="224" t="s">
        <v>553</v>
      </c>
      <c r="G52" s="366">
        <f t="shared" si="7"/>
        <v>139.70000000000002</v>
      </c>
      <c r="H52" s="366">
        <v>127</v>
      </c>
      <c r="I52" s="444"/>
      <c r="J52" s="357">
        <f t="shared" si="5"/>
        <v>0</v>
      </c>
      <c r="K52" s="484">
        <f t="shared" si="6"/>
        <v>0</v>
      </c>
      <c r="L52" s="71">
        <v>165</v>
      </c>
      <c r="M52" s="80">
        <v>4607045212885</v>
      </c>
      <c r="N52" s="189">
        <v>5</v>
      </c>
    </row>
    <row r="53" spans="1:14" ht="27" customHeight="1">
      <c r="A53" s="133" t="s">
        <v>1406</v>
      </c>
      <c r="B53" s="161">
        <v>12</v>
      </c>
      <c r="C53" s="166" t="s">
        <v>382</v>
      </c>
      <c r="D53" s="167" t="s">
        <v>945</v>
      </c>
      <c r="E53" s="2" t="s">
        <v>949</v>
      </c>
      <c r="F53" s="224" t="s">
        <v>553</v>
      </c>
      <c r="G53" s="366">
        <f t="shared" si="7"/>
        <v>60.500000000000007</v>
      </c>
      <c r="H53" s="366">
        <v>55</v>
      </c>
      <c r="I53" s="444"/>
      <c r="J53" s="357">
        <f t="shared" si="5"/>
        <v>0</v>
      </c>
      <c r="K53" s="484">
        <f t="shared" si="6"/>
        <v>0</v>
      </c>
      <c r="L53" s="71">
        <v>80</v>
      </c>
      <c r="M53" s="80">
        <v>4607045213240</v>
      </c>
      <c r="N53" s="189">
        <v>15</v>
      </c>
    </row>
    <row r="54" spans="1:14" ht="27" customHeight="1">
      <c r="A54" s="133" t="s">
        <v>1407</v>
      </c>
      <c r="B54" s="161">
        <v>13</v>
      </c>
      <c r="C54" s="166" t="s">
        <v>382</v>
      </c>
      <c r="D54" s="167" t="s">
        <v>945</v>
      </c>
      <c r="E54" s="2" t="s">
        <v>948</v>
      </c>
      <c r="F54" s="224" t="s">
        <v>553</v>
      </c>
      <c r="G54" s="366">
        <f t="shared" si="7"/>
        <v>139.70000000000002</v>
      </c>
      <c r="H54" s="366">
        <v>127</v>
      </c>
      <c r="I54" s="444"/>
      <c r="J54" s="357">
        <f t="shared" si="5"/>
        <v>0</v>
      </c>
      <c r="K54" s="484">
        <f t="shared" si="6"/>
        <v>0</v>
      </c>
      <c r="L54" s="71">
        <v>165</v>
      </c>
      <c r="M54" s="80">
        <v>4607045213172</v>
      </c>
      <c r="N54" s="189">
        <v>5</v>
      </c>
    </row>
    <row r="55" spans="1:14" ht="27" customHeight="1">
      <c r="A55" s="133" t="s">
        <v>1408</v>
      </c>
      <c r="B55" s="161">
        <v>15</v>
      </c>
      <c r="C55" s="207" t="s">
        <v>381</v>
      </c>
      <c r="D55" s="447" t="s">
        <v>209</v>
      </c>
      <c r="E55" s="2" t="s">
        <v>255</v>
      </c>
      <c r="F55" s="224" t="s">
        <v>562</v>
      </c>
      <c r="G55" s="366">
        <f t="shared" si="7"/>
        <v>84.7</v>
      </c>
      <c r="H55" s="366">
        <v>77</v>
      </c>
      <c r="I55" s="444"/>
      <c r="J55" s="357">
        <f t="shared" si="5"/>
        <v>0</v>
      </c>
      <c r="K55" s="484">
        <f t="shared" si="6"/>
        <v>0</v>
      </c>
      <c r="L55" s="71">
        <v>100</v>
      </c>
      <c r="M55" s="80">
        <v>4607045213455</v>
      </c>
      <c r="N55" s="189">
        <v>8</v>
      </c>
    </row>
    <row r="56" spans="1:14" ht="27" customHeight="1">
      <c r="A56" s="133" t="s">
        <v>1410</v>
      </c>
      <c r="B56" s="161">
        <v>16</v>
      </c>
      <c r="C56" s="196" t="s">
        <v>357</v>
      </c>
      <c r="D56" s="447" t="s">
        <v>209</v>
      </c>
      <c r="E56" s="2" t="s">
        <v>255</v>
      </c>
      <c r="F56" s="224" t="s">
        <v>562</v>
      </c>
      <c r="G56" s="366">
        <f t="shared" si="7"/>
        <v>72.600000000000009</v>
      </c>
      <c r="H56" s="366">
        <v>66</v>
      </c>
      <c r="I56" s="444"/>
      <c r="J56" s="357">
        <f t="shared" si="5"/>
        <v>0</v>
      </c>
      <c r="K56" s="484">
        <f t="shared" si="6"/>
        <v>0</v>
      </c>
      <c r="L56" s="4" t="s">
        <v>285</v>
      </c>
      <c r="M56" s="80">
        <v>4607045213356</v>
      </c>
      <c r="N56" s="189">
        <v>12</v>
      </c>
    </row>
    <row r="57" spans="1:14" ht="27" customHeight="1">
      <c r="A57" s="133" t="s">
        <v>1409</v>
      </c>
      <c r="B57" s="161">
        <v>17</v>
      </c>
      <c r="C57" s="207" t="s">
        <v>893</v>
      </c>
      <c r="D57" s="167" t="s">
        <v>945</v>
      </c>
      <c r="E57" s="2" t="s">
        <v>950</v>
      </c>
      <c r="F57" s="224" t="s">
        <v>562</v>
      </c>
      <c r="G57" s="366">
        <f t="shared" si="7"/>
        <v>64.900000000000006</v>
      </c>
      <c r="H57" s="366">
        <v>59</v>
      </c>
      <c r="I57" s="444"/>
      <c r="J57" s="357">
        <f t="shared" si="5"/>
        <v>0</v>
      </c>
      <c r="K57" s="484">
        <f t="shared" si="6"/>
        <v>0</v>
      </c>
      <c r="L57" s="71">
        <v>77</v>
      </c>
      <c r="M57" s="80">
        <v>4607045211635</v>
      </c>
      <c r="N57" s="189">
        <v>15</v>
      </c>
    </row>
    <row r="58" spans="1:14" ht="27" customHeight="1">
      <c r="A58" s="133" t="s">
        <v>1411</v>
      </c>
      <c r="B58" s="161">
        <v>18</v>
      </c>
      <c r="C58" s="166" t="s">
        <v>543</v>
      </c>
      <c r="D58" s="167" t="s">
        <v>945</v>
      </c>
      <c r="E58" s="2" t="s">
        <v>255</v>
      </c>
      <c r="F58" s="224" t="s">
        <v>553</v>
      </c>
      <c r="G58" s="366">
        <f t="shared" si="7"/>
        <v>93.500000000000014</v>
      </c>
      <c r="H58" s="366">
        <v>85</v>
      </c>
      <c r="I58" s="444"/>
      <c r="J58" s="357">
        <f t="shared" si="5"/>
        <v>0</v>
      </c>
      <c r="K58" s="484">
        <f t="shared" si="6"/>
        <v>0</v>
      </c>
      <c r="L58" s="4" t="s">
        <v>348</v>
      </c>
      <c r="M58" s="80">
        <v>4627093734405</v>
      </c>
      <c r="N58" s="189">
        <v>12</v>
      </c>
    </row>
    <row r="59" spans="1:14" ht="27" customHeight="1">
      <c r="A59" s="133" t="s">
        <v>1412</v>
      </c>
      <c r="B59" s="161">
        <v>19</v>
      </c>
      <c r="C59" s="166" t="s">
        <v>583</v>
      </c>
      <c r="D59" s="167" t="s">
        <v>945</v>
      </c>
      <c r="E59" s="2" t="s">
        <v>255</v>
      </c>
      <c r="F59" s="224" t="s">
        <v>553</v>
      </c>
      <c r="G59" s="366">
        <f t="shared" si="7"/>
        <v>102.30000000000001</v>
      </c>
      <c r="H59" s="366">
        <v>93</v>
      </c>
      <c r="I59" s="444"/>
      <c r="J59" s="357">
        <f t="shared" si="5"/>
        <v>0</v>
      </c>
      <c r="K59" s="484">
        <f t="shared" si="6"/>
        <v>0</v>
      </c>
      <c r="L59" s="4" t="s">
        <v>383</v>
      </c>
      <c r="M59" s="80">
        <v>4627093733644</v>
      </c>
      <c r="N59" s="189">
        <v>12</v>
      </c>
    </row>
    <row r="60" spans="1:14" ht="27" customHeight="1">
      <c r="A60" s="133" t="s">
        <v>1413</v>
      </c>
      <c r="B60" s="161">
        <v>20</v>
      </c>
      <c r="C60" s="166" t="s">
        <v>354</v>
      </c>
      <c r="D60" s="447" t="s">
        <v>209</v>
      </c>
      <c r="E60" s="2" t="s">
        <v>255</v>
      </c>
      <c r="F60" s="224" t="s">
        <v>553</v>
      </c>
      <c r="G60" s="366">
        <f t="shared" si="7"/>
        <v>91.300000000000011</v>
      </c>
      <c r="H60" s="366">
        <v>83</v>
      </c>
      <c r="I60" s="444"/>
      <c r="J60" s="357">
        <f t="shared" si="5"/>
        <v>0</v>
      </c>
      <c r="K60" s="484">
        <f t="shared" si="6"/>
        <v>0</v>
      </c>
      <c r="L60" s="4" t="s">
        <v>502</v>
      </c>
      <c r="M60" s="80">
        <v>4607045211666</v>
      </c>
      <c r="N60" s="189">
        <v>15</v>
      </c>
    </row>
    <row r="61" spans="1:14" ht="27" customHeight="1">
      <c r="A61" s="133" t="s">
        <v>1414</v>
      </c>
      <c r="B61" s="161">
        <v>21</v>
      </c>
      <c r="C61" s="166" t="s">
        <v>355</v>
      </c>
      <c r="D61" s="447" t="s">
        <v>209</v>
      </c>
      <c r="E61" s="2" t="s">
        <v>255</v>
      </c>
      <c r="F61" s="224" t="s">
        <v>553</v>
      </c>
      <c r="G61" s="366">
        <f t="shared" si="7"/>
        <v>81.400000000000006</v>
      </c>
      <c r="H61" s="366">
        <v>74</v>
      </c>
      <c r="I61" s="444"/>
      <c r="J61" s="357">
        <f t="shared" si="5"/>
        <v>0</v>
      </c>
      <c r="K61" s="484">
        <f t="shared" si="6"/>
        <v>0</v>
      </c>
      <c r="L61" s="71">
        <v>115</v>
      </c>
      <c r="M61" s="80">
        <v>4607045213691</v>
      </c>
      <c r="N61" s="189">
        <v>15</v>
      </c>
    </row>
    <row r="62" spans="1:14" ht="27" customHeight="1">
      <c r="A62" s="133" t="s">
        <v>1415</v>
      </c>
      <c r="B62" s="161">
        <v>22</v>
      </c>
      <c r="C62" s="166" t="s">
        <v>708</v>
      </c>
      <c r="D62" s="447" t="s">
        <v>209</v>
      </c>
      <c r="E62" s="2" t="s">
        <v>255</v>
      </c>
      <c r="F62" s="224" t="s">
        <v>553</v>
      </c>
      <c r="G62" s="366">
        <f t="shared" si="7"/>
        <v>111.10000000000001</v>
      </c>
      <c r="H62" s="366">
        <v>101</v>
      </c>
      <c r="I62" s="444"/>
      <c r="J62" s="357">
        <f t="shared" si="5"/>
        <v>0</v>
      </c>
      <c r="K62" s="484">
        <f t="shared" si="6"/>
        <v>0</v>
      </c>
      <c r="L62" s="129" t="s">
        <v>309</v>
      </c>
      <c r="M62" s="80">
        <v>4607045213653</v>
      </c>
      <c r="N62" s="189">
        <v>15</v>
      </c>
    </row>
    <row r="63" spans="1:14" ht="27" customHeight="1">
      <c r="A63" s="133" t="s">
        <v>1416</v>
      </c>
      <c r="B63" s="161">
        <v>23</v>
      </c>
      <c r="C63" s="166" t="s">
        <v>1279</v>
      </c>
      <c r="D63" s="167" t="s">
        <v>945</v>
      </c>
      <c r="E63" s="2" t="s">
        <v>255</v>
      </c>
      <c r="F63" s="224" t="s">
        <v>553</v>
      </c>
      <c r="G63" s="366">
        <f t="shared" si="7"/>
        <v>57.2</v>
      </c>
      <c r="H63" s="366">
        <v>52</v>
      </c>
      <c r="I63" s="444"/>
      <c r="J63" s="357">
        <f t="shared" si="5"/>
        <v>0</v>
      </c>
      <c r="K63" s="484">
        <f t="shared" si="6"/>
        <v>0</v>
      </c>
      <c r="L63" s="129">
        <v>78</v>
      </c>
      <c r="M63" s="245">
        <v>4627093735570</v>
      </c>
      <c r="N63" s="189">
        <v>12</v>
      </c>
    </row>
    <row r="64" spans="1:14" ht="27" customHeight="1">
      <c r="A64" s="133" t="s">
        <v>1418</v>
      </c>
      <c r="B64" s="161">
        <v>24</v>
      </c>
      <c r="C64" s="166" t="s">
        <v>356</v>
      </c>
      <c r="D64" s="167" t="s">
        <v>945</v>
      </c>
      <c r="E64" s="2" t="s">
        <v>255</v>
      </c>
      <c r="F64" s="224" t="s">
        <v>553</v>
      </c>
      <c r="G64" s="366">
        <f>H64*1.18</f>
        <v>79.06</v>
      </c>
      <c r="H64" s="366">
        <v>67</v>
      </c>
      <c r="I64" s="444"/>
      <c r="J64" s="357">
        <f t="shared" si="5"/>
        <v>0</v>
      </c>
      <c r="K64" s="484">
        <f t="shared" si="6"/>
        <v>0</v>
      </c>
      <c r="L64" s="71">
        <v>90</v>
      </c>
      <c r="M64" s="80">
        <v>4607045211734</v>
      </c>
      <c r="N64" s="189">
        <v>12</v>
      </c>
    </row>
    <row r="65" spans="1:14" ht="27" customHeight="1">
      <c r="A65" s="133" t="s">
        <v>1417</v>
      </c>
      <c r="B65" s="161">
        <v>25</v>
      </c>
      <c r="C65" s="166" t="s">
        <v>358</v>
      </c>
      <c r="D65" s="167" t="s">
        <v>945</v>
      </c>
      <c r="E65" s="2" t="s">
        <v>255</v>
      </c>
      <c r="F65" s="224" t="s">
        <v>553</v>
      </c>
      <c r="G65" s="366">
        <f t="shared" ref="G65:G71" si="8">H65*1.18</f>
        <v>79.06</v>
      </c>
      <c r="H65" s="366">
        <v>67</v>
      </c>
      <c r="I65" s="444"/>
      <c r="J65" s="357">
        <f t="shared" si="5"/>
        <v>0</v>
      </c>
      <c r="K65" s="484">
        <f t="shared" si="6"/>
        <v>0</v>
      </c>
      <c r="L65" s="71">
        <v>90</v>
      </c>
      <c r="M65" s="80">
        <v>4607045211741</v>
      </c>
      <c r="N65" s="189">
        <v>12</v>
      </c>
    </row>
    <row r="66" spans="1:14" ht="27" customHeight="1">
      <c r="A66" s="133" t="s">
        <v>1419</v>
      </c>
      <c r="B66" s="161">
        <v>26</v>
      </c>
      <c r="C66" s="166" t="s">
        <v>359</v>
      </c>
      <c r="D66" s="447" t="s">
        <v>209</v>
      </c>
      <c r="E66" s="2" t="s">
        <v>255</v>
      </c>
      <c r="F66" s="224" t="s">
        <v>553</v>
      </c>
      <c r="G66" s="366">
        <f t="shared" si="8"/>
        <v>62.54</v>
      </c>
      <c r="H66" s="366">
        <v>53</v>
      </c>
      <c r="I66" s="444"/>
      <c r="J66" s="357">
        <f t="shared" si="5"/>
        <v>0</v>
      </c>
      <c r="K66" s="484">
        <f t="shared" si="6"/>
        <v>0</v>
      </c>
      <c r="L66" s="71">
        <v>70</v>
      </c>
      <c r="M66" s="80">
        <v>4607045213318</v>
      </c>
      <c r="N66" s="189">
        <v>12</v>
      </c>
    </row>
    <row r="67" spans="1:14" ht="27" customHeight="1">
      <c r="A67" s="133" t="s">
        <v>1420</v>
      </c>
      <c r="B67" s="161">
        <v>27</v>
      </c>
      <c r="C67" s="166" t="s">
        <v>360</v>
      </c>
      <c r="D67" s="447" t="s">
        <v>209</v>
      </c>
      <c r="E67" s="2" t="s">
        <v>255</v>
      </c>
      <c r="F67" s="224" t="s">
        <v>553</v>
      </c>
      <c r="G67" s="366">
        <f t="shared" si="8"/>
        <v>62.54</v>
      </c>
      <c r="H67" s="366">
        <v>53</v>
      </c>
      <c r="I67" s="444"/>
      <c r="J67" s="357">
        <f t="shared" si="5"/>
        <v>0</v>
      </c>
      <c r="K67" s="484">
        <f t="shared" si="6"/>
        <v>0</v>
      </c>
      <c r="L67" s="71">
        <v>70</v>
      </c>
      <c r="M67" s="80">
        <v>4607045213332</v>
      </c>
      <c r="N67" s="189">
        <v>8</v>
      </c>
    </row>
    <row r="68" spans="1:14" ht="27" customHeight="1">
      <c r="A68" s="133" t="s">
        <v>1421</v>
      </c>
      <c r="B68" s="161">
        <v>28</v>
      </c>
      <c r="C68" s="166" t="s">
        <v>361</v>
      </c>
      <c r="D68" s="447" t="s">
        <v>209</v>
      </c>
      <c r="E68" s="2" t="s">
        <v>255</v>
      </c>
      <c r="F68" s="224" t="s">
        <v>553</v>
      </c>
      <c r="G68" s="366">
        <f t="shared" si="8"/>
        <v>99.11999999999999</v>
      </c>
      <c r="H68" s="366">
        <v>84</v>
      </c>
      <c r="I68" s="444"/>
      <c r="J68" s="357">
        <f t="shared" si="5"/>
        <v>0</v>
      </c>
      <c r="K68" s="484">
        <f t="shared" si="6"/>
        <v>0</v>
      </c>
      <c r="L68" s="129">
        <v>110</v>
      </c>
      <c r="M68" s="80">
        <v>4607045213363</v>
      </c>
      <c r="N68" s="189">
        <v>12</v>
      </c>
    </row>
    <row r="69" spans="1:14" ht="27" customHeight="1">
      <c r="A69" s="133" t="s">
        <v>1422</v>
      </c>
      <c r="B69" s="161">
        <v>29</v>
      </c>
      <c r="C69" s="166" t="s">
        <v>362</v>
      </c>
      <c r="D69" s="447" t="s">
        <v>209</v>
      </c>
      <c r="E69" s="2" t="s">
        <v>255</v>
      </c>
      <c r="F69" s="224" t="s">
        <v>553</v>
      </c>
      <c r="G69" s="366">
        <f t="shared" si="8"/>
        <v>86.14</v>
      </c>
      <c r="H69" s="366">
        <v>73</v>
      </c>
      <c r="I69" s="444"/>
      <c r="J69" s="357">
        <f t="shared" si="5"/>
        <v>0</v>
      </c>
      <c r="K69" s="484">
        <f t="shared" si="6"/>
        <v>0</v>
      </c>
      <c r="L69" s="129" t="s">
        <v>310</v>
      </c>
      <c r="M69" s="80">
        <v>4607045213370</v>
      </c>
      <c r="N69" s="189">
        <v>12</v>
      </c>
    </row>
    <row r="70" spans="1:14" ht="27" customHeight="1">
      <c r="A70" s="133" t="s">
        <v>1423</v>
      </c>
      <c r="B70" s="161">
        <v>30</v>
      </c>
      <c r="C70" s="166" t="s">
        <v>363</v>
      </c>
      <c r="D70" s="447" t="s">
        <v>209</v>
      </c>
      <c r="E70" s="2" t="s">
        <v>255</v>
      </c>
      <c r="F70" s="224" t="s">
        <v>553</v>
      </c>
      <c r="G70" s="366">
        <f t="shared" si="8"/>
        <v>108.55999999999999</v>
      </c>
      <c r="H70" s="366">
        <v>92</v>
      </c>
      <c r="I70" s="444"/>
      <c r="J70" s="357">
        <f t="shared" si="5"/>
        <v>0</v>
      </c>
      <c r="K70" s="484">
        <f t="shared" si="6"/>
        <v>0</v>
      </c>
      <c r="L70" s="129" t="s">
        <v>336</v>
      </c>
      <c r="M70" s="80">
        <v>4607045213431</v>
      </c>
      <c r="N70" s="189">
        <v>15</v>
      </c>
    </row>
    <row r="71" spans="1:14" ht="27" customHeight="1">
      <c r="A71" s="133" t="s">
        <v>1424</v>
      </c>
      <c r="B71" s="161">
        <v>31</v>
      </c>
      <c r="C71" s="166" t="s">
        <v>364</v>
      </c>
      <c r="D71" s="447" t="s">
        <v>209</v>
      </c>
      <c r="E71" s="2" t="s">
        <v>255</v>
      </c>
      <c r="F71" s="224" t="s">
        <v>553</v>
      </c>
      <c r="G71" s="366">
        <f t="shared" si="8"/>
        <v>99.11999999999999</v>
      </c>
      <c r="H71" s="366">
        <v>84</v>
      </c>
      <c r="I71" s="444"/>
      <c r="J71" s="357">
        <f t="shared" si="5"/>
        <v>0</v>
      </c>
      <c r="K71" s="484">
        <f t="shared" si="6"/>
        <v>0</v>
      </c>
      <c r="L71" s="71">
        <v>110</v>
      </c>
      <c r="M71" s="80">
        <v>2000107114851</v>
      </c>
      <c r="N71" s="189">
        <v>15</v>
      </c>
    </row>
    <row r="72" spans="1:14" ht="27" customHeight="1">
      <c r="A72" s="133" t="s">
        <v>1425</v>
      </c>
      <c r="B72" s="161">
        <v>32</v>
      </c>
      <c r="C72" s="166" t="s">
        <v>365</v>
      </c>
      <c r="D72" s="447" t="s">
        <v>209</v>
      </c>
      <c r="E72" s="2" t="s">
        <v>255</v>
      </c>
      <c r="F72" s="224" t="s">
        <v>553</v>
      </c>
      <c r="G72" s="366">
        <f>H72*1.1</f>
        <v>96.800000000000011</v>
      </c>
      <c r="H72" s="366">
        <v>88</v>
      </c>
      <c r="I72" s="444"/>
      <c r="J72" s="357">
        <f t="shared" si="5"/>
        <v>0</v>
      </c>
      <c r="K72" s="484">
        <f t="shared" si="6"/>
        <v>0</v>
      </c>
      <c r="L72" s="71">
        <v>115</v>
      </c>
      <c r="M72" s="80">
        <v>4607045211949</v>
      </c>
      <c r="N72" s="189">
        <v>12</v>
      </c>
    </row>
    <row r="73" spans="1:14" ht="27" customHeight="1">
      <c r="A73" s="133" t="s">
        <v>1426</v>
      </c>
      <c r="B73" s="161">
        <v>33</v>
      </c>
      <c r="C73" s="166" t="s">
        <v>365</v>
      </c>
      <c r="D73" s="447" t="s">
        <v>209</v>
      </c>
      <c r="E73" s="2" t="s">
        <v>253</v>
      </c>
      <c r="F73" s="224" t="s">
        <v>553</v>
      </c>
      <c r="G73" s="366">
        <f>H73*1.1</f>
        <v>189.20000000000002</v>
      </c>
      <c r="H73" s="366">
        <v>172</v>
      </c>
      <c r="I73" s="444"/>
      <c r="J73" s="357">
        <f t="shared" si="5"/>
        <v>0</v>
      </c>
      <c r="K73" s="484">
        <f t="shared" si="6"/>
        <v>0</v>
      </c>
      <c r="L73" s="71">
        <v>225</v>
      </c>
      <c r="M73" s="80">
        <v>4607045211659</v>
      </c>
      <c r="N73" s="189">
        <v>15</v>
      </c>
    </row>
    <row r="74" spans="1:14" ht="27" customHeight="1">
      <c r="A74" s="133" t="s">
        <v>1427</v>
      </c>
      <c r="B74" s="161">
        <v>34</v>
      </c>
      <c r="C74" s="166" t="s">
        <v>366</v>
      </c>
      <c r="D74" s="447" t="s">
        <v>209</v>
      </c>
      <c r="E74" s="2" t="s">
        <v>253</v>
      </c>
      <c r="F74" s="224" t="s">
        <v>553</v>
      </c>
      <c r="G74" s="366">
        <f>H74*1.1</f>
        <v>92.4</v>
      </c>
      <c r="H74" s="366">
        <v>84</v>
      </c>
      <c r="I74" s="444"/>
      <c r="J74" s="357">
        <f t="shared" si="5"/>
        <v>0</v>
      </c>
      <c r="K74" s="484">
        <f t="shared" si="6"/>
        <v>0</v>
      </c>
      <c r="L74" s="4">
        <v>85</v>
      </c>
      <c r="M74" s="80">
        <v>4607045211598</v>
      </c>
      <c r="N74" s="189">
        <v>15</v>
      </c>
    </row>
    <row r="75" spans="1:14" ht="27" customHeight="1" thickBot="1">
      <c r="A75" s="133" t="s">
        <v>1428</v>
      </c>
      <c r="B75" s="161">
        <v>35</v>
      </c>
      <c r="C75" s="166" t="s">
        <v>367</v>
      </c>
      <c r="D75" s="447" t="s">
        <v>209</v>
      </c>
      <c r="E75" s="2" t="s">
        <v>253</v>
      </c>
      <c r="F75" s="224" t="s">
        <v>553</v>
      </c>
      <c r="G75" s="366">
        <f>H75*1.1</f>
        <v>62.7</v>
      </c>
      <c r="H75" s="366">
        <v>57</v>
      </c>
      <c r="I75" s="445"/>
      <c r="J75" s="357">
        <f t="shared" si="5"/>
        <v>0</v>
      </c>
      <c r="K75" s="484">
        <f t="shared" si="6"/>
        <v>0</v>
      </c>
      <c r="L75" s="4" t="s">
        <v>579</v>
      </c>
      <c r="M75" s="80">
        <v>4607045211611</v>
      </c>
      <c r="N75" s="189">
        <v>15</v>
      </c>
    </row>
    <row r="76" spans="1:14" ht="15.75" customHeight="1" thickBot="1">
      <c r="B76"/>
      <c r="G76" s="308"/>
      <c r="I76" s="246" t="s">
        <v>7</v>
      </c>
      <c r="J76" s="358">
        <f>SUM(J42:J75)</f>
        <v>0</v>
      </c>
      <c r="K76" s="479">
        <f>SUM(K42:K75)</f>
        <v>0</v>
      </c>
    </row>
    <row r="77" spans="1:14" ht="15.75" customHeight="1">
      <c r="B77"/>
      <c r="G77" s="308"/>
      <c r="J77" s="308"/>
    </row>
    <row r="78" spans="1:14" ht="15.75" customHeight="1">
      <c r="B78" s="36"/>
      <c r="E78" s="36"/>
      <c r="F78" s="36"/>
      <c r="G78" s="356"/>
      <c r="H78" s="481"/>
      <c r="I78" s="36"/>
      <c r="J78" s="356"/>
      <c r="K78" s="481"/>
      <c r="L78" s="36"/>
      <c r="M78" s="36"/>
      <c r="N78" s="36"/>
    </row>
    <row r="79" spans="1:14" ht="102" customHeight="1" thickBot="1">
      <c r="A79" s="454"/>
      <c r="B79" s="446"/>
      <c r="C79" s="178"/>
      <c r="D79" s="582" t="s">
        <v>1280</v>
      </c>
      <c r="E79" s="582"/>
      <c r="F79" s="613" t="s">
        <v>545</v>
      </c>
      <c r="G79" s="613"/>
      <c r="H79" s="613"/>
      <c r="I79" s="613"/>
      <c r="J79" s="613"/>
      <c r="K79" s="613"/>
      <c r="L79" s="613"/>
      <c r="M79" s="613"/>
      <c r="N79" s="613"/>
    </row>
    <row r="80" spans="1:14" ht="27" customHeight="1">
      <c r="A80" s="133" t="s">
        <v>1429</v>
      </c>
      <c r="B80" s="53">
        <v>1</v>
      </c>
      <c r="C80" s="188" t="s">
        <v>368</v>
      </c>
      <c r="D80" s="447" t="s">
        <v>237</v>
      </c>
      <c r="E80" s="2" t="s">
        <v>255</v>
      </c>
      <c r="F80" s="223" t="s">
        <v>551</v>
      </c>
      <c r="G80" s="366">
        <f>H80*1.18</f>
        <v>79.06</v>
      </c>
      <c r="H80" s="366">
        <v>67</v>
      </c>
      <c r="I80" s="285"/>
      <c r="J80" s="357">
        <f>G80*I80</f>
        <v>0</v>
      </c>
      <c r="K80" s="484">
        <f>H80*I80</f>
        <v>0</v>
      </c>
      <c r="L80" s="189">
        <v>89</v>
      </c>
      <c r="M80" s="80">
        <v>4607045214117</v>
      </c>
      <c r="N80" s="189">
        <v>12</v>
      </c>
    </row>
    <row r="81" spans="1:14" ht="27" customHeight="1">
      <c r="A81" s="133" t="s">
        <v>1431</v>
      </c>
      <c r="B81" s="53">
        <v>2</v>
      </c>
      <c r="C81" s="166" t="s">
        <v>587</v>
      </c>
      <c r="D81" s="167" t="s">
        <v>945</v>
      </c>
      <c r="E81" s="2" t="s">
        <v>947</v>
      </c>
      <c r="F81" s="224" t="s">
        <v>553</v>
      </c>
      <c r="G81" s="366">
        <f>H81*1.1</f>
        <v>130.9</v>
      </c>
      <c r="H81" s="366">
        <v>119</v>
      </c>
      <c r="I81" s="286"/>
      <c r="J81" s="357">
        <f t="shared" ref="J81:J88" si="9">G81*I81</f>
        <v>0</v>
      </c>
      <c r="K81" s="484">
        <f t="shared" ref="K81:K88" si="10">H81*I81</f>
        <v>0</v>
      </c>
      <c r="L81" s="129" t="s">
        <v>589</v>
      </c>
      <c r="M81" s="80">
        <v>4627093735938</v>
      </c>
      <c r="N81" s="189">
        <v>12</v>
      </c>
    </row>
    <row r="82" spans="1:14" ht="27" customHeight="1">
      <c r="A82" s="133" t="s">
        <v>1430</v>
      </c>
      <c r="B82" s="53">
        <v>3</v>
      </c>
      <c r="C82" s="166" t="s">
        <v>588</v>
      </c>
      <c r="D82" s="167" t="s">
        <v>945</v>
      </c>
      <c r="E82" s="2" t="s">
        <v>947</v>
      </c>
      <c r="F82" s="224" t="s">
        <v>553</v>
      </c>
      <c r="G82" s="366">
        <f>H82*1.1</f>
        <v>97.9</v>
      </c>
      <c r="H82" s="366">
        <v>89</v>
      </c>
      <c r="I82" s="286"/>
      <c r="J82" s="357">
        <f t="shared" si="9"/>
        <v>0</v>
      </c>
      <c r="K82" s="484">
        <f t="shared" si="10"/>
        <v>0</v>
      </c>
      <c r="L82" s="4" t="s">
        <v>591</v>
      </c>
      <c r="M82" s="81">
        <v>4627093735952</v>
      </c>
      <c r="N82" s="189">
        <v>12</v>
      </c>
    </row>
    <row r="83" spans="1:14" ht="27" customHeight="1">
      <c r="A83" s="133" t="s">
        <v>1432</v>
      </c>
      <c r="B83" s="53">
        <v>4</v>
      </c>
      <c r="C83" s="166" t="s">
        <v>590</v>
      </c>
      <c r="D83" s="167" t="s">
        <v>945</v>
      </c>
      <c r="E83" s="2" t="s">
        <v>951</v>
      </c>
      <c r="F83" s="224" t="s">
        <v>553</v>
      </c>
      <c r="G83" s="366">
        <f>H83*1.18</f>
        <v>112.1</v>
      </c>
      <c r="H83" s="366">
        <v>95</v>
      </c>
      <c r="I83" s="286"/>
      <c r="J83" s="357">
        <f t="shared" si="9"/>
        <v>0</v>
      </c>
      <c r="K83" s="484">
        <f t="shared" si="10"/>
        <v>0</v>
      </c>
      <c r="L83" s="4" t="s">
        <v>338</v>
      </c>
      <c r="M83" s="80">
        <v>4627093734412</v>
      </c>
      <c r="N83" s="189">
        <v>12</v>
      </c>
    </row>
    <row r="84" spans="1:14" ht="27" customHeight="1">
      <c r="A84" s="133" t="s">
        <v>1433</v>
      </c>
      <c r="B84" s="53">
        <v>5</v>
      </c>
      <c r="C84" s="188" t="s">
        <v>673</v>
      </c>
      <c r="D84" s="447" t="s">
        <v>209</v>
      </c>
      <c r="E84" s="2" t="s">
        <v>946</v>
      </c>
      <c r="F84" s="224" t="s">
        <v>553</v>
      </c>
      <c r="G84" s="366">
        <f>H84*1.1</f>
        <v>101.2</v>
      </c>
      <c r="H84" s="366">
        <v>92</v>
      </c>
      <c r="I84" s="286"/>
      <c r="J84" s="357">
        <f t="shared" si="9"/>
        <v>0</v>
      </c>
      <c r="K84" s="484">
        <f t="shared" si="10"/>
        <v>0</v>
      </c>
      <c r="L84" s="4" t="s">
        <v>891</v>
      </c>
      <c r="M84" s="80">
        <v>4607045212472</v>
      </c>
      <c r="N84" s="189">
        <v>15</v>
      </c>
    </row>
    <row r="85" spans="1:14" ht="27" customHeight="1">
      <c r="A85" s="133" t="s">
        <v>1434</v>
      </c>
      <c r="B85" s="53">
        <v>6</v>
      </c>
      <c r="C85" s="188" t="s">
        <v>370</v>
      </c>
      <c r="D85" s="447" t="s">
        <v>209</v>
      </c>
      <c r="E85" s="2" t="s">
        <v>255</v>
      </c>
      <c r="F85" s="224" t="s">
        <v>553</v>
      </c>
      <c r="G85" s="366">
        <f>H85*1.1</f>
        <v>126.50000000000001</v>
      </c>
      <c r="H85" s="366">
        <v>115</v>
      </c>
      <c r="I85" s="286"/>
      <c r="J85" s="357">
        <f t="shared" si="9"/>
        <v>0</v>
      </c>
      <c r="K85" s="484">
        <f t="shared" si="10"/>
        <v>0</v>
      </c>
      <c r="L85" s="4">
        <v>150</v>
      </c>
      <c r="M85" s="80">
        <v>4607045211581</v>
      </c>
      <c r="N85" s="189">
        <v>15</v>
      </c>
    </row>
    <row r="86" spans="1:14" ht="27" customHeight="1">
      <c r="A86" s="133" t="s">
        <v>1435</v>
      </c>
      <c r="B86" s="53">
        <v>7</v>
      </c>
      <c r="C86" s="188" t="s">
        <v>370</v>
      </c>
      <c r="D86" s="447" t="s">
        <v>209</v>
      </c>
      <c r="E86" s="2" t="s">
        <v>253</v>
      </c>
      <c r="F86" s="224" t="s">
        <v>553</v>
      </c>
      <c r="G86" s="366">
        <f>H86*1.1</f>
        <v>246.40000000000003</v>
      </c>
      <c r="H86" s="366">
        <v>224</v>
      </c>
      <c r="I86" s="286"/>
      <c r="J86" s="357">
        <f t="shared" si="9"/>
        <v>0</v>
      </c>
      <c r="K86" s="484">
        <f t="shared" si="10"/>
        <v>0</v>
      </c>
      <c r="L86" s="4">
        <v>292</v>
      </c>
      <c r="M86" s="80">
        <v>4607045212496</v>
      </c>
      <c r="N86" s="189">
        <v>8</v>
      </c>
    </row>
    <row r="87" spans="1:14" ht="26.25" customHeight="1">
      <c r="A87" s="133" t="s">
        <v>1436</v>
      </c>
      <c r="B87" s="53">
        <v>8</v>
      </c>
      <c r="C87" s="188" t="s">
        <v>843</v>
      </c>
      <c r="D87" s="167" t="s">
        <v>945</v>
      </c>
      <c r="E87" s="2" t="s">
        <v>952</v>
      </c>
      <c r="F87" s="224" t="s">
        <v>553</v>
      </c>
      <c r="G87" s="366">
        <f>H87*1.1</f>
        <v>115.50000000000001</v>
      </c>
      <c r="H87" s="366">
        <v>105</v>
      </c>
      <c r="I87" s="286"/>
      <c r="J87" s="357">
        <f t="shared" si="9"/>
        <v>0</v>
      </c>
      <c r="K87" s="484">
        <f t="shared" si="10"/>
        <v>0</v>
      </c>
      <c r="L87" s="4" t="s">
        <v>337</v>
      </c>
      <c r="M87" s="80">
        <v>4607045212496</v>
      </c>
      <c r="N87" s="189">
        <v>12</v>
      </c>
    </row>
    <row r="88" spans="1:14" ht="27" hidden="1" customHeight="1">
      <c r="A88" s="133"/>
      <c r="B88" s="53">
        <v>8</v>
      </c>
      <c r="C88" s="188" t="s">
        <v>706</v>
      </c>
      <c r="D88" s="448" t="s">
        <v>208</v>
      </c>
      <c r="E88" s="189">
        <v>0.125</v>
      </c>
      <c r="F88" s="224" t="s">
        <v>553</v>
      </c>
      <c r="G88" s="366">
        <f>H88*1.1</f>
        <v>264</v>
      </c>
      <c r="H88" s="366">
        <v>240</v>
      </c>
      <c r="I88" s="286"/>
      <c r="J88" s="357">
        <f t="shared" si="9"/>
        <v>0</v>
      </c>
      <c r="K88" s="484">
        <f t="shared" si="10"/>
        <v>0</v>
      </c>
      <c r="L88" s="4" t="s">
        <v>693</v>
      </c>
      <c r="M88" s="80">
        <v>4627093736119</v>
      </c>
      <c r="N88" s="189">
        <v>16</v>
      </c>
    </row>
    <row r="89" spans="1:14" ht="27" customHeight="1">
      <c r="A89" s="133" t="s">
        <v>1437</v>
      </c>
      <c r="B89" s="53">
        <v>9</v>
      </c>
      <c r="C89" s="166" t="s">
        <v>369</v>
      </c>
      <c r="D89" s="447" t="s">
        <v>209</v>
      </c>
      <c r="E89" s="2" t="s">
        <v>947</v>
      </c>
      <c r="F89" s="224" t="s">
        <v>553</v>
      </c>
      <c r="G89" s="366">
        <f>H89*1.18</f>
        <v>76.7</v>
      </c>
      <c r="H89" s="366">
        <v>65</v>
      </c>
      <c r="I89" s="286"/>
      <c r="J89" s="357">
        <f>G89*I89</f>
        <v>0</v>
      </c>
      <c r="K89" s="484">
        <f>H89*I89</f>
        <v>0</v>
      </c>
      <c r="L89" s="71">
        <v>85</v>
      </c>
      <c r="M89" s="80">
        <v>4607045212618</v>
      </c>
      <c r="N89" s="189">
        <v>20</v>
      </c>
    </row>
    <row r="90" spans="1:14" ht="27" customHeight="1">
      <c r="A90" s="133" t="s">
        <v>1438</v>
      </c>
      <c r="B90" s="53">
        <v>10</v>
      </c>
      <c r="C90" s="196" t="s">
        <v>517</v>
      </c>
      <c r="D90" s="167" t="s">
        <v>945</v>
      </c>
      <c r="E90" s="2" t="s">
        <v>952</v>
      </c>
      <c r="F90" s="224" t="s">
        <v>553</v>
      </c>
      <c r="G90" s="366">
        <f>H90*1.18</f>
        <v>68.44</v>
      </c>
      <c r="H90" s="366">
        <v>58</v>
      </c>
      <c r="I90" s="286"/>
      <c r="J90" s="357">
        <f>G90*I90</f>
        <v>0</v>
      </c>
      <c r="K90" s="484">
        <f>H90*I90</f>
        <v>0</v>
      </c>
      <c r="L90" s="129" t="s">
        <v>502</v>
      </c>
      <c r="M90" s="80">
        <v>4627093733583</v>
      </c>
      <c r="N90" s="189">
        <v>12</v>
      </c>
    </row>
    <row r="91" spans="1:14" ht="27" customHeight="1" thickBot="1">
      <c r="A91" s="133" t="s">
        <v>1439</v>
      </c>
      <c r="B91" s="53">
        <v>11</v>
      </c>
      <c r="C91" s="188" t="s">
        <v>844</v>
      </c>
      <c r="D91" s="167" t="s">
        <v>945</v>
      </c>
      <c r="E91" s="2" t="s">
        <v>255</v>
      </c>
      <c r="F91" s="224" t="s">
        <v>553</v>
      </c>
      <c r="G91" s="366">
        <f>H91*1.18</f>
        <v>112.1</v>
      </c>
      <c r="H91" s="366">
        <v>95</v>
      </c>
      <c r="I91" s="286"/>
      <c r="J91" s="357">
        <f t="shared" ref="J91" si="11">G91*I91</f>
        <v>0</v>
      </c>
      <c r="K91" s="484">
        <f t="shared" ref="K91" si="12">H91*I91</f>
        <v>0</v>
      </c>
      <c r="L91" s="4" t="s">
        <v>691</v>
      </c>
      <c r="M91" s="80">
        <v>4627093736713</v>
      </c>
      <c r="N91" s="189">
        <v>16</v>
      </c>
    </row>
    <row r="92" spans="1:14" ht="17.25" customHeight="1" thickBot="1">
      <c r="B92" s="117"/>
      <c r="C92" s="191"/>
      <c r="D92" s="191"/>
      <c r="E92" s="191"/>
      <c r="F92" s="191"/>
      <c r="G92" s="367"/>
      <c r="H92" s="482"/>
      <c r="I92" s="246" t="s">
        <v>7</v>
      </c>
      <c r="J92" s="358">
        <f>SUM(J80:J91)</f>
        <v>0</v>
      </c>
      <c r="K92" s="479">
        <f>SUM(K80:K91)</f>
        <v>0</v>
      </c>
      <c r="L92" s="191"/>
      <c r="M92" s="20"/>
      <c r="N92" s="191"/>
    </row>
    <row r="93" spans="1:14" ht="17.25" customHeight="1">
      <c r="B93" s="117"/>
      <c r="C93" s="191"/>
      <c r="D93" s="191"/>
      <c r="E93" s="191"/>
      <c r="F93" s="191"/>
      <c r="G93" s="367"/>
      <c r="H93" s="482"/>
      <c r="I93" s="191"/>
      <c r="J93" s="359"/>
      <c r="K93" s="359"/>
      <c r="L93" s="191"/>
      <c r="M93" s="20"/>
      <c r="N93" s="191"/>
    </row>
    <row r="94" spans="1:14" ht="17.25" customHeight="1">
      <c r="B94" s="117"/>
      <c r="C94" s="191"/>
      <c r="D94" s="191"/>
      <c r="E94" s="191"/>
      <c r="F94" s="191"/>
      <c r="G94" s="367"/>
      <c r="H94" s="482"/>
      <c r="I94" s="191"/>
      <c r="J94" s="359"/>
      <c r="K94" s="359"/>
      <c r="L94" s="191"/>
      <c r="M94" s="20"/>
      <c r="N94" s="191"/>
    </row>
    <row r="95" spans="1:14" ht="94.5" customHeight="1" thickBot="1">
      <c r="B95" s="197"/>
      <c r="C95" s="198"/>
      <c r="D95" s="557" t="s">
        <v>1281</v>
      </c>
      <c r="E95" s="557"/>
      <c r="F95" s="552" t="s">
        <v>582</v>
      </c>
      <c r="G95" s="614"/>
      <c r="H95" s="614"/>
      <c r="I95" s="614"/>
      <c r="J95" s="614"/>
      <c r="K95" s="614"/>
      <c r="L95" s="614"/>
      <c r="M95" s="614"/>
      <c r="N95" s="614"/>
    </row>
    <row r="96" spans="1:14" ht="27" customHeight="1">
      <c r="A96" s="133" t="s">
        <v>1440</v>
      </c>
      <c r="B96" s="53">
        <v>1</v>
      </c>
      <c r="C96" s="188" t="s">
        <v>459</v>
      </c>
      <c r="D96" s="167" t="s">
        <v>945</v>
      </c>
      <c r="E96" s="2" t="s">
        <v>322</v>
      </c>
      <c r="F96" s="224" t="s">
        <v>557</v>
      </c>
      <c r="G96" s="366">
        <f>H96*1.18</f>
        <v>162.84</v>
      </c>
      <c r="H96" s="366">
        <v>138</v>
      </c>
      <c r="I96" s="285"/>
      <c r="J96" s="357">
        <f>G96*I96</f>
        <v>0</v>
      </c>
      <c r="K96" s="484">
        <f>H96*I96</f>
        <v>0</v>
      </c>
      <c r="L96" s="129" t="s">
        <v>227</v>
      </c>
      <c r="M96" s="80">
        <v>4627093734498</v>
      </c>
      <c r="N96" s="2">
        <v>1</v>
      </c>
    </row>
    <row r="97" spans="1:14" ht="27" customHeight="1">
      <c r="A97" s="133" t="s">
        <v>1441</v>
      </c>
      <c r="B97" s="53">
        <v>2</v>
      </c>
      <c r="C97" s="188" t="s">
        <v>460</v>
      </c>
      <c r="D97" s="167" t="s">
        <v>945</v>
      </c>
      <c r="E97" s="2" t="s">
        <v>322</v>
      </c>
      <c r="F97" s="224" t="s">
        <v>557</v>
      </c>
      <c r="G97" s="366">
        <f t="shared" ref="G97:G104" si="13">H97*1.18</f>
        <v>186.44</v>
      </c>
      <c r="H97" s="366">
        <v>158</v>
      </c>
      <c r="I97" s="286"/>
      <c r="J97" s="357">
        <f t="shared" ref="J97:J104" si="14">G97*I97</f>
        <v>0</v>
      </c>
      <c r="K97" s="484">
        <f t="shared" ref="K97:K104" si="15">H97*I97</f>
        <v>0</v>
      </c>
      <c r="L97" s="129" t="s">
        <v>674</v>
      </c>
      <c r="M97" s="80">
        <v>4627093734078</v>
      </c>
      <c r="N97" s="2">
        <v>1</v>
      </c>
    </row>
    <row r="98" spans="1:14" ht="27" customHeight="1">
      <c r="A98" s="133" t="s">
        <v>1442</v>
      </c>
      <c r="B98" s="53">
        <v>3</v>
      </c>
      <c r="C98" s="188" t="s">
        <v>461</v>
      </c>
      <c r="D98" s="167" t="s">
        <v>945</v>
      </c>
      <c r="E98" s="2" t="s">
        <v>322</v>
      </c>
      <c r="F98" s="224" t="s">
        <v>557</v>
      </c>
      <c r="G98" s="366">
        <f t="shared" si="13"/>
        <v>159.29999999999998</v>
      </c>
      <c r="H98" s="366">
        <v>135</v>
      </c>
      <c r="I98" s="286"/>
      <c r="J98" s="357">
        <f t="shared" si="14"/>
        <v>0</v>
      </c>
      <c r="K98" s="484">
        <f t="shared" si="15"/>
        <v>0</v>
      </c>
      <c r="L98" s="129" t="s">
        <v>227</v>
      </c>
      <c r="M98" s="80">
        <v>4627093734504</v>
      </c>
      <c r="N98" s="2">
        <v>1</v>
      </c>
    </row>
    <row r="99" spans="1:14" ht="27" customHeight="1">
      <c r="A99" s="133" t="s">
        <v>1443</v>
      </c>
      <c r="B99" s="53">
        <v>4</v>
      </c>
      <c r="C99" s="188" t="s">
        <v>467</v>
      </c>
      <c r="D99" s="167" t="s">
        <v>945</v>
      </c>
      <c r="E99" s="2" t="s">
        <v>322</v>
      </c>
      <c r="F99" s="224" t="s">
        <v>557</v>
      </c>
      <c r="G99" s="366">
        <f t="shared" si="13"/>
        <v>266.68</v>
      </c>
      <c r="H99" s="366">
        <v>226</v>
      </c>
      <c r="I99" s="286"/>
      <c r="J99" s="357">
        <f t="shared" si="14"/>
        <v>0</v>
      </c>
      <c r="K99" s="484">
        <f t="shared" si="15"/>
        <v>0</v>
      </c>
      <c r="L99" s="129" t="s">
        <v>799</v>
      </c>
      <c r="M99" s="80">
        <v>4627093734528</v>
      </c>
      <c r="N99" s="2">
        <v>1</v>
      </c>
    </row>
    <row r="100" spans="1:14" ht="27" customHeight="1">
      <c r="A100" s="133" t="s">
        <v>1444</v>
      </c>
      <c r="B100" s="53">
        <v>5</v>
      </c>
      <c r="C100" s="188" t="s">
        <v>462</v>
      </c>
      <c r="D100" s="167" t="s">
        <v>945</v>
      </c>
      <c r="E100" s="2" t="s">
        <v>322</v>
      </c>
      <c r="F100" s="224" t="s">
        <v>557</v>
      </c>
      <c r="G100" s="366">
        <f t="shared" si="13"/>
        <v>443.67999999999995</v>
      </c>
      <c r="H100" s="366">
        <v>376</v>
      </c>
      <c r="I100" s="286"/>
      <c r="J100" s="357">
        <f t="shared" si="14"/>
        <v>0</v>
      </c>
      <c r="K100" s="484">
        <f t="shared" si="15"/>
        <v>0</v>
      </c>
      <c r="L100" s="71">
        <v>500</v>
      </c>
      <c r="M100" s="80">
        <v>4627093734399</v>
      </c>
      <c r="N100" s="2">
        <v>1</v>
      </c>
    </row>
    <row r="101" spans="1:14" ht="27" customHeight="1">
      <c r="A101" s="133" t="s">
        <v>1445</v>
      </c>
      <c r="B101" s="53">
        <v>6</v>
      </c>
      <c r="C101" s="188" t="s">
        <v>463</v>
      </c>
      <c r="D101" s="167" t="s">
        <v>945</v>
      </c>
      <c r="E101" s="2" t="s">
        <v>322</v>
      </c>
      <c r="F101" s="224" t="s">
        <v>557</v>
      </c>
      <c r="G101" s="366">
        <f t="shared" si="13"/>
        <v>277.3</v>
      </c>
      <c r="H101" s="366">
        <v>235</v>
      </c>
      <c r="I101" s="286"/>
      <c r="J101" s="357">
        <f t="shared" si="14"/>
        <v>0</v>
      </c>
      <c r="K101" s="484">
        <f t="shared" si="15"/>
        <v>0</v>
      </c>
      <c r="L101" s="129" t="s">
        <v>799</v>
      </c>
      <c r="M101" s="80">
        <v>4627093734078</v>
      </c>
      <c r="N101" s="2">
        <v>1</v>
      </c>
    </row>
    <row r="102" spans="1:14" ht="27" customHeight="1">
      <c r="A102" s="133" t="s">
        <v>1446</v>
      </c>
      <c r="B102" s="53">
        <v>7</v>
      </c>
      <c r="C102" s="188" t="s">
        <v>464</v>
      </c>
      <c r="D102" s="167" t="s">
        <v>945</v>
      </c>
      <c r="E102" s="2" t="s">
        <v>322</v>
      </c>
      <c r="F102" s="224" t="s">
        <v>557</v>
      </c>
      <c r="G102" s="366">
        <f t="shared" si="13"/>
        <v>159.29999999999998</v>
      </c>
      <c r="H102" s="366">
        <v>135</v>
      </c>
      <c r="I102" s="286"/>
      <c r="J102" s="357">
        <f t="shared" si="14"/>
        <v>0</v>
      </c>
      <c r="K102" s="484">
        <f t="shared" si="15"/>
        <v>0</v>
      </c>
      <c r="L102" s="129" t="s">
        <v>906</v>
      </c>
      <c r="M102" s="80">
        <v>4627093734535</v>
      </c>
      <c r="N102" s="2">
        <v>1</v>
      </c>
    </row>
    <row r="103" spans="1:14" ht="27" customHeight="1">
      <c r="A103" s="133" t="s">
        <v>1447</v>
      </c>
      <c r="B103" s="53">
        <v>8</v>
      </c>
      <c r="C103" s="188" t="s">
        <v>465</v>
      </c>
      <c r="D103" s="167" t="s">
        <v>945</v>
      </c>
      <c r="E103" s="2" t="s">
        <v>322</v>
      </c>
      <c r="F103" s="224" t="s">
        <v>557</v>
      </c>
      <c r="G103" s="366">
        <f t="shared" si="13"/>
        <v>352.82</v>
      </c>
      <c r="H103" s="366">
        <v>299</v>
      </c>
      <c r="I103" s="286"/>
      <c r="J103" s="357">
        <f t="shared" si="14"/>
        <v>0</v>
      </c>
      <c r="K103" s="484">
        <f t="shared" si="15"/>
        <v>0</v>
      </c>
      <c r="L103" s="129" t="s">
        <v>907</v>
      </c>
      <c r="M103" s="80">
        <v>4627093734085</v>
      </c>
      <c r="N103" s="2">
        <v>1</v>
      </c>
    </row>
    <row r="104" spans="1:14" ht="27" customHeight="1" thickBot="1">
      <c r="A104" s="133" t="s">
        <v>1448</v>
      </c>
      <c r="B104" s="53">
        <v>9</v>
      </c>
      <c r="C104" s="188" t="s">
        <v>466</v>
      </c>
      <c r="D104" s="167" t="s">
        <v>945</v>
      </c>
      <c r="E104" s="2" t="s">
        <v>396</v>
      </c>
      <c r="F104" s="224" t="s">
        <v>557</v>
      </c>
      <c r="G104" s="366">
        <f t="shared" si="13"/>
        <v>365.79999999999995</v>
      </c>
      <c r="H104" s="366">
        <v>310</v>
      </c>
      <c r="I104" s="286"/>
      <c r="J104" s="357">
        <f t="shared" si="14"/>
        <v>0</v>
      </c>
      <c r="K104" s="484">
        <f t="shared" si="15"/>
        <v>0</v>
      </c>
      <c r="L104" s="71">
        <v>400</v>
      </c>
      <c r="M104" s="80">
        <v>4627093734078</v>
      </c>
      <c r="N104" s="2">
        <v>1</v>
      </c>
    </row>
    <row r="105" spans="1:14" ht="15.75" thickBot="1">
      <c r="B105" s="117"/>
      <c r="C105" s="20"/>
      <c r="D105" s="20"/>
      <c r="E105" s="20"/>
      <c r="F105" s="20"/>
      <c r="G105" s="368"/>
      <c r="H105" s="483"/>
      <c r="I105" s="246" t="s">
        <v>7</v>
      </c>
      <c r="J105" s="358">
        <f>SUM(J96:J104)</f>
        <v>0</v>
      </c>
      <c r="K105" s="479">
        <f>SUM(K96:K104)</f>
        <v>0</v>
      </c>
      <c r="L105" s="20"/>
      <c r="M105" s="20"/>
      <c r="N105" s="20"/>
    </row>
    <row r="107" spans="1:14" ht="13.5" thickBot="1">
      <c r="J107" s="371" t="s">
        <v>716</v>
      </c>
      <c r="K107" s="353" t="s">
        <v>715</v>
      </c>
    </row>
    <row r="108" spans="1:14" ht="21" customHeight="1" thickBot="1">
      <c r="C108" s="74" t="s">
        <v>321</v>
      </c>
      <c r="D108" s="74"/>
      <c r="G108" s="308"/>
      <c r="H108" s="607" t="s">
        <v>507</v>
      </c>
      <c r="I108" s="608"/>
      <c r="J108" s="372">
        <f>SUM(J36,J76,J92,J105)</f>
        <v>0</v>
      </c>
      <c r="K108" s="485">
        <f>SUM(K36,K76,K92,K105)</f>
        <v>0</v>
      </c>
    </row>
    <row r="111" spans="1:14" ht="14.25" customHeight="1"/>
    <row r="112" spans="1:14" ht="10.5" customHeight="1"/>
    <row r="127" spans="3:4" ht="15">
      <c r="C127" s="74"/>
      <c r="D127" s="74"/>
    </row>
  </sheetData>
  <sheetProtection sheet="1" objects="1" scenarios="1" formatCells="0" formatColumns="0" formatRows="0" insertColumns="0" insertRows="0" insertHyperlinks="0" deleteColumns="0" deleteRows="0" sort="0" autoFilter="0" pivotTables="0"/>
  <protectedRanges>
    <protectedRange sqref="A9:XFD9" name="Диапазон1"/>
  </protectedRanges>
  <mergeCells count="13">
    <mergeCell ref="D95:E95"/>
    <mergeCell ref="H108:I108"/>
    <mergeCell ref="D10:N10"/>
    <mergeCell ref="E2:N8"/>
    <mergeCell ref="B9:N9"/>
    <mergeCell ref="B10:C10"/>
    <mergeCell ref="F12:N12"/>
    <mergeCell ref="D12:E12"/>
    <mergeCell ref="F41:N41"/>
    <mergeCell ref="D41:E41"/>
    <mergeCell ref="F79:N79"/>
    <mergeCell ref="D79:E79"/>
    <mergeCell ref="F95:N95"/>
  </mergeCells>
  <phoneticPr fontId="8" type="noConversion"/>
  <hyperlinks>
    <hyperlink ref="C4" r:id="rId1"/>
    <hyperlink ref="C2" r:id="rId2"/>
    <hyperlink ref="C3" r:id="rId3"/>
    <hyperlink ref="C6" r:id="rId4"/>
  </hyperlinks>
  <pageMargins left="0.31" right="0.35" top="0.38" bottom="0.54" header="0.19" footer="0.3"/>
  <pageSetup paperSize="9" orientation="landscape" r:id="rId5"/>
  <headerFooter alignWithMargins="0"/>
  <ignoredErrors>
    <ignoredError sqref="G83" formula="1"/>
  </ignoredError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M241"/>
  <sheetViews>
    <sheetView zoomScale="85" zoomScaleNormal="85" workbookViewId="0">
      <pane ySplit="1" topLeftCell="A2" activePane="bottomLeft" state="frozen"/>
      <selection pane="bottomLeft" activeCell="O16" sqref="O16"/>
    </sheetView>
  </sheetViews>
  <sheetFormatPr defaultColWidth="8.85546875" defaultRowHeight="12.75"/>
  <cols>
    <col min="1" max="1" width="19" style="453" hidden="1" customWidth="1"/>
    <col min="2" max="2" width="4.7109375" style="42" customWidth="1"/>
    <col min="3" max="3" width="34.140625" style="44" customWidth="1"/>
    <col min="4" max="4" width="16" style="39" customWidth="1"/>
    <col min="5" max="5" width="9.5703125" style="44" customWidth="1"/>
    <col min="6" max="6" width="12.28515625" style="44" customWidth="1"/>
    <col min="7" max="7" width="11.5703125" style="45" hidden="1" customWidth="1"/>
    <col min="8" max="8" width="11.5703125" style="478" customWidth="1"/>
    <col min="9" max="9" width="12.5703125" style="40" customWidth="1"/>
    <col min="10" max="10" width="12" style="374" hidden="1" customWidth="1"/>
    <col min="11" max="11" width="12" style="374" customWidth="1"/>
    <col min="12" max="12" width="13" style="60" customWidth="1"/>
    <col min="13" max="13" width="19.85546875" style="41" customWidth="1"/>
  </cols>
  <sheetData>
    <row r="1" spans="1:13" ht="45.75" thickBot="1">
      <c r="A1" s="451" t="s">
        <v>941</v>
      </c>
      <c r="B1" s="61" t="s">
        <v>0</v>
      </c>
      <c r="C1" s="61" t="s">
        <v>31</v>
      </c>
      <c r="D1" s="61" t="s">
        <v>214</v>
      </c>
      <c r="E1" s="61" t="s">
        <v>215</v>
      </c>
      <c r="F1" s="61" t="s">
        <v>547</v>
      </c>
      <c r="G1" s="62" t="s">
        <v>709</v>
      </c>
      <c r="H1" s="373" t="s">
        <v>710</v>
      </c>
      <c r="I1" s="61" t="s">
        <v>216</v>
      </c>
      <c r="J1" s="373" t="s">
        <v>717</v>
      </c>
      <c r="K1" s="373" t="s">
        <v>718</v>
      </c>
      <c r="L1" s="61" t="s">
        <v>213</v>
      </c>
      <c r="M1" s="63" t="s">
        <v>242</v>
      </c>
    </row>
    <row r="2" spans="1:13" ht="15">
      <c r="B2"/>
      <c r="C2" s="175" t="s">
        <v>698</v>
      </c>
      <c r="D2" s="550"/>
      <c r="E2" s="550"/>
      <c r="F2" s="550"/>
      <c r="G2" s="550"/>
      <c r="H2" s="550"/>
      <c r="I2" s="550"/>
      <c r="J2" s="550"/>
      <c r="K2" s="550"/>
      <c r="L2" s="550"/>
      <c r="M2" s="550"/>
    </row>
    <row r="3" spans="1:13" ht="15">
      <c r="B3"/>
      <c r="C3" s="257" t="s">
        <v>699</v>
      </c>
      <c r="D3" s="550"/>
      <c r="E3" s="550"/>
      <c r="F3" s="550"/>
      <c r="G3" s="550"/>
      <c r="H3" s="550"/>
      <c r="I3" s="550"/>
      <c r="J3" s="550"/>
      <c r="K3" s="550"/>
      <c r="L3" s="550"/>
      <c r="M3" s="550"/>
    </row>
    <row r="4" spans="1:13" ht="15">
      <c r="B4"/>
      <c r="C4" s="257" t="s">
        <v>846</v>
      </c>
      <c r="D4" s="550"/>
      <c r="E4" s="550"/>
      <c r="F4" s="550"/>
      <c r="G4" s="550"/>
      <c r="H4" s="550"/>
      <c r="I4" s="550"/>
      <c r="J4" s="550"/>
      <c r="K4" s="550"/>
      <c r="L4" s="550"/>
      <c r="M4" s="550"/>
    </row>
    <row r="5" spans="1:13" ht="15">
      <c r="B5"/>
      <c r="C5" s="467" t="s">
        <v>1449</v>
      </c>
      <c r="D5" s="550"/>
      <c r="E5" s="550"/>
      <c r="F5" s="550"/>
      <c r="G5" s="550"/>
      <c r="H5" s="550"/>
      <c r="I5" s="550"/>
      <c r="J5" s="550"/>
      <c r="K5" s="550"/>
      <c r="L5" s="550"/>
      <c r="M5" s="550"/>
    </row>
    <row r="6" spans="1:13" ht="15">
      <c r="B6"/>
      <c r="C6" s="257" t="s">
        <v>1450</v>
      </c>
      <c r="D6" s="550"/>
      <c r="E6" s="550"/>
      <c r="F6" s="550"/>
      <c r="G6" s="550"/>
      <c r="H6" s="550"/>
      <c r="I6" s="550"/>
      <c r="J6" s="550"/>
      <c r="K6" s="550"/>
      <c r="L6" s="550"/>
      <c r="M6" s="550"/>
    </row>
    <row r="7" spans="1:13">
      <c r="B7"/>
      <c r="C7" s="418" t="s">
        <v>897</v>
      </c>
      <c r="D7" s="550"/>
      <c r="E7" s="550"/>
      <c r="F7" s="550"/>
      <c r="G7" s="550"/>
      <c r="H7" s="550"/>
      <c r="I7" s="550"/>
      <c r="J7" s="550"/>
      <c r="K7" s="550"/>
      <c r="L7" s="550"/>
      <c r="M7" s="550"/>
    </row>
    <row r="8" spans="1:13" ht="14.25" customHeight="1">
      <c r="B8" s="47"/>
      <c r="C8" s="7" t="s">
        <v>21</v>
      </c>
      <c r="D8" s="550"/>
      <c r="E8" s="550"/>
      <c r="F8" s="550"/>
      <c r="G8" s="550"/>
      <c r="H8" s="550"/>
      <c r="I8" s="550"/>
      <c r="J8" s="550"/>
      <c r="K8" s="550"/>
      <c r="L8" s="550"/>
      <c r="M8" s="550"/>
    </row>
    <row r="9" spans="1:13" s="42" customFormat="1" ht="24" customHeight="1">
      <c r="A9" s="458"/>
      <c r="B9" s="620"/>
      <c r="C9" s="620"/>
      <c r="D9" s="620" t="s">
        <v>714</v>
      </c>
      <c r="E9" s="620"/>
      <c r="F9" s="620"/>
      <c r="G9" s="620"/>
      <c r="H9" s="620"/>
      <c r="I9" s="620"/>
      <c r="J9" s="620"/>
      <c r="K9" s="620"/>
      <c r="L9" s="620"/>
      <c r="M9" s="620"/>
    </row>
    <row r="10" spans="1:13" s="42" customFormat="1" ht="67.5" customHeight="1" thickBot="1">
      <c r="A10" s="458"/>
      <c r="B10" s="620"/>
      <c r="C10" s="620"/>
      <c r="D10" s="619"/>
      <c r="E10" s="619"/>
      <c r="F10" s="619"/>
      <c r="G10" s="619"/>
      <c r="H10" s="619"/>
      <c r="I10" s="619"/>
      <c r="J10" s="619"/>
      <c r="K10" s="619"/>
      <c r="L10" s="619"/>
      <c r="M10" s="619"/>
    </row>
    <row r="11" spans="1:13" s="43" customFormat="1" ht="45.75" thickBot="1">
      <c r="A11" s="451" t="s">
        <v>941</v>
      </c>
      <c r="B11" s="61" t="s">
        <v>0</v>
      </c>
      <c r="C11" s="61" t="s">
        <v>31</v>
      </c>
      <c r="D11" s="61" t="s">
        <v>214</v>
      </c>
      <c r="E11" s="61" t="s">
        <v>215</v>
      </c>
      <c r="F11" s="61" t="s">
        <v>547</v>
      </c>
      <c r="G11" s="62" t="s">
        <v>709</v>
      </c>
      <c r="H11" s="373" t="s">
        <v>710</v>
      </c>
      <c r="I11" s="61" t="s">
        <v>216</v>
      </c>
      <c r="J11" s="373" t="s">
        <v>217</v>
      </c>
      <c r="K11" s="373" t="s">
        <v>217</v>
      </c>
      <c r="L11" s="61" t="s">
        <v>213</v>
      </c>
      <c r="M11" s="63" t="s">
        <v>242</v>
      </c>
    </row>
    <row r="12" spans="1:13" ht="18.75" customHeight="1" thickBot="1">
      <c r="B12" s="615" t="s">
        <v>32</v>
      </c>
      <c r="C12" s="616"/>
      <c r="D12" s="616"/>
      <c r="E12" s="616"/>
      <c r="F12" s="616"/>
      <c r="G12" s="616"/>
      <c r="H12" s="616"/>
      <c r="I12" s="617"/>
      <c r="J12" s="616"/>
      <c r="K12" s="616"/>
      <c r="L12" s="616"/>
      <c r="M12" s="618"/>
    </row>
    <row r="13" spans="1:13" ht="15" customHeight="1">
      <c r="A13" s="133" t="s">
        <v>1247</v>
      </c>
      <c r="B13" s="51">
        <v>1</v>
      </c>
      <c r="C13" s="48" t="s">
        <v>33</v>
      </c>
      <c r="D13" s="49" t="s">
        <v>34</v>
      </c>
      <c r="E13" s="136">
        <v>50</v>
      </c>
      <c r="F13" s="230" t="s">
        <v>557</v>
      </c>
      <c r="G13" s="213">
        <f>H13*1.18</f>
        <v>80.239999999999995</v>
      </c>
      <c r="H13" s="476">
        <v>68</v>
      </c>
      <c r="I13" s="287"/>
      <c r="J13" s="344">
        <f>G13*I13</f>
        <v>0</v>
      </c>
      <c r="K13" s="316">
        <f>H13*I13</f>
        <v>0</v>
      </c>
      <c r="L13" s="136">
        <v>105</v>
      </c>
      <c r="M13" s="50">
        <v>4630010460998</v>
      </c>
    </row>
    <row r="14" spans="1:13" ht="15" customHeight="1">
      <c r="A14" s="133"/>
      <c r="B14" s="51">
        <v>2</v>
      </c>
      <c r="C14" s="48" t="s">
        <v>35</v>
      </c>
      <c r="D14" s="49" t="s">
        <v>36</v>
      </c>
      <c r="E14" s="136">
        <v>50</v>
      </c>
      <c r="F14" s="230" t="s">
        <v>557</v>
      </c>
      <c r="G14" s="213">
        <f t="shared" ref="G14:G77" si="0">H14*1.18</f>
        <v>247.79999999999998</v>
      </c>
      <c r="H14" s="476">
        <v>210</v>
      </c>
      <c r="I14" s="288"/>
      <c r="J14" s="344">
        <f t="shared" ref="J14:J77" si="1">G14*I14</f>
        <v>0</v>
      </c>
      <c r="K14" s="316">
        <f t="shared" ref="K14:K77" si="2">H14*I14</f>
        <v>0</v>
      </c>
      <c r="L14" s="136">
        <v>280</v>
      </c>
      <c r="M14" s="50">
        <v>4630010462725</v>
      </c>
    </row>
    <row r="15" spans="1:13" ht="15" customHeight="1">
      <c r="A15" s="133"/>
      <c r="B15" s="51">
        <v>3</v>
      </c>
      <c r="C15" s="48" t="s">
        <v>37</v>
      </c>
      <c r="D15" s="49" t="s">
        <v>38</v>
      </c>
      <c r="E15" s="136">
        <v>50</v>
      </c>
      <c r="F15" s="230" t="s">
        <v>557</v>
      </c>
      <c r="G15" s="213">
        <f t="shared" si="0"/>
        <v>93.22</v>
      </c>
      <c r="H15" s="476">
        <v>79</v>
      </c>
      <c r="I15" s="288"/>
      <c r="J15" s="344">
        <f t="shared" si="1"/>
        <v>0</v>
      </c>
      <c r="K15" s="316">
        <f t="shared" si="2"/>
        <v>0</v>
      </c>
      <c r="L15" s="136">
        <v>100</v>
      </c>
      <c r="M15" s="50">
        <v>4630010461001</v>
      </c>
    </row>
    <row r="16" spans="1:13" ht="15" customHeight="1">
      <c r="A16" s="133"/>
      <c r="B16" s="51">
        <v>4</v>
      </c>
      <c r="C16" s="48" t="s">
        <v>39</v>
      </c>
      <c r="D16" s="49" t="s">
        <v>36</v>
      </c>
      <c r="E16" s="136">
        <v>50</v>
      </c>
      <c r="F16" s="230" t="s">
        <v>557</v>
      </c>
      <c r="G16" s="213">
        <f t="shared" si="0"/>
        <v>53.099999999999994</v>
      </c>
      <c r="H16" s="476">
        <v>45</v>
      </c>
      <c r="I16" s="288"/>
      <c r="J16" s="344">
        <f t="shared" si="1"/>
        <v>0</v>
      </c>
      <c r="K16" s="316">
        <f t="shared" si="2"/>
        <v>0</v>
      </c>
      <c r="L16" s="136">
        <v>68</v>
      </c>
      <c r="M16" s="50">
        <v>4630010461018</v>
      </c>
    </row>
    <row r="17" spans="1:13" ht="15" customHeight="1">
      <c r="A17" s="133"/>
      <c r="B17" s="51">
        <v>5</v>
      </c>
      <c r="C17" s="48" t="s">
        <v>286</v>
      </c>
      <c r="D17" s="87" t="s">
        <v>44</v>
      </c>
      <c r="E17" s="136">
        <v>50</v>
      </c>
      <c r="F17" s="230" t="s">
        <v>557</v>
      </c>
      <c r="G17" s="213">
        <f t="shared" si="0"/>
        <v>115.64</v>
      </c>
      <c r="H17" s="476">
        <v>98</v>
      </c>
      <c r="I17" s="288"/>
      <c r="J17" s="344">
        <f t="shared" si="1"/>
        <v>0</v>
      </c>
      <c r="K17" s="316">
        <f t="shared" si="2"/>
        <v>0</v>
      </c>
      <c r="L17" s="136">
        <v>130</v>
      </c>
      <c r="M17" s="50">
        <v>4630010462732</v>
      </c>
    </row>
    <row r="18" spans="1:13" ht="15" customHeight="1">
      <c r="A18" s="133"/>
      <c r="B18" s="51">
        <v>6</v>
      </c>
      <c r="C18" s="48" t="s">
        <v>40</v>
      </c>
      <c r="D18" s="49" t="s">
        <v>36</v>
      </c>
      <c r="E18" s="136">
        <v>50</v>
      </c>
      <c r="F18" s="230" t="s">
        <v>557</v>
      </c>
      <c r="G18" s="213">
        <f t="shared" si="0"/>
        <v>60.18</v>
      </c>
      <c r="H18" s="476">
        <v>51</v>
      </c>
      <c r="I18" s="288"/>
      <c r="J18" s="344">
        <f t="shared" si="1"/>
        <v>0</v>
      </c>
      <c r="K18" s="316">
        <f t="shared" si="2"/>
        <v>0</v>
      </c>
      <c r="L18" s="136">
        <v>75</v>
      </c>
      <c r="M18" s="50">
        <v>4630010461025</v>
      </c>
    </row>
    <row r="19" spans="1:13" ht="15" customHeight="1">
      <c r="A19" s="133"/>
      <c r="B19" s="51">
        <v>7</v>
      </c>
      <c r="C19" s="48" t="s">
        <v>41</v>
      </c>
      <c r="D19" s="49" t="s">
        <v>42</v>
      </c>
      <c r="E19" s="136">
        <v>50</v>
      </c>
      <c r="F19" s="230" t="s">
        <v>557</v>
      </c>
      <c r="G19" s="213">
        <f t="shared" si="0"/>
        <v>109.74</v>
      </c>
      <c r="H19" s="476">
        <v>93</v>
      </c>
      <c r="I19" s="288"/>
      <c r="J19" s="344">
        <f t="shared" si="1"/>
        <v>0</v>
      </c>
      <c r="K19" s="316">
        <f t="shared" si="2"/>
        <v>0</v>
      </c>
      <c r="L19" s="434">
        <v>125</v>
      </c>
      <c r="M19" s="50">
        <v>4630010461032</v>
      </c>
    </row>
    <row r="20" spans="1:13" ht="15" customHeight="1">
      <c r="A20" s="133"/>
      <c r="B20" s="51">
        <v>8</v>
      </c>
      <c r="C20" s="48" t="s">
        <v>287</v>
      </c>
      <c r="D20" s="87" t="s">
        <v>36</v>
      </c>
      <c r="E20" s="136">
        <v>50</v>
      </c>
      <c r="F20" s="230" t="s">
        <v>557</v>
      </c>
      <c r="G20" s="213">
        <f t="shared" si="0"/>
        <v>57.82</v>
      </c>
      <c r="H20" s="476">
        <v>49</v>
      </c>
      <c r="I20" s="288"/>
      <c r="J20" s="344">
        <f t="shared" si="1"/>
        <v>0</v>
      </c>
      <c r="K20" s="316">
        <f t="shared" si="2"/>
        <v>0</v>
      </c>
      <c r="L20" s="136">
        <v>70</v>
      </c>
      <c r="M20" s="50">
        <v>4630010460998</v>
      </c>
    </row>
    <row r="21" spans="1:13" ht="15" customHeight="1">
      <c r="A21" s="133"/>
      <c r="B21" s="51">
        <v>9</v>
      </c>
      <c r="C21" s="48" t="s">
        <v>43</v>
      </c>
      <c r="D21" s="49" t="s">
        <v>44</v>
      </c>
      <c r="E21" s="136">
        <v>20</v>
      </c>
      <c r="F21" s="230" t="s">
        <v>557</v>
      </c>
      <c r="G21" s="213">
        <f t="shared" si="0"/>
        <v>265.5</v>
      </c>
      <c r="H21" s="476">
        <v>225</v>
      </c>
      <c r="I21" s="288"/>
      <c r="J21" s="344">
        <f t="shared" si="1"/>
        <v>0</v>
      </c>
      <c r="K21" s="316">
        <f t="shared" si="2"/>
        <v>0</v>
      </c>
      <c r="L21" s="136">
        <v>350</v>
      </c>
      <c r="M21" s="50">
        <v>4630010461049</v>
      </c>
    </row>
    <row r="22" spans="1:13" ht="15" customHeight="1">
      <c r="A22" s="133"/>
      <c r="B22" s="51">
        <v>10</v>
      </c>
      <c r="C22" s="48" t="s">
        <v>288</v>
      </c>
      <c r="D22" s="87" t="s">
        <v>38</v>
      </c>
      <c r="E22" s="136">
        <v>50</v>
      </c>
      <c r="F22" s="230" t="s">
        <v>557</v>
      </c>
      <c r="G22" s="213">
        <f t="shared" si="0"/>
        <v>169.92</v>
      </c>
      <c r="H22" s="476">
        <v>144</v>
      </c>
      <c r="I22" s="288"/>
      <c r="J22" s="344">
        <f t="shared" si="1"/>
        <v>0</v>
      </c>
      <c r="K22" s="316">
        <f t="shared" si="2"/>
        <v>0</v>
      </c>
      <c r="L22" s="136">
        <v>250</v>
      </c>
      <c r="M22" s="50">
        <v>4630010463296</v>
      </c>
    </row>
    <row r="23" spans="1:13" ht="15" customHeight="1">
      <c r="A23" s="133"/>
      <c r="B23" s="51">
        <v>11</v>
      </c>
      <c r="C23" s="48" t="s">
        <v>45</v>
      </c>
      <c r="D23" s="49" t="s">
        <v>36</v>
      </c>
      <c r="E23" s="136">
        <v>30</v>
      </c>
      <c r="F23" s="230" t="s">
        <v>557</v>
      </c>
      <c r="G23" s="213">
        <f t="shared" si="0"/>
        <v>122.72</v>
      </c>
      <c r="H23" s="476">
        <v>104</v>
      </c>
      <c r="I23" s="288"/>
      <c r="J23" s="344">
        <f t="shared" si="1"/>
        <v>0</v>
      </c>
      <c r="K23" s="316">
        <f t="shared" si="2"/>
        <v>0</v>
      </c>
      <c r="L23" s="136">
        <v>150</v>
      </c>
      <c r="M23" s="50">
        <v>4630010461056</v>
      </c>
    </row>
    <row r="24" spans="1:13" ht="15" customHeight="1">
      <c r="A24" s="133"/>
      <c r="B24" s="51">
        <v>12</v>
      </c>
      <c r="C24" s="48" t="s">
        <v>45</v>
      </c>
      <c r="D24" s="49" t="s">
        <v>38</v>
      </c>
      <c r="E24" s="136">
        <v>50</v>
      </c>
      <c r="F24" s="230" t="s">
        <v>557</v>
      </c>
      <c r="G24" s="213">
        <f t="shared" si="0"/>
        <v>76.7</v>
      </c>
      <c r="H24" s="476">
        <v>65</v>
      </c>
      <c r="I24" s="288"/>
      <c r="J24" s="344">
        <f t="shared" si="1"/>
        <v>0</v>
      </c>
      <c r="K24" s="316">
        <f t="shared" si="2"/>
        <v>0</v>
      </c>
      <c r="L24" s="136">
        <v>100</v>
      </c>
      <c r="M24" s="50">
        <v>4630010461063</v>
      </c>
    </row>
    <row r="25" spans="1:13" ht="15" customHeight="1">
      <c r="A25" s="133"/>
      <c r="B25" s="51">
        <v>13</v>
      </c>
      <c r="C25" s="48" t="s">
        <v>259</v>
      </c>
      <c r="D25" s="49" t="s">
        <v>38</v>
      </c>
      <c r="E25" s="136">
        <v>50</v>
      </c>
      <c r="F25" s="230" t="s">
        <v>557</v>
      </c>
      <c r="G25" s="213">
        <f t="shared" si="0"/>
        <v>70.8</v>
      </c>
      <c r="H25" s="476">
        <v>60</v>
      </c>
      <c r="I25" s="288"/>
      <c r="J25" s="344">
        <f t="shared" si="1"/>
        <v>0</v>
      </c>
      <c r="K25" s="316">
        <f t="shared" si="2"/>
        <v>0</v>
      </c>
      <c r="L25" s="136">
        <v>95</v>
      </c>
      <c r="M25" s="50">
        <v>4630010461070</v>
      </c>
    </row>
    <row r="26" spans="1:13" ht="15" customHeight="1">
      <c r="A26" s="133"/>
      <c r="B26" s="51">
        <v>14</v>
      </c>
      <c r="C26" s="48" t="s">
        <v>260</v>
      </c>
      <c r="D26" s="49" t="s">
        <v>38</v>
      </c>
      <c r="E26" s="136">
        <v>50</v>
      </c>
      <c r="F26" s="230" t="s">
        <v>557</v>
      </c>
      <c r="G26" s="213">
        <f t="shared" si="0"/>
        <v>132.16</v>
      </c>
      <c r="H26" s="476">
        <v>112</v>
      </c>
      <c r="I26" s="288"/>
      <c r="J26" s="344">
        <f t="shared" si="1"/>
        <v>0</v>
      </c>
      <c r="K26" s="316">
        <f t="shared" si="2"/>
        <v>0</v>
      </c>
      <c r="L26" s="136">
        <v>150</v>
      </c>
      <c r="M26" s="50">
        <v>4630010462756</v>
      </c>
    </row>
    <row r="27" spans="1:13" ht="15" customHeight="1">
      <c r="A27" s="133"/>
      <c r="B27" s="51">
        <v>15</v>
      </c>
      <c r="C27" s="48" t="s">
        <v>261</v>
      </c>
      <c r="D27" s="87" t="s">
        <v>147</v>
      </c>
      <c r="E27" s="136">
        <v>50</v>
      </c>
      <c r="F27" s="230" t="s">
        <v>557</v>
      </c>
      <c r="G27" s="213">
        <f t="shared" si="0"/>
        <v>53.099999999999994</v>
      </c>
      <c r="H27" s="476">
        <v>45</v>
      </c>
      <c r="I27" s="288"/>
      <c r="J27" s="344">
        <f t="shared" si="1"/>
        <v>0</v>
      </c>
      <c r="K27" s="316">
        <f t="shared" si="2"/>
        <v>0</v>
      </c>
      <c r="L27" s="136">
        <v>65</v>
      </c>
      <c r="M27" s="50">
        <v>4630010463975</v>
      </c>
    </row>
    <row r="28" spans="1:13" ht="15" customHeight="1">
      <c r="A28" s="133"/>
      <c r="B28" s="51">
        <v>16</v>
      </c>
      <c r="C28" s="48" t="s">
        <v>46</v>
      </c>
      <c r="D28" s="49" t="s">
        <v>36</v>
      </c>
      <c r="E28" s="136">
        <v>50</v>
      </c>
      <c r="F28" s="230" t="s">
        <v>557</v>
      </c>
      <c r="G28" s="213">
        <f t="shared" si="0"/>
        <v>57.82</v>
      </c>
      <c r="H28" s="476">
        <v>49</v>
      </c>
      <c r="I28" s="288"/>
      <c r="J28" s="344">
        <f t="shared" si="1"/>
        <v>0</v>
      </c>
      <c r="K28" s="316">
        <f t="shared" si="2"/>
        <v>0</v>
      </c>
      <c r="L28" s="434">
        <v>70</v>
      </c>
      <c r="M28" s="50">
        <v>4630010461087</v>
      </c>
    </row>
    <row r="29" spans="1:13" ht="15" customHeight="1">
      <c r="A29" s="133"/>
      <c r="B29" s="51">
        <v>17</v>
      </c>
      <c r="C29" s="48" t="s">
        <v>46</v>
      </c>
      <c r="D29" s="49" t="s">
        <v>47</v>
      </c>
      <c r="E29" s="136">
        <v>50</v>
      </c>
      <c r="F29" s="230" t="s">
        <v>557</v>
      </c>
      <c r="G29" s="213">
        <f t="shared" si="0"/>
        <v>49.559999999999995</v>
      </c>
      <c r="H29" s="476">
        <v>42</v>
      </c>
      <c r="I29" s="288"/>
      <c r="J29" s="344">
        <f t="shared" si="1"/>
        <v>0</v>
      </c>
      <c r="K29" s="316">
        <f t="shared" si="2"/>
        <v>0</v>
      </c>
      <c r="L29" s="136">
        <v>60</v>
      </c>
      <c r="M29" s="50">
        <v>4630010461094</v>
      </c>
    </row>
    <row r="30" spans="1:13" ht="15" customHeight="1">
      <c r="A30" s="133"/>
      <c r="B30" s="51">
        <v>18</v>
      </c>
      <c r="C30" s="48" t="s">
        <v>289</v>
      </c>
      <c r="D30" s="87" t="s">
        <v>38</v>
      </c>
      <c r="E30" s="136">
        <v>30</v>
      </c>
      <c r="F30" s="230" t="s">
        <v>557</v>
      </c>
      <c r="G30" s="213">
        <f t="shared" si="0"/>
        <v>80.239999999999995</v>
      </c>
      <c r="H30" s="476">
        <v>68</v>
      </c>
      <c r="I30" s="288"/>
      <c r="J30" s="344">
        <f t="shared" si="1"/>
        <v>0</v>
      </c>
      <c r="K30" s="316">
        <f t="shared" si="2"/>
        <v>0</v>
      </c>
      <c r="L30" s="434">
        <v>90</v>
      </c>
      <c r="M30" s="50">
        <v>4630010460998</v>
      </c>
    </row>
    <row r="31" spans="1:13" ht="15" customHeight="1">
      <c r="A31" s="133"/>
      <c r="B31" s="51">
        <v>19</v>
      </c>
      <c r="C31" s="48" t="s">
        <v>262</v>
      </c>
      <c r="D31" s="87" t="s">
        <v>38</v>
      </c>
      <c r="E31" s="136">
        <v>50</v>
      </c>
      <c r="F31" s="230" t="s">
        <v>557</v>
      </c>
      <c r="G31" s="213">
        <f t="shared" si="0"/>
        <v>80.239999999999995</v>
      </c>
      <c r="H31" s="476">
        <v>68</v>
      </c>
      <c r="I31" s="288"/>
      <c r="J31" s="344">
        <f t="shared" si="1"/>
        <v>0</v>
      </c>
      <c r="K31" s="316">
        <f t="shared" si="2"/>
        <v>0</v>
      </c>
      <c r="L31" s="434">
        <v>90</v>
      </c>
      <c r="M31" s="50">
        <v>4630010463906</v>
      </c>
    </row>
    <row r="32" spans="1:13" ht="15" customHeight="1">
      <c r="A32" s="133"/>
      <c r="B32" s="51">
        <v>20</v>
      </c>
      <c r="C32" s="48" t="s">
        <v>48</v>
      </c>
      <c r="D32" s="49" t="s">
        <v>47</v>
      </c>
      <c r="E32" s="136">
        <v>50</v>
      </c>
      <c r="F32" s="230" t="s">
        <v>557</v>
      </c>
      <c r="G32" s="213">
        <f t="shared" si="0"/>
        <v>56.64</v>
      </c>
      <c r="H32" s="476">
        <v>48</v>
      </c>
      <c r="I32" s="288"/>
      <c r="J32" s="344">
        <f t="shared" si="1"/>
        <v>0</v>
      </c>
      <c r="K32" s="316">
        <f t="shared" si="2"/>
        <v>0</v>
      </c>
      <c r="L32" s="136">
        <v>65</v>
      </c>
      <c r="M32" s="50">
        <v>4630010461100</v>
      </c>
    </row>
    <row r="33" spans="1:13" ht="15" customHeight="1">
      <c r="A33" s="133"/>
      <c r="B33" s="51">
        <v>21</v>
      </c>
      <c r="C33" s="48" t="s">
        <v>49</v>
      </c>
      <c r="D33" s="49" t="s">
        <v>50</v>
      </c>
      <c r="E33" s="136">
        <v>50</v>
      </c>
      <c r="F33" s="230" t="s">
        <v>557</v>
      </c>
      <c r="G33" s="213">
        <f t="shared" si="0"/>
        <v>153.4</v>
      </c>
      <c r="H33" s="476">
        <v>130</v>
      </c>
      <c r="I33" s="288"/>
      <c r="J33" s="344">
        <f t="shared" si="1"/>
        <v>0</v>
      </c>
      <c r="K33" s="316">
        <f t="shared" si="2"/>
        <v>0</v>
      </c>
      <c r="L33" s="434">
        <v>180</v>
      </c>
      <c r="M33" s="50">
        <v>4630010461117</v>
      </c>
    </row>
    <row r="34" spans="1:13" ht="15" customHeight="1">
      <c r="A34" s="133"/>
      <c r="B34" s="51">
        <v>22</v>
      </c>
      <c r="C34" s="48" t="s">
        <v>51</v>
      </c>
      <c r="D34" s="49" t="s">
        <v>44</v>
      </c>
      <c r="E34" s="136">
        <v>50</v>
      </c>
      <c r="F34" s="230" t="s">
        <v>557</v>
      </c>
      <c r="G34" s="213">
        <f t="shared" si="0"/>
        <v>110.91999999999999</v>
      </c>
      <c r="H34" s="476">
        <v>94</v>
      </c>
      <c r="I34" s="288"/>
      <c r="J34" s="344">
        <f t="shared" si="1"/>
        <v>0</v>
      </c>
      <c r="K34" s="316">
        <f t="shared" si="2"/>
        <v>0</v>
      </c>
      <c r="L34" s="136">
        <v>130</v>
      </c>
      <c r="M34" s="50">
        <v>4630010461124</v>
      </c>
    </row>
    <row r="35" spans="1:13" ht="15" customHeight="1">
      <c r="A35" s="133"/>
      <c r="B35" s="51">
        <v>23</v>
      </c>
      <c r="C35" s="48" t="s">
        <v>52</v>
      </c>
      <c r="D35" s="49" t="s">
        <v>47</v>
      </c>
      <c r="E35" s="136">
        <v>50</v>
      </c>
      <c r="F35" s="230" t="s">
        <v>557</v>
      </c>
      <c r="G35" s="213">
        <f t="shared" si="0"/>
        <v>159.29999999999998</v>
      </c>
      <c r="H35" s="476">
        <v>135</v>
      </c>
      <c r="I35" s="288"/>
      <c r="J35" s="344">
        <f t="shared" si="1"/>
        <v>0</v>
      </c>
      <c r="K35" s="316">
        <f t="shared" si="2"/>
        <v>0</v>
      </c>
      <c r="L35" s="434">
        <v>175</v>
      </c>
      <c r="M35" s="50">
        <v>4630010461131</v>
      </c>
    </row>
    <row r="36" spans="1:13" ht="15" customHeight="1">
      <c r="A36" s="133"/>
      <c r="B36" s="51">
        <v>24</v>
      </c>
      <c r="C36" s="48" t="s">
        <v>53</v>
      </c>
      <c r="D36" s="49" t="s">
        <v>54</v>
      </c>
      <c r="E36" s="136">
        <v>50</v>
      </c>
      <c r="F36" s="230" t="s">
        <v>557</v>
      </c>
      <c r="G36" s="213">
        <f t="shared" si="0"/>
        <v>56.64</v>
      </c>
      <c r="H36" s="476">
        <v>48</v>
      </c>
      <c r="I36" s="288"/>
      <c r="J36" s="344">
        <f t="shared" si="1"/>
        <v>0</v>
      </c>
      <c r="K36" s="316">
        <f t="shared" si="2"/>
        <v>0</v>
      </c>
      <c r="L36" s="136">
        <v>75</v>
      </c>
      <c r="M36" s="50">
        <v>4630010461148</v>
      </c>
    </row>
    <row r="37" spans="1:13" ht="15" customHeight="1">
      <c r="A37" s="133"/>
      <c r="B37" s="51">
        <v>25</v>
      </c>
      <c r="C37" s="48" t="s">
        <v>55</v>
      </c>
      <c r="D37" s="49" t="s">
        <v>44</v>
      </c>
      <c r="E37" s="136">
        <v>50</v>
      </c>
      <c r="F37" s="230" t="s">
        <v>557</v>
      </c>
      <c r="G37" s="213">
        <f t="shared" si="0"/>
        <v>69.61999999999999</v>
      </c>
      <c r="H37" s="476">
        <v>59</v>
      </c>
      <c r="I37" s="288"/>
      <c r="J37" s="344">
        <f t="shared" si="1"/>
        <v>0</v>
      </c>
      <c r="K37" s="316">
        <f t="shared" si="2"/>
        <v>0</v>
      </c>
      <c r="L37" s="136">
        <v>85</v>
      </c>
      <c r="M37" s="50">
        <v>4630010461155</v>
      </c>
    </row>
    <row r="38" spans="1:13" ht="15" customHeight="1">
      <c r="A38" s="133"/>
      <c r="B38" s="51">
        <v>26</v>
      </c>
      <c r="C38" s="48" t="s">
        <v>56</v>
      </c>
      <c r="D38" s="49" t="s">
        <v>47</v>
      </c>
      <c r="E38" s="136">
        <v>30</v>
      </c>
      <c r="F38" s="230" t="s">
        <v>557</v>
      </c>
      <c r="G38" s="213">
        <f t="shared" si="0"/>
        <v>49.559999999999995</v>
      </c>
      <c r="H38" s="476">
        <v>42</v>
      </c>
      <c r="I38" s="288"/>
      <c r="J38" s="344">
        <f t="shared" si="1"/>
        <v>0</v>
      </c>
      <c r="K38" s="316">
        <f t="shared" si="2"/>
        <v>0</v>
      </c>
      <c r="L38" s="136">
        <v>60</v>
      </c>
      <c r="M38" s="50">
        <v>4630010461162</v>
      </c>
    </row>
    <row r="39" spans="1:13" ht="15" customHeight="1">
      <c r="A39" s="133"/>
      <c r="B39" s="51">
        <v>27</v>
      </c>
      <c r="C39" s="48" t="s">
        <v>290</v>
      </c>
      <c r="D39" s="87" t="s">
        <v>38</v>
      </c>
      <c r="E39" s="136">
        <v>25</v>
      </c>
      <c r="F39" s="230" t="s">
        <v>557</v>
      </c>
      <c r="G39" s="213">
        <f t="shared" si="0"/>
        <v>35.4</v>
      </c>
      <c r="H39" s="476">
        <v>30</v>
      </c>
      <c r="I39" s="288"/>
      <c r="J39" s="344">
        <f t="shared" si="1"/>
        <v>0</v>
      </c>
      <c r="K39" s="316">
        <f t="shared" si="2"/>
        <v>0</v>
      </c>
      <c r="L39" s="136">
        <v>40</v>
      </c>
      <c r="M39" s="50">
        <v>4630010462770</v>
      </c>
    </row>
    <row r="40" spans="1:13" ht="15" customHeight="1">
      <c r="A40" s="133"/>
      <c r="B40" s="51">
        <v>28</v>
      </c>
      <c r="C40" s="48" t="s">
        <v>57</v>
      </c>
      <c r="D40" s="49" t="s">
        <v>58</v>
      </c>
      <c r="E40" s="136">
        <v>50</v>
      </c>
      <c r="F40" s="230" t="s">
        <v>557</v>
      </c>
      <c r="G40" s="213">
        <f t="shared" si="0"/>
        <v>57.82</v>
      </c>
      <c r="H40" s="476">
        <v>49</v>
      </c>
      <c r="I40" s="288"/>
      <c r="J40" s="344">
        <f t="shared" si="1"/>
        <v>0</v>
      </c>
      <c r="K40" s="316">
        <f t="shared" si="2"/>
        <v>0</v>
      </c>
      <c r="L40" s="136">
        <v>65</v>
      </c>
      <c r="M40" s="50">
        <v>4630010461179</v>
      </c>
    </row>
    <row r="41" spans="1:13" ht="15" customHeight="1">
      <c r="A41" s="133"/>
      <c r="B41" s="51">
        <v>29</v>
      </c>
      <c r="C41" s="48" t="s">
        <v>57</v>
      </c>
      <c r="D41" s="49" t="s">
        <v>54</v>
      </c>
      <c r="E41" s="136">
        <v>100</v>
      </c>
      <c r="F41" s="230" t="s">
        <v>557</v>
      </c>
      <c r="G41" s="213">
        <f t="shared" si="0"/>
        <v>173.45999999999998</v>
      </c>
      <c r="H41" s="476">
        <v>147</v>
      </c>
      <c r="I41" s="288"/>
      <c r="J41" s="344">
        <f t="shared" si="1"/>
        <v>0</v>
      </c>
      <c r="K41" s="316">
        <f t="shared" si="2"/>
        <v>0</v>
      </c>
      <c r="L41" s="434">
        <v>180</v>
      </c>
      <c r="M41" s="50">
        <v>4630010461186</v>
      </c>
    </row>
    <row r="42" spans="1:13" ht="15" customHeight="1">
      <c r="A42" s="133"/>
      <c r="B42" s="51">
        <v>30</v>
      </c>
      <c r="C42" s="48" t="s">
        <v>57</v>
      </c>
      <c r="D42" s="49" t="s">
        <v>44</v>
      </c>
      <c r="E42" s="136">
        <v>50</v>
      </c>
      <c r="F42" s="230" t="s">
        <v>557</v>
      </c>
      <c r="G42" s="213">
        <f t="shared" si="0"/>
        <v>106.19999999999999</v>
      </c>
      <c r="H42" s="476">
        <v>90</v>
      </c>
      <c r="I42" s="288"/>
      <c r="J42" s="344">
        <f t="shared" si="1"/>
        <v>0</v>
      </c>
      <c r="K42" s="316">
        <f t="shared" si="2"/>
        <v>0</v>
      </c>
      <c r="L42" s="434">
        <v>130</v>
      </c>
      <c r="M42" s="50">
        <v>4630010463128</v>
      </c>
    </row>
    <row r="43" spans="1:13" ht="15" customHeight="1">
      <c r="A43" s="133"/>
      <c r="B43" s="51">
        <v>31</v>
      </c>
      <c r="C43" s="48" t="s">
        <v>59</v>
      </c>
      <c r="D43" s="49" t="s">
        <v>38</v>
      </c>
      <c r="E43" s="136">
        <v>50</v>
      </c>
      <c r="F43" s="230" t="s">
        <v>557</v>
      </c>
      <c r="G43" s="213">
        <f t="shared" si="0"/>
        <v>66.08</v>
      </c>
      <c r="H43" s="476">
        <v>56</v>
      </c>
      <c r="I43" s="288"/>
      <c r="J43" s="344">
        <f t="shared" si="1"/>
        <v>0</v>
      </c>
      <c r="K43" s="316">
        <f t="shared" si="2"/>
        <v>0</v>
      </c>
      <c r="L43" s="136">
        <v>75</v>
      </c>
      <c r="M43" s="50">
        <v>4630010463142</v>
      </c>
    </row>
    <row r="44" spans="1:13" ht="15" customHeight="1">
      <c r="A44" s="133"/>
      <c r="B44" s="51">
        <v>32</v>
      </c>
      <c r="C44" s="48" t="s">
        <v>291</v>
      </c>
      <c r="D44" s="87" t="s">
        <v>44</v>
      </c>
      <c r="E44" s="136">
        <v>50</v>
      </c>
      <c r="F44" s="230" t="s">
        <v>557</v>
      </c>
      <c r="G44" s="213">
        <f t="shared" si="0"/>
        <v>82.6</v>
      </c>
      <c r="H44" s="476">
        <v>70</v>
      </c>
      <c r="I44" s="288"/>
      <c r="J44" s="344">
        <f t="shared" si="1"/>
        <v>0</v>
      </c>
      <c r="K44" s="316">
        <f t="shared" si="2"/>
        <v>0</v>
      </c>
      <c r="L44" s="136">
        <v>95</v>
      </c>
      <c r="M44" s="50">
        <v>4630010461209</v>
      </c>
    </row>
    <row r="45" spans="1:13" ht="15" customHeight="1">
      <c r="A45" s="133"/>
      <c r="B45" s="51">
        <v>33</v>
      </c>
      <c r="C45" s="48" t="s">
        <v>292</v>
      </c>
      <c r="D45" s="49" t="s">
        <v>44</v>
      </c>
      <c r="E45" s="136">
        <v>50</v>
      </c>
      <c r="F45" s="230" t="s">
        <v>557</v>
      </c>
      <c r="G45" s="213">
        <f t="shared" si="0"/>
        <v>82.6</v>
      </c>
      <c r="H45" s="476">
        <v>70</v>
      </c>
      <c r="I45" s="288"/>
      <c r="J45" s="344">
        <f t="shared" si="1"/>
        <v>0</v>
      </c>
      <c r="K45" s="316">
        <f t="shared" si="2"/>
        <v>0</v>
      </c>
      <c r="L45" s="136">
        <v>95</v>
      </c>
      <c r="M45" s="50">
        <v>4630010461209</v>
      </c>
    </row>
    <row r="46" spans="1:13" ht="15" customHeight="1">
      <c r="A46" s="133"/>
      <c r="B46" s="51">
        <v>34</v>
      </c>
      <c r="C46" s="48" t="s">
        <v>60</v>
      </c>
      <c r="D46" s="49" t="s">
        <v>38</v>
      </c>
      <c r="E46" s="136">
        <v>50</v>
      </c>
      <c r="F46" s="230" t="s">
        <v>557</v>
      </c>
      <c r="G46" s="213">
        <f t="shared" si="0"/>
        <v>70.8</v>
      </c>
      <c r="H46" s="476">
        <v>60</v>
      </c>
      <c r="I46" s="288"/>
      <c r="J46" s="344">
        <f t="shared" si="1"/>
        <v>0</v>
      </c>
      <c r="K46" s="316">
        <f t="shared" si="2"/>
        <v>0</v>
      </c>
      <c r="L46" s="434">
        <v>85</v>
      </c>
      <c r="M46" s="50">
        <v>4630010463159</v>
      </c>
    </row>
    <row r="47" spans="1:13" ht="15" customHeight="1">
      <c r="A47" s="133"/>
      <c r="B47" s="51">
        <v>35</v>
      </c>
      <c r="C47" s="48" t="s">
        <v>61</v>
      </c>
      <c r="D47" s="49" t="s">
        <v>38</v>
      </c>
      <c r="E47" s="136">
        <v>50</v>
      </c>
      <c r="F47" s="230" t="s">
        <v>557</v>
      </c>
      <c r="G47" s="213">
        <f t="shared" si="0"/>
        <v>101.47999999999999</v>
      </c>
      <c r="H47" s="476">
        <v>86</v>
      </c>
      <c r="I47" s="288"/>
      <c r="J47" s="344">
        <f t="shared" si="1"/>
        <v>0</v>
      </c>
      <c r="K47" s="316">
        <f t="shared" si="2"/>
        <v>0</v>
      </c>
      <c r="L47" s="434">
        <v>110</v>
      </c>
      <c r="M47" s="50">
        <v>4630010461216</v>
      </c>
    </row>
    <row r="48" spans="1:13" ht="15" customHeight="1">
      <c r="A48" s="133"/>
      <c r="B48" s="51">
        <v>36</v>
      </c>
      <c r="C48" s="48" t="s">
        <v>62</v>
      </c>
      <c r="D48" s="49" t="s">
        <v>38</v>
      </c>
      <c r="E48" s="136">
        <v>50</v>
      </c>
      <c r="F48" s="230" t="s">
        <v>557</v>
      </c>
      <c r="G48" s="213">
        <f t="shared" si="0"/>
        <v>69.61999999999999</v>
      </c>
      <c r="H48" s="476">
        <v>59</v>
      </c>
      <c r="I48" s="288"/>
      <c r="J48" s="344">
        <f t="shared" si="1"/>
        <v>0</v>
      </c>
      <c r="K48" s="316">
        <f t="shared" si="2"/>
        <v>0</v>
      </c>
      <c r="L48" s="434">
        <v>92</v>
      </c>
      <c r="M48" s="50">
        <v>4630010461223</v>
      </c>
    </row>
    <row r="49" spans="1:13" ht="15" customHeight="1">
      <c r="A49" s="133"/>
      <c r="B49" s="51">
        <v>37</v>
      </c>
      <c r="C49" s="48" t="s">
        <v>63</v>
      </c>
      <c r="D49" s="49" t="s">
        <v>38</v>
      </c>
      <c r="E49" s="136">
        <v>50</v>
      </c>
      <c r="F49" s="230" t="s">
        <v>557</v>
      </c>
      <c r="G49" s="213">
        <f t="shared" si="0"/>
        <v>81.42</v>
      </c>
      <c r="H49" s="476">
        <v>69</v>
      </c>
      <c r="I49" s="288"/>
      <c r="J49" s="344">
        <f t="shared" si="1"/>
        <v>0</v>
      </c>
      <c r="K49" s="316">
        <f t="shared" si="2"/>
        <v>0</v>
      </c>
      <c r="L49" s="434">
        <v>100</v>
      </c>
      <c r="M49" s="50">
        <v>4630010461230</v>
      </c>
    </row>
    <row r="50" spans="1:13" ht="15" customHeight="1">
      <c r="A50" s="133"/>
      <c r="B50" s="51">
        <v>38</v>
      </c>
      <c r="C50" s="48" t="s">
        <v>263</v>
      </c>
      <c r="D50" s="87" t="s">
        <v>38</v>
      </c>
      <c r="E50" s="136">
        <v>50</v>
      </c>
      <c r="F50" s="230" t="s">
        <v>557</v>
      </c>
      <c r="G50" s="213">
        <f t="shared" si="0"/>
        <v>71.97999999999999</v>
      </c>
      <c r="H50" s="476">
        <v>61</v>
      </c>
      <c r="I50" s="288"/>
      <c r="J50" s="344">
        <f t="shared" si="1"/>
        <v>0</v>
      </c>
      <c r="K50" s="316">
        <f t="shared" si="2"/>
        <v>0</v>
      </c>
      <c r="L50" s="136">
        <v>90</v>
      </c>
      <c r="M50" s="50">
        <v>4630010463944</v>
      </c>
    </row>
    <row r="51" spans="1:13" ht="15" customHeight="1">
      <c r="A51" s="133"/>
      <c r="B51" s="51">
        <v>39</v>
      </c>
      <c r="C51" s="48" t="s">
        <v>64</v>
      </c>
      <c r="D51" s="49" t="s">
        <v>47</v>
      </c>
      <c r="E51" s="136">
        <v>30</v>
      </c>
      <c r="F51" s="230" t="s">
        <v>557</v>
      </c>
      <c r="G51" s="213">
        <f t="shared" si="0"/>
        <v>56.64</v>
      </c>
      <c r="H51" s="476">
        <v>48</v>
      </c>
      <c r="I51" s="288"/>
      <c r="J51" s="344">
        <f t="shared" si="1"/>
        <v>0</v>
      </c>
      <c r="K51" s="316">
        <f t="shared" si="2"/>
        <v>0</v>
      </c>
      <c r="L51" s="434">
        <v>64</v>
      </c>
      <c r="M51" s="50">
        <v>4630010461247</v>
      </c>
    </row>
    <row r="52" spans="1:13" ht="15" customHeight="1">
      <c r="A52" s="133"/>
      <c r="B52" s="51">
        <v>40</v>
      </c>
      <c r="C52" s="48" t="s">
        <v>65</v>
      </c>
      <c r="D52" s="49" t="s">
        <v>38</v>
      </c>
      <c r="E52" s="136">
        <v>100</v>
      </c>
      <c r="F52" s="230" t="s">
        <v>557</v>
      </c>
      <c r="G52" s="213">
        <f t="shared" si="0"/>
        <v>74.339999999999989</v>
      </c>
      <c r="H52" s="476">
        <v>63</v>
      </c>
      <c r="I52" s="288"/>
      <c r="J52" s="344">
        <f t="shared" si="1"/>
        <v>0</v>
      </c>
      <c r="K52" s="316">
        <f t="shared" si="2"/>
        <v>0</v>
      </c>
      <c r="L52" s="136">
        <v>95</v>
      </c>
      <c r="M52" s="50">
        <v>4630010461254</v>
      </c>
    </row>
    <row r="53" spans="1:13" ht="15" customHeight="1">
      <c r="A53" s="133"/>
      <c r="B53" s="51">
        <v>41</v>
      </c>
      <c r="C53" s="48" t="s">
        <v>66</v>
      </c>
      <c r="D53" s="49" t="s">
        <v>38</v>
      </c>
      <c r="E53" s="136">
        <v>50</v>
      </c>
      <c r="F53" s="230" t="s">
        <v>557</v>
      </c>
      <c r="G53" s="213">
        <f t="shared" si="0"/>
        <v>113.28</v>
      </c>
      <c r="H53" s="476">
        <v>96</v>
      </c>
      <c r="I53" s="288"/>
      <c r="J53" s="344">
        <f t="shared" si="1"/>
        <v>0</v>
      </c>
      <c r="K53" s="316">
        <f t="shared" si="2"/>
        <v>0</v>
      </c>
      <c r="L53" s="136">
        <v>145</v>
      </c>
      <c r="M53" s="50">
        <v>4630010461261</v>
      </c>
    </row>
    <row r="54" spans="1:13" ht="15" customHeight="1">
      <c r="A54" s="133"/>
      <c r="B54" s="51">
        <v>42</v>
      </c>
      <c r="C54" s="48" t="s">
        <v>67</v>
      </c>
      <c r="D54" s="49" t="s">
        <v>38</v>
      </c>
      <c r="E54" s="136">
        <v>50</v>
      </c>
      <c r="F54" s="230" t="s">
        <v>557</v>
      </c>
      <c r="G54" s="213">
        <f t="shared" si="0"/>
        <v>53.099999999999994</v>
      </c>
      <c r="H54" s="476">
        <v>45</v>
      </c>
      <c r="I54" s="288"/>
      <c r="J54" s="344">
        <f t="shared" si="1"/>
        <v>0</v>
      </c>
      <c r="K54" s="316">
        <f t="shared" si="2"/>
        <v>0</v>
      </c>
      <c r="L54" s="434">
        <v>60</v>
      </c>
      <c r="M54" s="50">
        <v>4630010461278</v>
      </c>
    </row>
    <row r="55" spans="1:13" ht="15" customHeight="1">
      <c r="A55" s="133"/>
      <c r="B55" s="51">
        <v>43</v>
      </c>
      <c r="C55" s="48" t="s">
        <v>293</v>
      </c>
      <c r="D55" s="87" t="s">
        <v>38</v>
      </c>
      <c r="E55" s="136">
        <v>50</v>
      </c>
      <c r="F55" s="230" t="s">
        <v>557</v>
      </c>
      <c r="G55" s="213">
        <f t="shared" si="0"/>
        <v>81.42</v>
      </c>
      <c r="H55" s="476">
        <v>69</v>
      </c>
      <c r="I55" s="288"/>
      <c r="J55" s="344">
        <f t="shared" si="1"/>
        <v>0</v>
      </c>
      <c r="K55" s="316">
        <f t="shared" si="2"/>
        <v>0</v>
      </c>
      <c r="L55" s="434">
        <v>90</v>
      </c>
      <c r="M55" s="50">
        <v>4630010462794</v>
      </c>
    </row>
    <row r="56" spans="1:13" ht="15" customHeight="1">
      <c r="A56" s="133"/>
      <c r="B56" s="51">
        <v>44</v>
      </c>
      <c r="C56" s="48" t="s">
        <v>68</v>
      </c>
      <c r="D56" s="49" t="s">
        <v>47</v>
      </c>
      <c r="E56" s="136">
        <v>50</v>
      </c>
      <c r="F56" s="230" t="s">
        <v>557</v>
      </c>
      <c r="G56" s="213">
        <f t="shared" si="0"/>
        <v>96.759999999999991</v>
      </c>
      <c r="H56" s="476">
        <v>82</v>
      </c>
      <c r="I56" s="288"/>
      <c r="J56" s="344">
        <f t="shared" si="1"/>
        <v>0</v>
      </c>
      <c r="K56" s="316">
        <f t="shared" si="2"/>
        <v>0</v>
      </c>
      <c r="L56" s="136">
        <v>120</v>
      </c>
      <c r="M56" s="50">
        <v>4630010461285</v>
      </c>
    </row>
    <row r="57" spans="1:13" ht="15" customHeight="1">
      <c r="A57" s="133"/>
      <c r="B57" s="51">
        <v>45</v>
      </c>
      <c r="C57" s="48" t="s">
        <v>294</v>
      </c>
      <c r="D57" s="87" t="s">
        <v>54</v>
      </c>
      <c r="E57" s="136">
        <v>50</v>
      </c>
      <c r="F57" s="230" t="s">
        <v>557</v>
      </c>
      <c r="G57" s="213">
        <f t="shared" si="0"/>
        <v>59</v>
      </c>
      <c r="H57" s="476">
        <v>50</v>
      </c>
      <c r="I57" s="288"/>
      <c r="J57" s="344">
        <f t="shared" si="1"/>
        <v>0</v>
      </c>
      <c r="K57" s="316">
        <f t="shared" si="2"/>
        <v>0</v>
      </c>
      <c r="L57" s="136">
        <v>65</v>
      </c>
      <c r="M57" s="50">
        <v>4630010462800</v>
      </c>
    </row>
    <row r="58" spans="1:13" ht="15" customHeight="1">
      <c r="A58" s="133"/>
      <c r="B58" s="51">
        <v>46</v>
      </c>
      <c r="C58" s="48" t="s">
        <v>69</v>
      </c>
      <c r="D58" s="49" t="s">
        <v>36</v>
      </c>
      <c r="E58" s="136">
        <v>50</v>
      </c>
      <c r="F58" s="230" t="s">
        <v>557</v>
      </c>
      <c r="G58" s="213">
        <f t="shared" si="0"/>
        <v>231.28</v>
      </c>
      <c r="H58" s="476">
        <v>196</v>
      </c>
      <c r="I58" s="288"/>
      <c r="J58" s="344">
        <f t="shared" si="1"/>
        <v>0</v>
      </c>
      <c r="K58" s="316">
        <f t="shared" si="2"/>
        <v>0</v>
      </c>
      <c r="L58" s="136">
        <v>280</v>
      </c>
      <c r="M58" s="50">
        <v>4630010461292</v>
      </c>
    </row>
    <row r="59" spans="1:13" ht="15" customHeight="1">
      <c r="A59" s="133"/>
      <c r="B59" s="51">
        <v>47</v>
      </c>
      <c r="C59" s="48" t="s">
        <v>70</v>
      </c>
      <c r="D59" s="49" t="s">
        <v>38</v>
      </c>
      <c r="E59" s="136">
        <v>50</v>
      </c>
      <c r="F59" s="230" t="s">
        <v>557</v>
      </c>
      <c r="G59" s="213">
        <f t="shared" si="0"/>
        <v>49.559999999999995</v>
      </c>
      <c r="H59" s="476">
        <v>42</v>
      </c>
      <c r="I59" s="288"/>
      <c r="J59" s="344">
        <f t="shared" si="1"/>
        <v>0</v>
      </c>
      <c r="K59" s="316">
        <f t="shared" si="2"/>
        <v>0</v>
      </c>
      <c r="L59" s="136">
        <v>60</v>
      </c>
      <c r="M59" s="50">
        <v>4630010461308</v>
      </c>
    </row>
    <row r="60" spans="1:13" ht="15" customHeight="1">
      <c r="A60" s="133"/>
      <c r="B60" s="51">
        <v>48</v>
      </c>
      <c r="C60" s="48" t="s">
        <v>295</v>
      </c>
      <c r="D60" s="87" t="s">
        <v>38</v>
      </c>
      <c r="E60" s="136">
        <v>50</v>
      </c>
      <c r="F60" s="230" t="s">
        <v>557</v>
      </c>
      <c r="G60" s="213">
        <f t="shared" si="0"/>
        <v>51.919999999999995</v>
      </c>
      <c r="H60" s="476">
        <v>44</v>
      </c>
      <c r="I60" s="288"/>
      <c r="J60" s="344">
        <f t="shared" si="1"/>
        <v>0</v>
      </c>
      <c r="K60" s="316">
        <f t="shared" si="2"/>
        <v>0</v>
      </c>
      <c r="L60" s="136">
        <v>60</v>
      </c>
      <c r="M60" s="50">
        <v>4630010460998</v>
      </c>
    </row>
    <row r="61" spans="1:13" ht="15" customHeight="1">
      <c r="A61" s="133"/>
      <c r="B61" s="51">
        <v>49</v>
      </c>
      <c r="C61" s="48" t="s">
        <v>71</v>
      </c>
      <c r="D61" s="49" t="s">
        <v>38</v>
      </c>
      <c r="E61" s="136">
        <v>50</v>
      </c>
      <c r="F61" s="230" t="s">
        <v>557</v>
      </c>
      <c r="G61" s="213">
        <f t="shared" si="0"/>
        <v>51.919999999999995</v>
      </c>
      <c r="H61" s="476">
        <v>44</v>
      </c>
      <c r="I61" s="288"/>
      <c r="J61" s="344">
        <f t="shared" si="1"/>
        <v>0</v>
      </c>
      <c r="K61" s="316">
        <f t="shared" si="2"/>
        <v>0</v>
      </c>
      <c r="L61" s="136">
        <v>60</v>
      </c>
      <c r="M61" s="50">
        <v>4630010461315</v>
      </c>
    </row>
    <row r="62" spans="1:13" ht="16.5" customHeight="1">
      <c r="A62" s="133"/>
      <c r="B62" s="51">
        <v>50</v>
      </c>
      <c r="C62" s="48" t="s">
        <v>882</v>
      </c>
      <c r="D62" s="49" t="s">
        <v>38</v>
      </c>
      <c r="E62" s="136">
        <v>50</v>
      </c>
      <c r="F62" s="230" t="s">
        <v>557</v>
      </c>
      <c r="G62" s="213">
        <f t="shared" si="0"/>
        <v>62.54</v>
      </c>
      <c r="H62" s="476">
        <v>53</v>
      </c>
      <c r="I62" s="288"/>
      <c r="J62" s="344">
        <f t="shared" si="1"/>
        <v>0</v>
      </c>
      <c r="K62" s="316">
        <f t="shared" si="2"/>
        <v>0</v>
      </c>
      <c r="L62" s="136">
        <v>92</v>
      </c>
      <c r="M62" s="50">
        <v>4630010461322</v>
      </c>
    </row>
    <row r="63" spans="1:13" ht="15" customHeight="1">
      <c r="A63" s="133"/>
      <c r="B63" s="51">
        <v>51</v>
      </c>
      <c r="C63" s="48" t="s">
        <v>72</v>
      </c>
      <c r="D63" s="49" t="s">
        <v>36</v>
      </c>
      <c r="E63" s="136">
        <v>50</v>
      </c>
      <c r="F63" s="230" t="s">
        <v>557</v>
      </c>
      <c r="G63" s="213">
        <f t="shared" si="0"/>
        <v>99.11999999999999</v>
      </c>
      <c r="H63" s="476">
        <v>84</v>
      </c>
      <c r="I63" s="288"/>
      <c r="J63" s="344">
        <f t="shared" si="1"/>
        <v>0</v>
      </c>
      <c r="K63" s="316">
        <f t="shared" si="2"/>
        <v>0</v>
      </c>
      <c r="L63" s="136">
        <v>120</v>
      </c>
      <c r="M63" s="50">
        <v>4630010461339</v>
      </c>
    </row>
    <row r="64" spans="1:13" ht="15" customHeight="1">
      <c r="A64" s="133"/>
      <c r="B64" s="51">
        <v>52</v>
      </c>
      <c r="C64" s="48" t="s">
        <v>73</v>
      </c>
      <c r="D64" s="49" t="s">
        <v>47</v>
      </c>
      <c r="E64" s="136">
        <v>50</v>
      </c>
      <c r="F64" s="230" t="s">
        <v>557</v>
      </c>
      <c r="G64" s="213">
        <f t="shared" si="0"/>
        <v>55.459999999999994</v>
      </c>
      <c r="H64" s="476">
        <v>47</v>
      </c>
      <c r="I64" s="288"/>
      <c r="J64" s="344">
        <f t="shared" si="1"/>
        <v>0</v>
      </c>
      <c r="K64" s="316">
        <f t="shared" si="2"/>
        <v>0</v>
      </c>
      <c r="L64" s="136">
        <v>70</v>
      </c>
      <c r="M64" s="50">
        <v>4630010461346</v>
      </c>
    </row>
    <row r="65" spans="1:13" ht="15" customHeight="1">
      <c r="A65" s="133"/>
      <c r="B65" s="51">
        <v>53</v>
      </c>
      <c r="C65" s="48" t="s">
        <v>74</v>
      </c>
      <c r="D65" s="49" t="s">
        <v>38</v>
      </c>
      <c r="E65" s="136">
        <v>50</v>
      </c>
      <c r="F65" s="230" t="s">
        <v>557</v>
      </c>
      <c r="G65" s="213">
        <f t="shared" si="0"/>
        <v>67.259999999999991</v>
      </c>
      <c r="H65" s="476">
        <v>57</v>
      </c>
      <c r="I65" s="288"/>
      <c r="J65" s="344">
        <f t="shared" si="1"/>
        <v>0</v>
      </c>
      <c r="K65" s="316">
        <f t="shared" si="2"/>
        <v>0</v>
      </c>
      <c r="L65" s="136">
        <v>90</v>
      </c>
      <c r="M65" s="50">
        <v>4630010461353</v>
      </c>
    </row>
    <row r="66" spans="1:13" ht="15" customHeight="1">
      <c r="A66" s="133"/>
      <c r="B66" s="51">
        <v>54</v>
      </c>
      <c r="C66" s="48" t="s">
        <v>75</v>
      </c>
      <c r="D66" s="49" t="s">
        <v>38</v>
      </c>
      <c r="E66" s="136">
        <v>50</v>
      </c>
      <c r="F66" s="230" t="s">
        <v>557</v>
      </c>
      <c r="G66" s="213">
        <f t="shared" si="0"/>
        <v>90.86</v>
      </c>
      <c r="H66" s="476">
        <v>77</v>
      </c>
      <c r="I66" s="288"/>
      <c r="J66" s="344">
        <f t="shared" si="1"/>
        <v>0</v>
      </c>
      <c r="K66" s="316">
        <f t="shared" si="2"/>
        <v>0</v>
      </c>
      <c r="L66" s="136">
        <v>130</v>
      </c>
      <c r="M66" s="50">
        <v>4630010461360</v>
      </c>
    </row>
    <row r="67" spans="1:13" ht="15" customHeight="1">
      <c r="A67" s="133"/>
      <c r="B67" s="51">
        <v>55</v>
      </c>
      <c r="C67" s="48" t="s">
        <v>296</v>
      </c>
      <c r="D67" s="87" t="s">
        <v>297</v>
      </c>
      <c r="E67" s="136">
        <v>50</v>
      </c>
      <c r="F67" s="230" t="s">
        <v>557</v>
      </c>
      <c r="G67" s="213">
        <f t="shared" si="0"/>
        <v>79.06</v>
      </c>
      <c r="H67" s="476">
        <v>67</v>
      </c>
      <c r="I67" s="288"/>
      <c r="J67" s="344">
        <f t="shared" si="1"/>
        <v>0</v>
      </c>
      <c r="K67" s="316">
        <f t="shared" si="2"/>
        <v>0</v>
      </c>
      <c r="L67" s="434">
        <v>90</v>
      </c>
      <c r="M67" s="50">
        <v>4630010460998</v>
      </c>
    </row>
    <row r="68" spans="1:13" ht="15" customHeight="1">
      <c r="A68" s="133"/>
      <c r="B68" s="51">
        <v>56</v>
      </c>
      <c r="C68" s="48" t="s">
        <v>76</v>
      </c>
      <c r="D68" s="49" t="s">
        <v>36</v>
      </c>
      <c r="E68" s="136">
        <v>50</v>
      </c>
      <c r="F68" s="230" t="s">
        <v>557</v>
      </c>
      <c r="G68" s="213">
        <f t="shared" si="0"/>
        <v>56.64</v>
      </c>
      <c r="H68" s="476">
        <v>48</v>
      </c>
      <c r="I68" s="288"/>
      <c r="J68" s="344">
        <f t="shared" si="1"/>
        <v>0</v>
      </c>
      <c r="K68" s="316">
        <f t="shared" si="2"/>
        <v>0</v>
      </c>
      <c r="L68" s="136">
        <v>70</v>
      </c>
      <c r="M68" s="50">
        <v>4630010461377</v>
      </c>
    </row>
    <row r="69" spans="1:13" ht="15" customHeight="1">
      <c r="A69" s="133"/>
      <c r="B69" s="51">
        <v>57</v>
      </c>
      <c r="C69" s="48" t="s">
        <v>76</v>
      </c>
      <c r="D69" s="49" t="s">
        <v>38</v>
      </c>
      <c r="E69" s="136">
        <v>50</v>
      </c>
      <c r="F69" s="230" t="s">
        <v>557</v>
      </c>
      <c r="G69" s="213">
        <f t="shared" si="0"/>
        <v>57.82</v>
      </c>
      <c r="H69" s="476">
        <v>49</v>
      </c>
      <c r="I69" s="288"/>
      <c r="J69" s="344">
        <f t="shared" si="1"/>
        <v>0</v>
      </c>
      <c r="K69" s="316">
        <f t="shared" si="2"/>
        <v>0</v>
      </c>
      <c r="L69" s="136">
        <v>70</v>
      </c>
      <c r="M69" s="50">
        <v>4630010461384</v>
      </c>
    </row>
    <row r="70" spans="1:13" ht="15" customHeight="1">
      <c r="A70" s="133"/>
      <c r="B70" s="51">
        <v>58</v>
      </c>
      <c r="C70" s="48" t="s">
        <v>77</v>
      </c>
      <c r="D70" s="49" t="s">
        <v>38</v>
      </c>
      <c r="E70" s="136">
        <v>100</v>
      </c>
      <c r="F70" s="230" t="s">
        <v>557</v>
      </c>
      <c r="G70" s="213">
        <f t="shared" si="0"/>
        <v>74.339999999999989</v>
      </c>
      <c r="H70" s="476">
        <v>63</v>
      </c>
      <c r="I70" s="288"/>
      <c r="J70" s="344">
        <f t="shared" si="1"/>
        <v>0</v>
      </c>
      <c r="K70" s="316">
        <f t="shared" si="2"/>
        <v>0</v>
      </c>
      <c r="L70" s="136">
        <v>90</v>
      </c>
      <c r="M70" s="50">
        <v>4630010461391</v>
      </c>
    </row>
    <row r="71" spans="1:13" ht="15.75" customHeight="1">
      <c r="A71" s="133"/>
      <c r="B71" s="51">
        <v>59</v>
      </c>
      <c r="C71" s="48" t="s">
        <v>78</v>
      </c>
      <c r="D71" s="49" t="s">
        <v>36</v>
      </c>
      <c r="E71" s="136">
        <v>50</v>
      </c>
      <c r="F71" s="230" t="s">
        <v>557</v>
      </c>
      <c r="G71" s="213">
        <f t="shared" si="0"/>
        <v>206.5</v>
      </c>
      <c r="H71" s="476">
        <v>175</v>
      </c>
      <c r="I71" s="288"/>
      <c r="J71" s="344">
        <f t="shared" si="1"/>
        <v>0</v>
      </c>
      <c r="K71" s="316">
        <f t="shared" si="2"/>
        <v>0</v>
      </c>
      <c r="L71" s="136">
        <v>260</v>
      </c>
      <c r="M71" s="50">
        <v>4630010463166</v>
      </c>
    </row>
    <row r="72" spans="1:13" ht="15" customHeight="1">
      <c r="A72" s="133"/>
      <c r="B72" s="51">
        <v>60</v>
      </c>
      <c r="C72" s="48" t="s">
        <v>298</v>
      </c>
      <c r="D72" s="87" t="s">
        <v>297</v>
      </c>
      <c r="E72" s="136">
        <v>50</v>
      </c>
      <c r="F72" s="230" t="s">
        <v>557</v>
      </c>
      <c r="G72" s="213">
        <f t="shared" si="0"/>
        <v>49.559999999999995</v>
      </c>
      <c r="H72" s="476">
        <v>42</v>
      </c>
      <c r="I72" s="288"/>
      <c r="J72" s="344">
        <f t="shared" si="1"/>
        <v>0</v>
      </c>
      <c r="K72" s="316">
        <f t="shared" si="2"/>
        <v>0</v>
      </c>
      <c r="L72" s="136">
        <v>64</v>
      </c>
      <c r="M72" s="50">
        <v>4630010462824</v>
      </c>
    </row>
    <row r="73" spans="1:13" ht="15" customHeight="1">
      <c r="A73" s="133"/>
      <c r="B73" s="51">
        <v>61</v>
      </c>
      <c r="C73" s="48" t="s">
        <v>79</v>
      </c>
      <c r="D73" s="49" t="s">
        <v>38</v>
      </c>
      <c r="E73" s="136">
        <v>50</v>
      </c>
      <c r="F73" s="230" t="s">
        <v>557</v>
      </c>
      <c r="G73" s="213">
        <f t="shared" si="0"/>
        <v>79.06</v>
      </c>
      <c r="H73" s="476">
        <v>67</v>
      </c>
      <c r="I73" s="288"/>
      <c r="J73" s="344">
        <f t="shared" si="1"/>
        <v>0</v>
      </c>
      <c r="K73" s="316">
        <f t="shared" si="2"/>
        <v>0</v>
      </c>
      <c r="L73" s="136">
        <v>110</v>
      </c>
      <c r="M73" s="50">
        <v>4630010461407</v>
      </c>
    </row>
    <row r="74" spans="1:13" ht="15" customHeight="1">
      <c r="A74" s="133"/>
      <c r="B74" s="51">
        <v>62</v>
      </c>
      <c r="C74" s="48" t="s">
        <v>80</v>
      </c>
      <c r="D74" s="49" t="s">
        <v>81</v>
      </c>
      <c r="E74" s="136">
        <v>50</v>
      </c>
      <c r="F74" s="230" t="s">
        <v>557</v>
      </c>
      <c r="G74" s="213">
        <f t="shared" si="0"/>
        <v>46.019999999999996</v>
      </c>
      <c r="H74" s="476">
        <v>39</v>
      </c>
      <c r="I74" s="288"/>
      <c r="J74" s="344">
        <f t="shared" si="1"/>
        <v>0</v>
      </c>
      <c r="K74" s="316">
        <f t="shared" si="2"/>
        <v>0</v>
      </c>
      <c r="L74" s="136">
        <v>55</v>
      </c>
      <c r="M74" s="50">
        <v>4630010461414</v>
      </c>
    </row>
    <row r="75" spans="1:13" ht="15" customHeight="1">
      <c r="A75" s="133"/>
      <c r="B75" s="51">
        <v>63</v>
      </c>
      <c r="C75" s="48" t="s">
        <v>82</v>
      </c>
      <c r="D75" s="49" t="s">
        <v>83</v>
      </c>
      <c r="E75" s="136">
        <v>50</v>
      </c>
      <c r="F75" s="230" t="s">
        <v>557</v>
      </c>
      <c r="G75" s="213">
        <f t="shared" si="0"/>
        <v>107.38</v>
      </c>
      <c r="H75" s="476">
        <v>91</v>
      </c>
      <c r="I75" s="288"/>
      <c r="J75" s="344">
        <f t="shared" si="1"/>
        <v>0</v>
      </c>
      <c r="K75" s="316">
        <f t="shared" si="2"/>
        <v>0</v>
      </c>
      <c r="L75" s="136">
        <v>135</v>
      </c>
      <c r="M75" s="50">
        <v>4630010461421</v>
      </c>
    </row>
    <row r="76" spans="1:13" ht="15" customHeight="1">
      <c r="A76" s="133"/>
      <c r="B76" s="51">
        <v>64</v>
      </c>
      <c r="C76" s="436" t="s">
        <v>84</v>
      </c>
      <c r="D76" s="437" t="s">
        <v>38</v>
      </c>
      <c r="E76" s="434">
        <v>50</v>
      </c>
      <c r="F76" s="230" t="s">
        <v>557</v>
      </c>
      <c r="G76" s="438">
        <f t="shared" si="0"/>
        <v>55.459999999999994</v>
      </c>
      <c r="H76" s="477">
        <v>47</v>
      </c>
      <c r="I76" s="288"/>
      <c r="J76" s="344">
        <f t="shared" si="1"/>
        <v>0</v>
      </c>
      <c r="K76" s="316">
        <f t="shared" si="2"/>
        <v>0</v>
      </c>
      <c r="L76" s="434">
        <v>70</v>
      </c>
      <c r="M76" s="439">
        <v>4630010461438</v>
      </c>
    </row>
    <row r="77" spans="1:13" ht="15" customHeight="1">
      <c r="A77" s="133"/>
      <c r="B77" s="51">
        <v>65</v>
      </c>
      <c r="C77" s="48" t="s">
        <v>85</v>
      </c>
      <c r="D77" s="49" t="s">
        <v>38</v>
      </c>
      <c r="E77" s="136">
        <v>50</v>
      </c>
      <c r="F77" s="230" t="s">
        <v>557</v>
      </c>
      <c r="G77" s="213">
        <f t="shared" si="0"/>
        <v>123.89999999999999</v>
      </c>
      <c r="H77" s="476">
        <v>105</v>
      </c>
      <c r="I77" s="288"/>
      <c r="J77" s="344">
        <f t="shared" si="1"/>
        <v>0</v>
      </c>
      <c r="K77" s="316">
        <f t="shared" si="2"/>
        <v>0</v>
      </c>
      <c r="L77" s="136">
        <v>145</v>
      </c>
      <c r="M77" s="50">
        <v>4630010461445</v>
      </c>
    </row>
    <row r="78" spans="1:13" ht="15" customHeight="1">
      <c r="A78" s="133"/>
      <c r="B78" s="51">
        <v>66</v>
      </c>
      <c r="C78" s="48" t="s">
        <v>86</v>
      </c>
      <c r="D78" s="49" t="s">
        <v>38</v>
      </c>
      <c r="E78" s="136">
        <v>50</v>
      </c>
      <c r="F78" s="230" t="s">
        <v>557</v>
      </c>
      <c r="G78" s="213">
        <f t="shared" ref="G78:G142" si="3">H78*1.18</f>
        <v>53.099999999999994</v>
      </c>
      <c r="H78" s="476">
        <v>45</v>
      </c>
      <c r="I78" s="288"/>
      <c r="J78" s="344">
        <f t="shared" ref="J78:J141" si="4">G78*I78</f>
        <v>0</v>
      </c>
      <c r="K78" s="316">
        <f t="shared" ref="K78:K141" si="5">H78*I78</f>
        <v>0</v>
      </c>
      <c r="L78" s="434">
        <v>60</v>
      </c>
      <c r="M78" s="50">
        <v>4630010461452</v>
      </c>
    </row>
    <row r="79" spans="1:13" ht="15" customHeight="1">
      <c r="A79" s="133"/>
      <c r="B79" s="51">
        <v>67</v>
      </c>
      <c r="C79" s="48" t="s">
        <v>86</v>
      </c>
      <c r="D79" s="49" t="s">
        <v>36</v>
      </c>
      <c r="E79" s="136">
        <v>50</v>
      </c>
      <c r="F79" s="230" t="s">
        <v>557</v>
      </c>
      <c r="G79" s="213">
        <f t="shared" si="3"/>
        <v>93.22</v>
      </c>
      <c r="H79" s="476">
        <v>79</v>
      </c>
      <c r="I79" s="288"/>
      <c r="J79" s="344">
        <f t="shared" si="4"/>
        <v>0</v>
      </c>
      <c r="K79" s="316">
        <f t="shared" si="5"/>
        <v>0</v>
      </c>
      <c r="L79" s="434">
        <v>120</v>
      </c>
      <c r="M79" s="50">
        <v>4630010461469</v>
      </c>
    </row>
    <row r="80" spans="1:13" ht="15" customHeight="1">
      <c r="A80" s="133"/>
      <c r="B80" s="51">
        <v>68</v>
      </c>
      <c r="C80" s="48" t="s">
        <v>87</v>
      </c>
      <c r="D80" s="49" t="s">
        <v>174</v>
      </c>
      <c r="E80" s="136">
        <v>50</v>
      </c>
      <c r="F80" s="230" t="s">
        <v>557</v>
      </c>
      <c r="G80" s="213">
        <f t="shared" si="3"/>
        <v>57.82</v>
      </c>
      <c r="H80" s="476">
        <v>49</v>
      </c>
      <c r="I80" s="288"/>
      <c r="J80" s="344">
        <f t="shared" si="4"/>
        <v>0</v>
      </c>
      <c r="K80" s="316">
        <f t="shared" si="5"/>
        <v>0</v>
      </c>
      <c r="L80" s="434">
        <v>70</v>
      </c>
      <c r="M80" s="50">
        <v>4630010461476</v>
      </c>
    </row>
    <row r="81" spans="1:13" ht="15" customHeight="1">
      <c r="A81" s="133"/>
      <c r="B81" s="51">
        <v>69</v>
      </c>
      <c r="C81" s="48" t="s">
        <v>87</v>
      </c>
      <c r="D81" s="49" t="s">
        <v>88</v>
      </c>
      <c r="E81" s="136">
        <v>50</v>
      </c>
      <c r="F81" s="230" t="s">
        <v>557</v>
      </c>
      <c r="G81" s="213">
        <f t="shared" si="3"/>
        <v>47.199999999999996</v>
      </c>
      <c r="H81" s="476">
        <v>40</v>
      </c>
      <c r="I81" s="288"/>
      <c r="J81" s="344">
        <f t="shared" si="4"/>
        <v>0</v>
      </c>
      <c r="K81" s="316">
        <f t="shared" si="5"/>
        <v>0</v>
      </c>
      <c r="L81" s="136">
        <v>60</v>
      </c>
      <c r="M81" s="141">
        <v>4630020463965</v>
      </c>
    </row>
    <row r="82" spans="1:13" ht="15" customHeight="1">
      <c r="A82" s="133"/>
      <c r="B82" s="51">
        <v>70</v>
      </c>
      <c r="C82" s="48" t="s">
        <v>883</v>
      </c>
      <c r="D82" s="49" t="s">
        <v>38</v>
      </c>
      <c r="E82" s="136">
        <v>50</v>
      </c>
      <c r="F82" s="230" t="s">
        <v>557</v>
      </c>
      <c r="G82" s="213">
        <f>H82*1.18</f>
        <v>66.08</v>
      </c>
      <c r="H82" s="476">
        <v>56</v>
      </c>
      <c r="I82" s="288"/>
      <c r="J82" s="344">
        <f t="shared" si="4"/>
        <v>0</v>
      </c>
      <c r="K82" s="316">
        <f t="shared" si="5"/>
        <v>0</v>
      </c>
      <c r="L82" s="136">
        <v>80</v>
      </c>
      <c r="M82" s="50">
        <v>4630010463999</v>
      </c>
    </row>
    <row r="83" spans="1:13" ht="15" customHeight="1">
      <c r="A83" s="133"/>
      <c r="B83" s="51">
        <v>71</v>
      </c>
      <c r="C83" s="48" t="s">
        <v>894</v>
      </c>
      <c r="D83" s="87" t="s">
        <v>36</v>
      </c>
      <c r="E83" s="136">
        <v>25</v>
      </c>
      <c r="F83" s="230" t="s">
        <v>884</v>
      </c>
      <c r="G83" s="213">
        <f>H83*1.18</f>
        <v>165.2</v>
      </c>
      <c r="H83" s="476">
        <v>140</v>
      </c>
      <c r="I83" s="288"/>
      <c r="J83" s="344">
        <f t="shared" si="4"/>
        <v>0</v>
      </c>
      <c r="K83" s="316">
        <f t="shared" si="5"/>
        <v>0</v>
      </c>
      <c r="L83" s="136">
        <v>180</v>
      </c>
      <c r="M83" s="50">
        <v>4630010461483</v>
      </c>
    </row>
    <row r="84" spans="1:13" ht="15" customHeight="1">
      <c r="A84" s="133"/>
      <c r="B84" s="51">
        <v>72</v>
      </c>
      <c r="C84" s="48" t="s">
        <v>885</v>
      </c>
      <c r="D84" s="49" t="s">
        <v>38</v>
      </c>
      <c r="E84" s="136">
        <v>50</v>
      </c>
      <c r="F84" s="230" t="s">
        <v>557</v>
      </c>
      <c r="G84" s="213">
        <f t="shared" si="3"/>
        <v>75.52</v>
      </c>
      <c r="H84" s="476">
        <v>64</v>
      </c>
      <c r="I84" s="288"/>
      <c r="J84" s="344">
        <f t="shared" si="4"/>
        <v>0</v>
      </c>
      <c r="K84" s="316">
        <f t="shared" si="5"/>
        <v>0</v>
      </c>
      <c r="L84" s="136">
        <v>100</v>
      </c>
      <c r="M84" s="50">
        <v>4630010461490</v>
      </c>
    </row>
    <row r="85" spans="1:13" ht="15" customHeight="1">
      <c r="A85" s="133"/>
      <c r="B85" s="51">
        <v>73</v>
      </c>
      <c r="C85" s="48" t="s">
        <v>299</v>
      </c>
      <c r="D85" s="87" t="s">
        <v>36</v>
      </c>
      <c r="E85" s="136">
        <v>50</v>
      </c>
      <c r="F85" s="230" t="s">
        <v>557</v>
      </c>
      <c r="G85" s="213">
        <f t="shared" si="3"/>
        <v>84.96</v>
      </c>
      <c r="H85" s="476">
        <v>72</v>
      </c>
      <c r="I85" s="288"/>
      <c r="J85" s="344">
        <f t="shared" si="4"/>
        <v>0</v>
      </c>
      <c r="K85" s="316">
        <f t="shared" si="5"/>
        <v>0</v>
      </c>
      <c r="L85" s="434">
        <v>120</v>
      </c>
      <c r="M85" s="50">
        <v>4630010460998</v>
      </c>
    </row>
    <row r="86" spans="1:13" ht="15" customHeight="1">
      <c r="A86" s="133"/>
      <c r="B86" s="51">
        <v>74</v>
      </c>
      <c r="C86" s="48" t="s">
        <v>89</v>
      </c>
      <c r="D86" s="49" t="s">
        <v>38</v>
      </c>
      <c r="E86" s="136">
        <v>50</v>
      </c>
      <c r="F86" s="230" t="s">
        <v>557</v>
      </c>
      <c r="G86" s="213">
        <f t="shared" si="3"/>
        <v>84.96</v>
      </c>
      <c r="H86" s="476">
        <v>72</v>
      </c>
      <c r="I86" s="288"/>
      <c r="J86" s="344">
        <f t="shared" si="4"/>
        <v>0</v>
      </c>
      <c r="K86" s="316">
        <f t="shared" si="5"/>
        <v>0</v>
      </c>
      <c r="L86" s="136">
        <v>110</v>
      </c>
      <c r="M86" s="50">
        <v>4630010461506</v>
      </c>
    </row>
    <row r="87" spans="1:13" ht="15" customHeight="1">
      <c r="A87" s="133"/>
      <c r="B87" s="51">
        <v>75</v>
      </c>
      <c r="C87" s="48" t="s">
        <v>90</v>
      </c>
      <c r="D87" s="49" t="s">
        <v>91</v>
      </c>
      <c r="E87" s="136">
        <v>50</v>
      </c>
      <c r="F87" s="230" t="s">
        <v>557</v>
      </c>
      <c r="G87" s="213">
        <f t="shared" si="3"/>
        <v>51.919999999999995</v>
      </c>
      <c r="H87" s="476">
        <v>44</v>
      </c>
      <c r="I87" s="288"/>
      <c r="J87" s="344">
        <f t="shared" si="4"/>
        <v>0</v>
      </c>
      <c r="K87" s="316">
        <f t="shared" si="5"/>
        <v>0</v>
      </c>
      <c r="L87" s="136">
        <v>60</v>
      </c>
      <c r="M87" s="50">
        <v>4630010461513</v>
      </c>
    </row>
    <row r="88" spans="1:13" ht="15" customHeight="1">
      <c r="A88" s="133"/>
      <c r="B88" s="51">
        <v>76</v>
      </c>
      <c r="C88" s="48" t="s">
        <v>92</v>
      </c>
      <c r="D88" s="49" t="s">
        <v>47</v>
      </c>
      <c r="E88" s="136">
        <v>50</v>
      </c>
      <c r="F88" s="230" t="s">
        <v>557</v>
      </c>
      <c r="G88" s="213">
        <f t="shared" si="3"/>
        <v>106.19999999999999</v>
      </c>
      <c r="H88" s="476">
        <v>90</v>
      </c>
      <c r="I88" s="288"/>
      <c r="J88" s="344">
        <f t="shared" si="4"/>
        <v>0</v>
      </c>
      <c r="K88" s="316">
        <f t="shared" si="5"/>
        <v>0</v>
      </c>
      <c r="L88" s="136">
        <v>135</v>
      </c>
      <c r="M88" s="50">
        <v>4630010461520</v>
      </c>
    </row>
    <row r="89" spans="1:13" ht="15" customHeight="1">
      <c r="A89" s="133"/>
      <c r="B89" s="51">
        <v>77</v>
      </c>
      <c r="C89" s="48" t="s">
        <v>93</v>
      </c>
      <c r="D89" s="49" t="s">
        <v>38</v>
      </c>
      <c r="E89" s="136">
        <v>50</v>
      </c>
      <c r="F89" s="230" t="s">
        <v>557</v>
      </c>
      <c r="G89" s="213">
        <f t="shared" si="3"/>
        <v>102.66</v>
      </c>
      <c r="H89" s="476">
        <v>87</v>
      </c>
      <c r="I89" s="288"/>
      <c r="J89" s="344">
        <f t="shared" si="4"/>
        <v>0</v>
      </c>
      <c r="K89" s="316">
        <f t="shared" si="5"/>
        <v>0</v>
      </c>
      <c r="L89" s="434">
        <v>110</v>
      </c>
      <c r="M89" s="50">
        <v>4630010461537</v>
      </c>
    </row>
    <row r="90" spans="1:13" ht="15" customHeight="1">
      <c r="A90" s="133"/>
      <c r="B90" s="51">
        <v>78</v>
      </c>
      <c r="C90" s="48" t="s">
        <v>94</v>
      </c>
      <c r="D90" s="49" t="s">
        <v>38</v>
      </c>
      <c r="E90" s="136">
        <v>50</v>
      </c>
      <c r="F90" s="230" t="s">
        <v>557</v>
      </c>
      <c r="G90" s="213">
        <f t="shared" si="3"/>
        <v>59</v>
      </c>
      <c r="H90" s="476">
        <v>50</v>
      </c>
      <c r="I90" s="288"/>
      <c r="J90" s="344">
        <f t="shared" si="4"/>
        <v>0</v>
      </c>
      <c r="K90" s="316">
        <f t="shared" si="5"/>
        <v>0</v>
      </c>
      <c r="L90" s="136">
        <v>65</v>
      </c>
      <c r="M90" s="50">
        <v>4630010461544</v>
      </c>
    </row>
    <row r="91" spans="1:13" ht="15" customHeight="1">
      <c r="A91" s="133"/>
      <c r="B91" s="51">
        <v>79</v>
      </c>
      <c r="C91" s="48" t="s">
        <v>95</v>
      </c>
      <c r="D91" s="49" t="s">
        <v>38</v>
      </c>
      <c r="E91" s="136">
        <v>50</v>
      </c>
      <c r="F91" s="230" t="s">
        <v>557</v>
      </c>
      <c r="G91" s="213">
        <f t="shared" si="3"/>
        <v>53.099999999999994</v>
      </c>
      <c r="H91" s="476">
        <v>45</v>
      </c>
      <c r="I91" s="288"/>
      <c r="J91" s="344">
        <f t="shared" si="4"/>
        <v>0</v>
      </c>
      <c r="K91" s="316">
        <f t="shared" si="5"/>
        <v>0</v>
      </c>
      <c r="L91" s="434">
        <v>60</v>
      </c>
      <c r="M91" s="50">
        <v>4630010461551</v>
      </c>
    </row>
    <row r="92" spans="1:13" ht="15" customHeight="1">
      <c r="A92" s="133"/>
      <c r="B92" s="51">
        <v>80</v>
      </c>
      <c r="C92" s="48" t="s">
        <v>96</v>
      </c>
      <c r="D92" s="49" t="s">
        <v>36</v>
      </c>
      <c r="E92" s="136">
        <v>50</v>
      </c>
      <c r="F92" s="230" t="s">
        <v>557</v>
      </c>
      <c r="G92" s="213">
        <f t="shared" si="3"/>
        <v>177</v>
      </c>
      <c r="H92" s="476">
        <v>150</v>
      </c>
      <c r="I92" s="288"/>
      <c r="J92" s="344">
        <f t="shared" si="4"/>
        <v>0</v>
      </c>
      <c r="K92" s="316">
        <f t="shared" si="5"/>
        <v>0</v>
      </c>
      <c r="L92" s="434">
        <v>210</v>
      </c>
      <c r="M92" s="50">
        <v>4630010461568</v>
      </c>
    </row>
    <row r="93" spans="1:13" ht="15" customHeight="1">
      <c r="A93" s="133"/>
      <c r="B93" s="51">
        <v>81</v>
      </c>
      <c r="C93" s="48" t="s">
        <v>97</v>
      </c>
      <c r="D93" s="49" t="s">
        <v>38</v>
      </c>
      <c r="E93" s="136">
        <v>50</v>
      </c>
      <c r="F93" s="230" t="s">
        <v>557</v>
      </c>
      <c r="G93" s="213">
        <f t="shared" si="3"/>
        <v>82.6</v>
      </c>
      <c r="H93" s="476">
        <v>70</v>
      </c>
      <c r="I93" s="288"/>
      <c r="J93" s="344">
        <f t="shared" si="4"/>
        <v>0</v>
      </c>
      <c r="K93" s="316">
        <f t="shared" si="5"/>
        <v>0</v>
      </c>
      <c r="L93" s="136">
        <v>90</v>
      </c>
      <c r="M93" s="50">
        <v>4630010461575</v>
      </c>
    </row>
    <row r="94" spans="1:13" ht="15" customHeight="1">
      <c r="A94" s="133"/>
      <c r="B94" s="51">
        <v>82</v>
      </c>
      <c r="C94" s="48" t="s">
        <v>98</v>
      </c>
      <c r="D94" s="49" t="s">
        <v>38</v>
      </c>
      <c r="E94" s="136">
        <v>50</v>
      </c>
      <c r="F94" s="230" t="s">
        <v>557</v>
      </c>
      <c r="G94" s="213">
        <f t="shared" si="3"/>
        <v>55.459999999999994</v>
      </c>
      <c r="H94" s="476">
        <v>47</v>
      </c>
      <c r="I94" s="288"/>
      <c r="J94" s="344">
        <f t="shared" si="4"/>
        <v>0</v>
      </c>
      <c r="K94" s="316">
        <f t="shared" si="5"/>
        <v>0</v>
      </c>
      <c r="L94" s="434">
        <v>65</v>
      </c>
      <c r="M94" s="50">
        <v>4630010461582</v>
      </c>
    </row>
    <row r="95" spans="1:13" ht="15" customHeight="1">
      <c r="A95" s="133"/>
      <c r="B95" s="51">
        <v>83</v>
      </c>
      <c r="C95" s="48" t="s">
        <v>99</v>
      </c>
      <c r="D95" s="49" t="s">
        <v>38</v>
      </c>
      <c r="E95" s="136">
        <v>20</v>
      </c>
      <c r="F95" s="230" t="s">
        <v>557</v>
      </c>
      <c r="G95" s="213">
        <f t="shared" si="3"/>
        <v>61.36</v>
      </c>
      <c r="H95" s="476">
        <v>52</v>
      </c>
      <c r="I95" s="288"/>
      <c r="J95" s="344">
        <f t="shared" si="4"/>
        <v>0</v>
      </c>
      <c r="K95" s="316">
        <f t="shared" si="5"/>
        <v>0</v>
      </c>
      <c r="L95" s="434">
        <v>75</v>
      </c>
      <c r="M95" s="50">
        <v>4630010463173</v>
      </c>
    </row>
    <row r="96" spans="1:13" ht="15" customHeight="1">
      <c r="A96" s="133"/>
      <c r="B96" s="51">
        <v>84</v>
      </c>
      <c r="C96" s="48" t="s">
        <v>264</v>
      </c>
      <c r="D96" s="49" t="s">
        <v>38</v>
      </c>
      <c r="E96" s="136">
        <v>50</v>
      </c>
      <c r="F96" s="230" t="s">
        <v>557</v>
      </c>
      <c r="G96" s="213">
        <f t="shared" si="3"/>
        <v>74.339999999999989</v>
      </c>
      <c r="H96" s="476">
        <v>63</v>
      </c>
      <c r="I96" s="288"/>
      <c r="J96" s="344">
        <f t="shared" si="4"/>
        <v>0</v>
      </c>
      <c r="K96" s="316">
        <f t="shared" si="5"/>
        <v>0</v>
      </c>
      <c r="L96" s="136">
        <v>86</v>
      </c>
      <c r="M96" s="50">
        <v>4630010463814</v>
      </c>
    </row>
    <row r="97" spans="1:13" ht="15" customHeight="1">
      <c r="A97" s="133"/>
      <c r="B97" s="51">
        <v>85</v>
      </c>
      <c r="C97" s="48" t="s">
        <v>100</v>
      </c>
      <c r="D97" s="49" t="s">
        <v>81</v>
      </c>
      <c r="E97" s="136">
        <v>50</v>
      </c>
      <c r="F97" s="230" t="s">
        <v>557</v>
      </c>
      <c r="G97" s="213">
        <f t="shared" si="3"/>
        <v>40.119999999999997</v>
      </c>
      <c r="H97" s="476">
        <v>34</v>
      </c>
      <c r="I97" s="288"/>
      <c r="J97" s="344">
        <f t="shared" si="4"/>
        <v>0</v>
      </c>
      <c r="K97" s="316">
        <f t="shared" si="5"/>
        <v>0</v>
      </c>
      <c r="L97" s="136">
        <v>54</v>
      </c>
      <c r="M97" s="50">
        <v>4630010461605</v>
      </c>
    </row>
    <row r="98" spans="1:13" ht="15" customHeight="1">
      <c r="A98" s="133"/>
      <c r="B98" s="51">
        <v>86</v>
      </c>
      <c r="C98" s="48" t="s">
        <v>886</v>
      </c>
      <c r="D98" s="49" t="s">
        <v>38</v>
      </c>
      <c r="E98" s="136">
        <v>50</v>
      </c>
      <c r="F98" s="230" t="s">
        <v>557</v>
      </c>
      <c r="G98" s="213">
        <f t="shared" si="3"/>
        <v>51.919999999999995</v>
      </c>
      <c r="H98" s="476">
        <v>44</v>
      </c>
      <c r="I98" s="288"/>
      <c r="J98" s="344">
        <f t="shared" si="4"/>
        <v>0</v>
      </c>
      <c r="K98" s="316">
        <f t="shared" si="5"/>
        <v>0</v>
      </c>
      <c r="L98" s="136">
        <v>65</v>
      </c>
      <c r="M98" s="50">
        <v>4630010461698</v>
      </c>
    </row>
    <row r="99" spans="1:13" ht="15" customHeight="1">
      <c r="A99" s="133"/>
      <c r="B99" s="51">
        <v>87</v>
      </c>
      <c r="C99" s="48" t="s">
        <v>265</v>
      </c>
      <c r="D99" s="87" t="s">
        <v>266</v>
      </c>
      <c r="E99" s="136">
        <v>100</v>
      </c>
      <c r="F99" s="230" t="s">
        <v>557</v>
      </c>
      <c r="G99" s="213">
        <f t="shared" si="3"/>
        <v>231.28</v>
      </c>
      <c r="H99" s="476">
        <v>196</v>
      </c>
      <c r="I99" s="288"/>
      <c r="J99" s="344">
        <f t="shared" si="4"/>
        <v>0</v>
      </c>
      <c r="K99" s="316">
        <f t="shared" si="5"/>
        <v>0</v>
      </c>
      <c r="L99" s="136">
        <v>250</v>
      </c>
      <c r="M99" s="50">
        <v>4630010463401</v>
      </c>
    </row>
    <row r="100" spans="1:13" ht="15" customHeight="1">
      <c r="A100" s="133"/>
      <c r="B100" s="51">
        <v>88</v>
      </c>
      <c r="C100" s="48" t="s">
        <v>101</v>
      </c>
      <c r="D100" s="49" t="s">
        <v>36</v>
      </c>
      <c r="E100" s="136">
        <v>30</v>
      </c>
      <c r="F100" s="230" t="s">
        <v>557</v>
      </c>
      <c r="G100" s="213">
        <f t="shared" si="3"/>
        <v>100.3</v>
      </c>
      <c r="H100" s="476">
        <v>85</v>
      </c>
      <c r="I100" s="288"/>
      <c r="J100" s="344">
        <f t="shared" si="4"/>
        <v>0</v>
      </c>
      <c r="K100" s="316">
        <f t="shared" si="5"/>
        <v>0</v>
      </c>
      <c r="L100" s="434">
        <v>120</v>
      </c>
      <c r="M100" s="50">
        <v>4630010462855</v>
      </c>
    </row>
    <row r="101" spans="1:13" ht="15" customHeight="1">
      <c r="A101" s="133"/>
      <c r="B101" s="51">
        <v>89</v>
      </c>
      <c r="C101" s="48" t="s">
        <v>101</v>
      </c>
      <c r="D101" s="49" t="s">
        <v>38</v>
      </c>
      <c r="E101" s="136">
        <v>50</v>
      </c>
      <c r="F101" s="230" t="s">
        <v>557</v>
      </c>
      <c r="G101" s="213">
        <f t="shared" si="3"/>
        <v>93.22</v>
      </c>
      <c r="H101" s="476">
        <v>79</v>
      </c>
      <c r="I101" s="288"/>
      <c r="J101" s="344">
        <f t="shared" si="4"/>
        <v>0</v>
      </c>
      <c r="K101" s="316">
        <f t="shared" si="5"/>
        <v>0</v>
      </c>
      <c r="L101" s="434">
        <v>100</v>
      </c>
      <c r="M101" s="50">
        <v>4630010461612</v>
      </c>
    </row>
    <row r="102" spans="1:13" ht="15" customHeight="1">
      <c r="A102" s="133"/>
      <c r="B102" s="51">
        <v>90</v>
      </c>
      <c r="C102" s="48" t="s">
        <v>102</v>
      </c>
      <c r="D102" s="49" t="s">
        <v>38</v>
      </c>
      <c r="E102" s="136">
        <v>50</v>
      </c>
      <c r="F102" s="230" t="s">
        <v>557</v>
      </c>
      <c r="G102" s="213">
        <f t="shared" si="3"/>
        <v>62.54</v>
      </c>
      <c r="H102" s="476">
        <v>53</v>
      </c>
      <c r="I102" s="288"/>
      <c r="J102" s="344">
        <f t="shared" si="4"/>
        <v>0</v>
      </c>
      <c r="K102" s="316">
        <f t="shared" si="5"/>
        <v>0</v>
      </c>
      <c r="L102" s="136">
        <v>75</v>
      </c>
      <c r="M102" s="50">
        <v>4630010461629</v>
      </c>
    </row>
    <row r="103" spans="1:13" ht="15" customHeight="1">
      <c r="A103" s="133"/>
      <c r="B103" s="51">
        <v>91</v>
      </c>
      <c r="C103" s="48" t="s">
        <v>103</v>
      </c>
      <c r="D103" s="49" t="s">
        <v>44</v>
      </c>
      <c r="E103" s="136">
        <v>50</v>
      </c>
      <c r="F103" s="230" t="s">
        <v>557</v>
      </c>
      <c r="G103" s="213">
        <f t="shared" si="3"/>
        <v>63.72</v>
      </c>
      <c r="H103" s="476">
        <v>54</v>
      </c>
      <c r="I103" s="288"/>
      <c r="J103" s="344">
        <f t="shared" si="4"/>
        <v>0</v>
      </c>
      <c r="K103" s="316">
        <f t="shared" si="5"/>
        <v>0</v>
      </c>
      <c r="L103" s="136">
        <v>84</v>
      </c>
      <c r="M103" s="50">
        <v>4630010461636</v>
      </c>
    </row>
    <row r="104" spans="1:13" ht="15" customHeight="1">
      <c r="A104" s="133"/>
      <c r="B104" s="51">
        <v>92</v>
      </c>
      <c r="C104" s="48" t="s">
        <v>104</v>
      </c>
      <c r="D104" s="49" t="s">
        <v>81</v>
      </c>
      <c r="E104" s="136">
        <v>50</v>
      </c>
      <c r="F104" s="230" t="s">
        <v>557</v>
      </c>
      <c r="G104" s="213">
        <f t="shared" si="3"/>
        <v>51.919999999999995</v>
      </c>
      <c r="H104" s="476">
        <v>44</v>
      </c>
      <c r="I104" s="288"/>
      <c r="J104" s="344">
        <f t="shared" si="4"/>
        <v>0</v>
      </c>
      <c r="K104" s="316">
        <f t="shared" si="5"/>
        <v>0</v>
      </c>
      <c r="L104" s="136">
        <v>60</v>
      </c>
      <c r="M104" s="50">
        <v>4630010461643</v>
      </c>
    </row>
    <row r="105" spans="1:13" ht="15" customHeight="1">
      <c r="A105" s="133"/>
      <c r="B105" s="51">
        <v>93</v>
      </c>
      <c r="C105" s="48" t="s">
        <v>105</v>
      </c>
      <c r="D105" s="49" t="s">
        <v>54</v>
      </c>
      <c r="E105" s="136">
        <v>50</v>
      </c>
      <c r="F105" s="230" t="s">
        <v>557</v>
      </c>
      <c r="G105" s="213">
        <f t="shared" si="3"/>
        <v>88.5</v>
      </c>
      <c r="H105" s="476">
        <v>75</v>
      </c>
      <c r="I105" s="288"/>
      <c r="J105" s="344">
        <f t="shared" si="4"/>
        <v>0</v>
      </c>
      <c r="K105" s="316">
        <f t="shared" si="5"/>
        <v>0</v>
      </c>
      <c r="L105" s="434">
        <v>100</v>
      </c>
      <c r="M105" s="50">
        <v>4630010461650</v>
      </c>
    </row>
    <row r="106" spans="1:13" ht="15" customHeight="1">
      <c r="A106" s="133"/>
      <c r="B106" s="51">
        <v>94</v>
      </c>
      <c r="C106" s="48" t="s">
        <v>106</v>
      </c>
      <c r="D106" s="49" t="s">
        <v>54</v>
      </c>
      <c r="E106" s="136">
        <v>50</v>
      </c>
      <c r="F106" s="230" t="s">
        <v>557</v>
      </c>
      <c r="G106" s="213">
        <f t="shared" si="3"/>
        <v>49.559999999999995</v>
      </c>
      <c r="H106" s="476">
        <v>42</v>
      </c>
      <c r="I106" s="288"/>
      <c r="J106" s="344">
        <f t="shared" si="4"/>
        <v>0</v>
      </c>
      <c r="K106" s="316">
        <f t="shared" si="5"/>
        <v>0</v>
      </c>
      <c r="L106" s="136">
        <v>60</v>
      </c>
      <c r="M106" s="50">
        <v>4630010461667</v>
      </c>
    </row>
    <row r="107" spans="1:13" ht="15" customHeight="1">
      <c r="A107" s="133"/>
      <c r="B107" s="51">
        <v>95</v>
      </c>
      <c r="C107" s="48" t="s">
        <v>106</v>
      </c>
      <c r="D107" s="49" t="s">
        <v>44</v>
      </c>
      <c r="E107" s="136">
        <v>50</v>
      </c>
      <c r="F107" s="230" t="s">
        <v>557</v>
      </c>
      <c r="G107" s="213">
        <f t="shared" si="3"/>
        <v>148.67999999999998</v>
      </c>
      <c r="H107" s="476">
        <v>126</v>
      </c>
      <c r="I107" s="288"/>
      <c r="J107" s="344">
        <f t="shared" si="4"/>
        <v>0</v>
      </c>
      <c r="K107" s="316">
        <f t="shared" si="5"/>
        <v>0</v>
      </c>
      <c r="L107" s="136">
        <v>180</v>
      </c>
      <c r="M107" s="50">
        <v>4630010461674</v>
      </c>
    </row>
    <row r="108" spans="1:13" ht="15" customHeight="1">
      <c r="A108" s="133"/>
      <c r="B108" s="51">
        <v>96</v>
      </c>
      <c r="C108" s="48" t="s">
        <v>107</v>
      </c>
      <c r="D108" s="49" t="s">
        <v>38</v>
      </c>
      <c r="E108" s="136">
        <v>50</v>
      </c>
      <c r="F108" s="230" t="s">
        <v>557</v>
      </c>
      <c r="G108" s="213">
        <f t="shared" si="3"/>
        <v>94.399999999999991</v>
      </c>
      <c r="H108" s="476">
        <v>80</v>
      </c>
      <c r="I108" s="288"/>
      <c r="J108" s="344">
        <f t="shared" si="4"/>
        <v>0</v>
      </c>
      <c r="K108" s="316">
        <f t="shared" si="5"/>
        <v>0</v>
      </c>
      <c r="L108" s="434">
        <v>110</v>
      </c>
      <c r="M108" s="50">
        <v>4630010461704</v>
      </c>
    </row>
    <row r="109" spans="1:13" ht="15" customHeight="1">
      <c r="A109" s="133"/>
      <c r="B109" s="51">
        <v>97</v>
      </c>
      <c r="C109" s="48" t="s">
        <v>108</v>
      </c>
      <c r="D109" s="49" t="s">
        <v>109</v>
      </c>
      <c r="E109" s="136">
        <v>50</v>
      </c>
      <c r="F109" s="230" t="s">
        <v>557</v>
      </c>
      <c r="G109" s="213">
        <f t="shared" si="3"/>
        <v>69.61999999999999</v>
      </c>
      <c r="H109" s="476">
        <v>59</v>
      </c>
      <c r="I109" s="288"/>
      <c r="J109" s="344">
        <f t="shared" si="4"/>
        <v>0</v>
      </c>
      <c r="K109" s="316">
        <f t="shared" si="5"/>
        <v>0</v>
      </c>
      <c r="L109" s="136">
        <v>75</v>
      </c>
      <c r="M109" s="50">
        <v>4630010461711</v>
      </c>
    </row>
    <row r="110" spans="1:13" ht="15" customHeight="1">
      <c r="A110" s="133"/>
      <c r="B110" s="51">
        <v>98</v>
      </c>
      <c r="C110" s="48" t="s">
        <v>110</v>
      </c>
      <c r="D110" s="49" t="s">
        <v>38</v>
      </c>
      <c r="E110" s="136">
        <v>50</v>
      </c>
      <c r="F110" s="230" t="s">
        <v>557</v>
      </c>
      <c r="G110" s="213">
        <f t="shared" si="3"/>
        <v>109.74</v>
      </c>
      <c r="H110" s="476">
        <v>93</v>
      </c>
      <c r="I110" s="288"/>
      <c r="J110" s="344">
        <f t="shared" si="4"/>
        <v>0</v>
      </c>
      <c r="K110" s="316">
        <f t="shared" si="5"/>
        <v>0</v>
      </c>
      <c r="L110" s="136">
        <v>135</v>
      </c>
      <c r="M110" s="50">
        <v>4630010461728</v>
      </c>
    </row>
    <row r="111" spans="1:13" ht="15" customHeight="1">
      <c r="A111" s="133"/>
      <c r="B111" s="51">
        <v>99</v>
      </c>
      <c r="C111" s="48" t="s">
        <v>111</v>
      </c>
      <c r="D111" s="49" t="s">
        <v>38</v>
      </c>
      <c r="E111" s="136">
        <v>50</v>
      </c>
      <c r="F111" s="230" t="s">
        <v>557</v>
      </c>
      <c r="G111" s="213">
        <f t="shared" si="3"/>
        <v>100.3</v>
      </c>
      <c r="H111" s="476">
        <v>85</v>
      </c>
      <c r="I111" s="288"/>
      <c r="J111" s="344">
        <f t="shared" si="4"/>
        <v>0</v>
      </c>
      <c r="K111" s="316">
        <f t="shared" si="5"/>
        <v>0</v>
      </c>
      <c r="L111" s="136">
        <v>160</v>
      </c>
      <c r="M111" s="50">
        <v>4630010461735</v>
      </c>
    </row>
    <row r="112" spans="1:13" ht="15" customHeight="1">
      <c r="A112" s="133"/>
      <c r="B112" s="51">
        <v>100</v>
      </c>
      <c r="C112" s="48" t="s">
        <v>112</v>
      </c>
      <c r="D112" s="49" t="s">
        <v>54</v>
      </c>
      <c r="E112" s="136">
        <v>50</v>
      </c>
      <c r="F112" s="230" t="s">
        <v>557</v>
      </c>
      <c r="G112" s="213">
        <f t="shared" si="3"/>
        <v>66.08</v>
      </c>
      <c r="H112" s="476">
        <v>56</v>
      </c>
      <c r="I112" s="288"/>
      <c r="J112" s="344">
        <f t="shared" si="4"/>
        <v>0</v>
      </c>
      <c r="K112" s="316">
        <f t="shared" si="5"/>
        <v>0</v>
      </c>
      <c r="L112" s="136">
        <v>80</v>
      </c>
      <c r="M112" s="50">
        <v>4630010461742</v>
      </c>
    </row>
    <row r="113" spans="1:13" ht="15" customHeight="1">
      <c r="A113" s="133"/>
      <c r="B113" s="51">
        <v>101</v>
      </c>
      <c r="C113" s="48" t="s">
        <v>113</v>
      </c>
      <c r="D113" s="49" t="s">
        <v>38</v>
      </c>
      <c r="E113" s="136">
        <v>50</v>
      </c>
      <c r="F113" s="230" t="s">
        <v>557</v>
      </c>
      <c r="G113" s="213">
        <f t="shared" si="3"/>
        <v>68.44</v>
      </c>
      <c r="H113" s="476">
        <v>58</v>
      </c>
      <c r="I113" s="288"/>
      <c r="J113" s="344">
        <f t="shared" si="4"/>
        <v>0</v>
      </c>
      <c r="K113" s="316">
        <f t="shared" si="5"/>
        <v>0</v>
      </c>
      <c r="L113" s="136">
        <v>85</v>
      </c>
      <c r="M113" s="50">
        <v>4630010461759</v>
      </c>
    </row>
    <row r="114" spans="1:13" ht="15" customHeight="1">
      <c r="A114" s="133"/>
      <c r="B114" s="51">
        <v>102</v>
      </c>
      <c r="C114" s="48" t="s">
        <v>267</v>
      </c>
      <c r="D114" s="49" t="s">
        <v>38</v>
      </c>
      <c r="E114" s="136">
        <v>50</v>
      </c>
      <c r="F114" s="230" t="s">
        <v>557</v>
      </c>
      <c r="G114" s="213">
        <f t="shared" si="3"/>
        <v>79.06</v>
      </c>
      <c r="H114" s="476">
        <v>67</v>
      </c>
      <c r="I114" s="288"/>
      <c r="J114" s="344">
        <f t="shared" si="4"/>
        <v>0</v>
      </c>
      <c r="K114" s="316">
        <f t="shared" si="5"/>
        <v>0</v>
      </c>
      <c r="L114" s="136">
        <v>110</v>
      </c>
      <c r="M114" s="50">
        <v>4630010463913</v>
      </c>
    </row>
    <row r="115" spans="1:13" ht="15" customHeight="1">
      <c r="A115" s="133"/>
      <c r="B115" s="51">
        <v>103</v>
      </c>
      <c r="C115" s="48" t="s">
        <v>114</v>
      </c>
      <c r="D115" s="87" t="s">
        <v>36</v>
      </c>
      <c r="E115" s="136">
        <v>50</v>
      </c>
      <c r="F115" s="230" t="s">
        <v>557</v>
      </c>
      <c r="G115" s="213">
        <f t="shared" si="3"/>
        <v>70.8</v>
      </c>
      <c r="H115" s="476">
        <v>60</v>
      </c>
      <c r="I115" s="288"/>
      <c r="J115" s="344">
        <f t="shared" si="4"/>
        <v>0</v>
      </c>
      <c r="K115" s="316">
        <f t="shared" si="5"/>
        <v>0</v>
      </c>
      <c r="L115" s="136">
        <v>85</v>
      </c>
      <c r="M115" s="50">
        <v>4630010462879</v>
      </c>
    </row>
    <row r="116" spans="1:13" ht="15" customHeight="1">
      <c r="A116" s="133"/>
      <c r="B116" s="51">
        <v>104</v>
      </c>
      <c r="C116" s="48" t="s">
        <v>114</v>
      </c>
      <c r="D116" s="87" t="s">
        <v>38</v>
      </c>
      <c r="E116" s="136">
        <v>50</v>
      </c>
      <c r="F116" s="230" t="s">
        <v>557</v>
      </c>
      <c r="G116" s="213">
        <f t="shared" si="3"/>
        <v>57.82</v>
      </c>
      <c r="H116" s="476">
        <v>49</v>
      </c>
      <c r="I116" s="288"/>
      <c r="J116" s="344">
        <f t="shared" si="4"/>
        <v>0</v>
      </c>
      <c r="K116" s="316">
        <f t="shared" si="5"/>
        <v>0</v>
      </c>
      <c r="L116" s="136">
        <v>70</v>
      </c>
      <c r="M116" s="50">
        <v>4630010461766</v>
      </c>
    </row>
    <row r="117" spans="1:13" ht="15" customHeight="1">
      <c r="A117" s="133"/>
      <c r="B117" s="51">
        <v>105</v>
      </c>
      <c r="C117" s="48" t="s">
        <v>115</v>
      </c>
      <c r="D117" s="87" t="s">
        <v>36</v>
      </c>
      <c r="E117" s="136">
        <v>50</v>
      </c>
      <c r="F117" s="230" t="s">
        <v>557</v>
      </c>
      <c r="G117" s="213">
        <f t="shared" si="3"/>
        <v>108.55999999999999</v>
      </c>
      <c r="H117" s="476">
        <v>92</v>
      </c>
      <c r="I117" s="288"/>
      <c r="J117" s="344">
        <f t="shared" si="4"/>
        <v>0</v>
      </c>
      <c r="K117" s="316">
        <f t="shared" si="5"/>
        <v>0</v>
      </c>
      <c r="L117" s="136">
        <v>135</v>
      </c>
      <c r="M117" s="50">
        <v>4630010463180</v>
      </c>
    </row>
    <row r="118" spans="1:13" ht="15" customHeight="1">
      <c r="A118" s="133"/>
      <c r="B118" s="51">
        <v>106</v>
      </c>
      <c r="C118" s="48" t="s">
        <v>116</v>
      </c>
      <c r="D118" s="49" t="s">
        <v>36</v>
      </c>
      <c r="E118" s="136">
        <v>50</v>
      </c>
      <c r="F118" s="230" t="s">
        <v>557</v>
      </c>
      <c r="G118" s="213">
        <f t="shared" si="3"/>
        <v>108.55999999999999</v>
      </c>
      <c r="H118" s="476">
        <v>92</v>
      </c>
      <c r="I118" s="288"/>
      <c r="J118" s="344">
        <f t="shared" si="4"/>
        <v>0</v>
      </c>
      <c r="K118" s="316">
        <f t="shared" si="5"/>
        <v>0</v>
      </c>
      <c r="L118" s="136">
        <v>135</v>
      </c>
      <c r="M118" s="50">
        <v>4630010461780</v>
      </c>
    </row>
    <row r="119" spans="1:13" ht="15" customHeight="1">
      <c r="A119" s="133"/>
      <c r="B119" s="51">
        <v>107</v>
      </c>
      <c r="C119" s="48" t="s">
        <v>117</v>
      </c>
      <c r="D119" s="49" t="s">
        <v>36</v>
      </c>
      <c r="E119" s="136">
        <v>50</v>
      </c>
      <c r="F119" s="230" t="s">
        <v>557</v>
      </c>
      <c r="G119" s="213">
        <f t="shared" si="3"/>
        <v>53.099999999999994</v>
      </c>
      <c r="H119" s="476">
        <v>45</v>
      </c>
      <c r="I119" s="288"/>
      <c r="J119" s="344">
        <f t="shared" si="4"/>
        <v>0</v>
      </c>
      <c r="K119" s="316">
        <f t="shared" si="5"/>
        <v>0</v>
      </c>
      <c r="L119" s="434">
        <v>70</v>
      </c>
      <c r="M119" s="50">
        <v>4630010461797</v>
      </c>
    </row>
    <row r="120" spans="1:13" ht="15" customHeight="1">
      <c r="A120" s="133"/>
      <c r="B120" s="51">
        <v>108</v>
      </c>
      <c r="C120" s="48" t="s">
        <v>117</v>
      </c>
      <c r="D120" s="49" t="s">
        <v>38</v>
      </c>
      <c r="E120" s="136">
        <v>50</v>
      </c>
      <c r="F120" s="230" t="s">
        <v>557</v>
      </c>
      <c r="G120" s="213">
        <f t="shared" si="3"/>
        <v>63.72</v>
      </c>
      <c r="H120" s="476">
        <v>54</v>
      </c>
      <c r="I120" s="288"/>
      <c r="J120" s="344">
        <f t="shared" si="4"/>
        <v>0</v>
      </c>
      <c r="K120" s="316">
        <f t="shared" si="5"/>
        <v>0</v>
      </c>
      <c r="L120" s="136">
        <v>75</v>
      </c>
      <c r="M120" s="50">
        <v>4630010461803</v>
      </c>
    </row>
    <row r="121" spans="1:13" ht="15" customHeight="1">
      <c r="A121" s="133"/>
      <c r="B121" s="51">
        <v>109</v>
      </c>
      <c r="C121" s="48" t="s">
        <v>118</v>
      </c>
      <c r="D121" s="49" t="s">
        <v>81</v>
      </c>
      <c r="E121" s="136">
        <v>50</v>
      </c>
      <c r="F121" s="230" t="s">
        <v>557</v>
      </c>
      <c r="G121" s="213">
        <f t="shared" si="3"/>
        <v>46.019999999999996</v>
      </c>
      <c r="H121" s="476">
        <v>39</v>
      </c>
      <c r="I121" s="288"/>
      <c r="J121" s="344">
        <f t="shared" si="4"/>
        <v>0</v>
      </c>
      <c r="K121" s="316">
        <f t="shared" si="5"/>
        <v>0</v>
      </c>
      <c r="L121" s="136">
        <v>50</v>
      </c>
      <c r="M121" s="50">
        <v>4630010461810</v>
      </c>
    </row>
    <row r="122" spans="1:13" ht="15" customHeight="1">
      <c r="A122" s="133"/>
      <c r="B122" s="51">
        <v>110</v>
      </c>
      <c r="C122" s="48" t="s">
        <v>119</v>
      </c>
      <c r="D122" s="49" t="s">
        <v>120</v>
      </c>
      <c r="E122" s="136">
        <v>50</v>
      </c>
      <c r="F122" s="230" t="s">
        <v>557</v>
      </c>
      <c r="G122" s="213">
        <f t="shared" si="3"/>
        <v>63.72</v>
      </c>
      <c r="H122" s="476">
        <v>54</v>
      </c>
      <c r="I122" s="288"/>
      <c r="J122" s="344">
        <f t="shared" si="4"/>
        <v>0</v>
      </c>
      <c r="K122" s="316">
        <f t="shared" si="5"/>
        <v>0</v>
      </c>
      <c r="L122" s="136">
        <v>75</v>
      </c>
      <c r="M122" s="50">
        <v>4630010461827</v>
      </c>
    </row>
    <row r="123" spans="1:13" ht="15" customHeight="1">
      <c r="A123" s="133"/>
      <c r="B123" s="51">
        <v>111</v>
      </c>
      <c r="C123" s="48" t="s">
        <v>121</v>
      </c>
      <c r="D123" s="49" t="s">
        <v>38</v>
      </c>
      <c r="E123" s="136">
        <v>50</v>
      </c>
      <c r="F123" s="230" t="s">
        <v>557</v>
      </c>
      <c r="G123" s="213">
        <f t="shared" si="3"/>
        <v>132.16</v>
      </c>
      <c r="H123" s="476">
        <v>112</v>
      </c>
      <c r="I123" s="288"/>
      <c r="J123" s="344">
        <f t="shared" si="4"/>
        <v>0</v>
      </c>
      <c r="K123" s="316">
        <f t="shared" si="5"/>
        <v>0</v>
      </c>
      <c r="L123" s="136">
        <v>125</v>
      </c>
      <c r="M123" s="50">
        <v>4630010461834</v>
      </c>
    </row>
    <row r="124" spans="1:13" ht="15" customHeight="1">
      <c r="A124" s="133"/>
      <c r="B124" s="51">
        <v>112</v>
      </c>
      <c r="C124" s="48" t="s">
        <v>122</v>
      </c>
      <c r="D124" s="87" t="s">
        <v>147</v>
      </c>
      <c r="E124" s="136">
        <v>50</v>
      </c>
      <c r="F124" s="230" t="s">
        <v>557</v>
      </c>
      <c r="G124" s="213">
        <f t="shared" si="3"/>
        <v>49.559999999999995</v>
      </c>
      <c r="H124" s="476">
        <v>42</v>
      </c>
      <c r="I124" s="288"/>
      <c r="J124" s="344">
        <f t="shared" si="4"/>
        <v>0</v>
      </c>
      <c r="K124" s="316">
        <f t="shared" si="5"/>
        <v>0</v>
      </c>
      <c r="L124" s="136">
        <v>55</v>
      </c>
      <c r="M124" s="50">
        <v>4630010461841</v>
      </c>
    </row>
    <row r="125" spans="1:13" ht="15" customHeight="1">
      <c r="A125" s="133"/>
      <c r="B125" s="51">
        <v>113</v>
      </c>
      <c r="C125" s="48" t="s">
        <v>123</v>
      </c>
      <c r="D125" s="49" t="s">
        <v>38</v>
      </c>
      <c r="E125" s="136">
        <v>50</v>
      </c>
      <c r="F125" s="230" t="s">
        <v>557</v>
      </c>
      <c r="G125" s="213">
        <f t="shared" si="3"/>
        <v>76.7</v>
      </c>
      <c r="H125" s="476">
        <v>65</v>
      </c>
      <c r="I125" s="288"/>
      <c r="J125" s="344">
        <f t="shared" si="4"/>
        <v>0</v>
      </c>
      <c r="K125" s="316">
        <f t="shared" si="5"/>
        <v>0</v>
      </c>
      <c r="L125" s="136">
        <v>95</v>
      </c>
      <c r="M125" s="50">
        <v>4630010461858</v>
      </c>
    </row>
    <row r="126" spans="1:13" ht="15" customHeight="1">
      <c r="A126" s="133"/>
      <c r="B126" s="51">
        <v>114</v>
      </c>
      <c r="C126" s="48" t="s">
        <v>124</v>
      </c>
      <c r="D126" s="49" t="s">
        <v>36</v>
      </c>
      <c r="E126" s="136">
        <v>50</v>
      </c>
      <c r="F126" s="230" t="s">
        <v>557</v>
      </c>
      <c r="G126" s="213">
        <f t="shared" si="3"/>
        <v>99.11999999999999</v>
      </c>
      <c r="H126" s="476">
        <v>84</v>
      </c>
      <c r="I126" s="288"/>
      <c r="J126" s="344">
        <f t="shared" si="4"/>
        <v>0</v>
      </c>
      <c r="K126" s="316">
        <f t="shared" si="5"/>
        <v>0</v>
      </c>
      <c r="L126" s="136">
        <v>105</v>
      </c>
      <c r="M126" s="50">
        <v>4630010461865</v>
      </c>
    </row>
    <row r="127" spans="1:13" ht="15" customHeight="1">
      <c r="A127" s="133"/>
      <c r="B127" s="51">
        <v>115</v>
      </c>
      <c r="C127" s="48" t="s">
        <v>125</v>
      </c>
      <c r="D127" s="49" t="s">
        <v>36</v>
      </c>
      <c r="E127" s="136">
        <v>20</v>
      </c>
      <c r="F127" s="230" t="s">
        <v>557</v>
      </c>
      <c r="G127" s="213">
        <f t="shared" si="3"/>
        <v>161.66</v>
      </c>
      <c r="H127" s="476">
        <v>137</v>
      </c>
      <c r="I127" s="288"/>
      <c r="J127" s="344">
        <f t="shared" si="4"/>
        <v>0</v>
      </c>
      <c r="K127" s="316">
        <f t="shared" si="5"/>
        <v>0</v>
      </c>
      <c r="L127" s="136">
        <v>205</v>
      </c>
      <c r="M127" s="50">
        <v>4630010461872</v>
      </c>
    </row>
    <row r="128" spans="1:13" ht="15" customHeight="1">
      <c r="A128" s="133"/>
      <c r="B128" s="51">
        <v>116</v>
      </c>
      <c r="C128" s="48" t="s">
        <v>300</v>
      </c>
      <c r="D128" s="87" t="s">
        <v>38</v>
      </c>
      <c r="E128" s="136">
        <v>50</v>
      </c>
      <c r="F128" s="230" t="s">
        <v>557</v>
      </c>
      <c r="G128" s="213">
        <f t="shared" si="3"/>
        <v>76.7</v>
      </c>
      <c r="H128" s="476">
        <v>65</v>
      </c>
      <c r="I128" s="288"/>
      <c r="J128" s="344">
        <f t="shared" si="4"/>
        <v>0</v>
      </c>
      <c r="K128" s="316">
        <f t="shared" si="5"/>
        <v>0</v>
      </c>
      <c r="L128" s="434">
        <v>90</v>
      </c>
      <c r="M128" s="50">
        <v>4630010460998</v>
      </c>
    </row>
    <row r="129" spans="1:13" ht="15" customHeight="1">
      <c r="A129" s="133"/>
      <c r="B129" s="51">
        <v>117</v>
      </c>
      <c r="C129" s="48" t="s">
        <v>301</v>
      </c>
      <c r="D129" s="87" t="s">
        <v>38</v>
      </c>
      <c r="E129" s="136">
        <v>50</v>
      </c>
      <c r="F129" s="230" t="s">
        <v>557</v>
      </c>
      <c r="G129" s="213">
        <f t="shared" si="3"/>
        <v>60.18</v>
      </c>
      <c r="H129" s="476">
        <v>51</v>
      </c>
      <c r="I129" s="288"/>
      <c r="J129" s="344">
        <f t="shared" si="4"/>
        <v>0</v>
      </c>
      <c r="K129" s="316">
        <f t="shared" si="5"/>
        <v>0</v>
      </c>
      <c r="L129" s="136">
        <v>75</v>
      </c>
      <c r="M129" s="50">
        <v>4630000463930</v>
      </c>
    </row>
    <row r="130" spans="1:13" ht="15" customHeight="1">
      <c r="A130" s="133"/>
      <c r="B130" s="51">
        <v>118</v>
      </c>
      <c r="C130" s="48" t="s">
        <v>126</v>
      </c>
      <c r="D130" s="49" t="s">
        <v>42</v>
      </c>
      <c r="E130" s="136">
        <v>100</v>
      </c>
      <c r="F130" s="230" t="s">
        <v>557</v>
      </c>
      <c r="G130" s="213">
        <f t="shared" si="3"/>
        <v>99.11999999999999</v>
      </c>
      <c r="H130" s="476">
        <v>84</v>
      </c>
      <c r="I130" s="288"/>
      <c r="J130" s="344">
        <f t="shared" si="4"/>
        <v>0</v>
      </c>
      <c r="K130" s="316">
        <f t="shared" si="5"/>
        <v>0</v>
      </c>
      <c r="L130" s="136">
        <v>120</v>
      </c>
      <c r="M130" s="50">
        <v>4630010461889</v>
      </c>
    </row>
    <row r="131" spans="1:13" ht="15" customHeight="1">
      <c r="A131" s="133"/>
      <c r="B131" s="51">
        <v>119</v>
      </c>
      <c r="C131" s="48" t="s">
        <v>879</v>
      </c>
      <c r="D131" s="87" t="s">
        <v>878</v>
      </c>
      <c r="E131" s="136">
        <v>50</v>
      </c>
      <c r="F131" s="230" t="s">
        <v>557</v>
      </c>
      <c r="G131" s="213">
        <f>H131*1.18</f>
        <v>94.399999999999991</v>
      </c>
      <c r="H131" s="476">
        <v>80</v>
      </c>
      <c r="I131" s="288"/>
      <c r="J131" s="344">
        <f t="shared" si="4"/>
        <v>0</v>
      </c>
      <c r="K131" s="316">
        <f t="shared" si="5"/>
        <v>0</v>
      </c>
      <c r="L131" s="136">
        <v>125</v>
      </c>
      <c r="M131" s="50">
        <v>4630010463418</v>
      </c>
    </row>
    <row r="132" spans="1:13" ht="15" customHeight="1">
      <c r="A132" s="133"/>
      <c r="B132" s="51">
        <v>120</v>
      </c>
      <c r="C132" s="48" t="s">
        <v>127</v>
      </c>
      <c r="D132" s="49" t="s">
        <v>38</v>
      </c>
      <c r="E132" s="136">
        <v>50</v>
      </c>
      <c r="F132" s="230" t="s">
        <v>557</v>
      </c>
      <c r="G132" s="213">
        <f t="shared" si="3"/>
        <v>76.7</v>
      </c>
      <c r="H132" s="476">
        <v>65</v>
      </c>
      <c r="I132" s="288"/>
      <c r="J132" s="344">
        <f t="shared" si="4"/>
        <v>0</v>
      </c>
      <c r="K132" s="316">
        <f t="shared" si="5"/>
        <v>0</v>
      </c>
      <c r="L132" s="136">
        <v>95</v>
      </c>
      <c r="M132" s="50">
        <v>4630010461896</v>
      </c>
    </row>
    <row r="133" spans="1:13" ht="15" customHeight="1">
      <c r="A133" s="133"/>
      <c r="B133" s="51">
        <v>121</v>
      </c>
      <c r="C133" s="48" t="s">
        <v>128</v>
      </c>
      <c r="D133" s="49" t="s">
        <v>81</v>
      </c>
      <c r="E133" s="136">
        <v>50</v>
      </c>
      <c r="F133" s="230" t="s">
        <v>557</v>
      </c>
      <c r="G133" s="213">
        <f t="shared" si="3"/>
        <v>74.339999999999989</v>
      </c>
      <c r="H133" s="476">
        <v>63</v>
      </c>
      <c r="I133" s="288"/>
      <c r="J133" s="344">
        <f t="shared" si="4"/>
        <v>0</v>
      </c>
      <c r="K133" s="316">
        <f t="shared" si="5"/>
        <v>0</v>
      </c>
      <c r="L133" s="136">
        <v>90</v>
      </c>
      <c r="M133" s="50">
        <v>4630010461902</v>
      </c>
    </row>
    <row r="134" spans="1:13" ht="15" customHeight="1">
      <c r="A134" s="133"/>
      <c r="B134" s="51">
        <v>122</v>
      </c>
      <c r="C134" s="48" t="s">
        <v>129</v>
      </c>
      <c r="D134" s="49" t="s">
        <v>44</v>
      </c>
      <c r="E134" s="136">
        <v>50</v>
      </c>
      <c r="F134" s="230" t="s">
        <v>557</v>
      </c>
      <c r="G134" s="213">
        <f t="shared" si="3"/>
        <v>177</v>
      </c>
      <c r="H134" s="476">
        <v>150</v>
      </c>
      <c r="I134" s="288"/>
      <c r="J134" s="344">
        <f t="shared" si="4"/>
        <v>0</v>
      </c>
      <c r="K134" s="316">
        <f t="shared" si="5"/>
        <v>0</v>
      </c>
      <c r="L134" s="136">
        <v>220</v>
      </c>
      <c r="M134" s="50">
        <v>4630010461919</v>
      </c>
    </row>
    <row r="135" spans="1:13" ht="15" customHeight="1">
      <c r="A135" s="133"/>
      <c r="B135" s="51">
        <v>123</v>
      </c>
      <c r="C135" s="48" t="s">
        <v>130</v>
      </c>
      <c r="D135" s="49" t="s">
        <v>38</v>
      </c>
      <c r="E135" s="136">
        <v>50</v>
      </c>
      <c r="F135" s="230" t="s">
        <v>557</v>
      </c>
      <c r="G135" s="213">
        <f t="shared" si="3"/>
        <v>82.6</v>
      </c>
      <c r="H135" s="476">
        <v>70</v>
      </c>
      <c r="I135" s="288"/>
      <c r="J135" s="344">
        <f t="shared" si="4"/>
        <v>0</v>
      </c>
      <c r="K135" s="316">
        <f t="shared" si="5"/>
        <v>0</v>
      </c>
      <c r="L135" s="136">
        <v>100</v>
      </c>
      <c r="M135" s="50">
        <v>4630010461926</v>
      </c>
    </row>
    <row r="136" spans="1:13" ht="15" customHeight="1">
      <c r="A136" s="133"/>
      <c r="B136" s="51">
        <v>124</v>
      </c>
      <c r="C136" s="48" t="s">
        <v>131</v>
      </c>
      <c r="D136" s="49" t="s">
        <v>36</v>
      </c>
      <c r="E136" s="136">
        <v>50</v>
      </c>
      <c r="F136" s="230" t="s">
        <v>557</v>
      </c>
      <c r="G136" s="213">
        <f t="shared" si="3"/>
        <v>49.559999999999995</v>
      </c>
      <c r="H136" s="476">
        <v>42</v>
      </c>
      <c r="I136" s="288"/>
      <c r="J136" s="344">
        <f t="shared" si="4"/>
        <v>0</v>
      </c>
      <c r="K136" s="316">
        <f t="shared" si="5"/>
        <v>0</v>
      </c>
      <c r="L136" s="136">
        <v>68</v>
      </c>
      <c r="M136" s="50">
        <v>4630010461933</v>
      </c>
    </row>
    <row r="137" spans="1:13" ht="15" customHeight="1">
      <c r="A137" s="133"/>
      <c r="B137" s="51">
        <v>125</v>
      </c>
      <c r="C137" s="48" t="s">
        <v>132</v>
      </c>
      <c r="D137" s="49" t="s">
        <v>38</v>
      </c>
      <c r="E137" s="136">
        <v>50</v>
      </c>
      <c r="F137" s="230" t="s">
        <v>557</v>
      </c>
      <c r="G137" s="213">
        <f t="shared" si="3"/>
        <v>49.559999999999995</v>
      </c>
      <c r="H137" s="476">
        <v>42</v>
      </c>
      <c r="I137" s="288"/>
      <c r="J137" s="344">
        <f t="shared" si="4"/>
        <v>0</v>
      </c>
      <c r="K137" s="316">
        <f t="shared" si="5"/>
        <v>0</v>
      </c>
      <c r="L137" s="136">
        <v>64</v>
      </c>
      <c r="M137" s="50">
        <v>4630010461940</v>
      </c>
    </row>
    <row r="138" spans="1:13" ht="15" customHeight="1">
      <c r="A138" s="133"/>
      <c r="B138" s="51">
        <v>126</v>
      </c>
      <c r="C138" s="48" t="s">
        <v>302</v>
      </c>
      <c r="D138" s="87" t="s">
        <v>36</v>
      </c>
      <c r="E138" s="136">
        <v>50</v>
      </c>
      <c r="F138" s="230" t="s">
        <v>557</v>
      </c>
      <c r="G138" s="213">
        <f t="shared" si="3"/>
        <v>113.28</v>
      </c>
      <c r="H138" s="476">
        <v>96</v>
      </c>
      <c r="I138" s="288"/>
      <c r="J138" s="344">
        <f t="shared" si="4"/>
        <v>0</v>
      </c>
      <c r="K138" s="316">
        <f t="shared" si="5"/>
        <v>0</v>
      </c>
      <c r="L138" s="136">
        <v>180</v>
      </c>
      <c r="M138" s="50">
        <v>4630010462909</v>
      </c>
    </row>
    <row r="139" spans="1:13" ht="15" customHeight="1">
      <c r="A139" s="133"/>
      <c r="B139" s="51">
        <v>127</v>
      </c>
      <c r="C139" s="48" t="s">
        <v>133</v>
      </c>
      <c r="D139" s="49" t="s">
        <v>38</v>
      </c>
      <c r="E139" s="136">
        <v>50</v>
      </c>
      <c r="F139" s="230" t="s">
        <v>557</v>
      </c>
      <c r="G139" s="213">
        <f t="shared" si="3"/>
        <v>49.559999999999995</v>
      </c>
      <c r="H139" s="476">
        <v>42</v>
      </c>
      <c r="I139" s="288"/>
      <c r="J139" s="344">
        <f t="shared" si="4"/>
        <v>0</v>
      </c>
      <c r="K139" s="316">
        <f t="shared" si="5"/>
        <v>0</v>
      </c>
      <c r="L139" s="136">
        <v>60</v>
      </c>
      <c r="M139" s="50">
        <v>4630010461957</v>
      </c>
    </row>
    <row r="140" spans="1:13" ht="15" customHeight="1">
      <c r="A140" s="133"/>
      <c r="B140" s="51">
        <v>128</v>
      </c>
      <c r="C140" s="48" t="s">
        <v>134</v>
      </c>
      <c r="D140" s="49" t="s">
        <v>47</v>
      </c>
      <c r="E140" s="136">
        <v>50</v>
      </c>
      <c r="F140" s="230" t="s">
        <v>557</v>
      </c>
      <c r="G140" s="213">
        <f t="shared" si="3"/>
        <v>49.559999999999995</v>
      </c>
      <c r="H140" s="476">
        <v>42</v>
      </c>
      <c r="I140" s="288"/>
      <c r="J140" s="344">
        <f t="shared" si="4"/>
        <v>0</v>
      </c>
      <c r="K140" s="316">
        <f t="shared" si="5"/>
        <v>0</v>
      </c>
      <c r="L140" s="136">
        <v>55</v>
      </c>
      <c r="M140" s="50">
        <v>4630010461964</v>
      </c>
    </row>
    <row r="141" spans="1:13" ht="15" customHeight="1">
      <c r="A141" s="133"/>
      <c r="B141" s="51">
        <v>129</v>
      </c>
      <c r="C141" s="48" t="s">
        <v>135</v>
      </c>
      <c r="D141" s="49" t="s">
        <v>38</v>
      </c>
      <c r="E141" s="136">
        <v>50</v>
      </c>
      <c r="F141" s="230" t="s">
        <v>557</v>
      </c>
      <c r="G141" s="213">
        <f t="shared" si="3"/>
        <v>171.1</v>
      </c>
      <c r="H141" s="476">
        <v>145</v>
      </c>
      <c r="I141" s="288"/>
      <c r="J141" s="344">
        <f t="shared" si="4"/>
        <v>0</v>
      </c>
      <c r="K141" s="316">
        <f t="shared" si="5"/>
        <v>0</v>
      </c>
      <c r="L141" s="136">
        <v>180</v>
      </c>
      <c r="M141" s="50">
        <v>4630010461971</v>
      </c>
    </row>
    <row r="142" spans="1:13" ht="15" customHeight="1">
      <c r="A142" s="133"/>
      <c r="B142" s="51">
        <v>130</v>
      </c>
      <c r="C142" s="48" t="s">
        <v>136</v>
      </c>
      <c r="D142" s="49" t="s">
        <v>36</v>
      </c>
      <c r="E142" s="136">
        <v>50</v>
      </c>
      <c r="F142" s="230" t="s">
        <v>557</v>
      </c>
      <c r="G142" s="213">
        <f t="shared" si="3"/>
        <v>70.8</v>
      </c>
      <c r="H142" s="476">
        <v>60</v>
      </c>
      <c r="I142" s="288"/>
      <c r="J142" s="344">
        <f t="shared" ref="J142:J205" si="6">G142*I142</f>
        <v>0</v>
      </c>
      <c r="K142" s="316">
        <f t="shared" ref="K142:K205" si="7">H142*I142</f>
        <v>0</v>
      </c>
      <c r="L142" s="434">
        <v>90</v>
      </c>
      <c r="M142" s="50">
        <v>4630010461988</v>
      </c>
    </row>
    <row r="143" spans="1:13" ht="15" customHeight="1">
      <c r="A143" s="133"/>
      <c r="B143" s="51">
        <v>131</v>
      </c>
      <c r="C143" s="48" t="s">
        <v>268</v>
      </c>
      <c r="D143" s="49" t="s">
        <v>36</v>
      </c>
      <c r="E143" s="136">
        <v>50</v>
      </c>
      <c r="F143" s="230" t="s">
        <v>557</v>
      </c>
      <c r="G143" s="213">
        <f t="shared" ref="G143:G208" si="8">H143*1.18</f>
        <v>64.899999999999991</v>
      </c>
      <c r="H143" s="476">
        <v>55</v>
      </c>
      <c r="I143" s="288"/>
      <c r="J143" s="344">
        <f t="shared" si="6"/>
        <v>0</v>
      </c>
      <c r="K143" s="316">
        <f t="shared" si="7"/>
        <v>0</v>
      </c>
      <c r="L143" s="136">
        <v>80</v>
      </c>
      <c r="M143" s="50">
        <v>4630010463937</v>
      </c>
    </row>
    <row r="144" spans="1:13" ht="15" customHeight="1">
      <c r="A144" s="133"/>
      <c r="B144" s="51">
        <v>132</v>
      </c>
      <c r="C144" s="48" t="s">
        <v>137</v>
      </c>
      <c r="D144" s="49" t="s">
        <v>36</v>
      </c>
      <c r="E144" s="136">
        <v>50</v>
      </c>
      <c r="F144" s="230" t="s">
        <v>557</v>
      </c>
      <c r="G144" s="213">
        <f t="shared" si="8"/>
        <v>59</v>
      </c>
      <c r="H144" s="476">
        <v>50</v>
      </c>
      <c r="I144" s="288"/>
      <c r="J144" s="344">
        <f t="shared" si="6"/>
        <v>0</v>
      </c>
      <c r="K144" s="316">
        <f t="shared" si="7"/>
        <v>0</v>
      </c>
      <c r="L144" s="434">
        <v>68</v>
      </c>
      <c r="M144" s="50">
        <v>4630010461995</v>
      </c>
    </row>
    <row r="145" spans="1:13" ht="15" customHeight="1">
      <c r="A145" s="133"/>
      <c r="B145" s="51">
        <v>133</v>
      </c>
      <c r="C145" s="48" t="s">
        <v>138</v>
      </c>
      <c r="D145" s="49" t="s">
        <v>47</v>
      </c>
      <c r="E145" s="136">
        <v>50</v>
      </c>
      <c r="F145" s="230" t="s">
        <v>557</v>
      </c>
      <c r="G145" s="213">
        <f t="shared" si="8"/>
        <v>59</v>
      </c>
      <c r="H145" s="476">
        <v>50</v>
      </c>
      <c r="I145" s="288"/>
      <c r="J145" s="344">
        <f t="shared" si="6"/>
        <v>0</v>
      </c>
      <c r="K145" s="316">
        <f t="shared" si="7"/>
        <v>0</v>
      </c>
      <c r="L145" s="434">
        <v>65</v>
      </c>
      <c r="M145" s="50">
        <v>4630010462008</v>
      </c>
    </row>
    <row r="146" spans="1:13" ht="15" customHeight="1">
      <c r="A146" s="133"/>
      <c r="B146" s="51">
        <v>134</v>
      </c>
      <c r="C146" s="48" t="s">
        <v>139</v>
      </c>
      <c r="D146" s="87" t="s">
        <v>878</v>
      </c>
      <c r="E146" s="136">
        <v>50</v>
      </c>
      <c r="F146" s="230" t="s">
        <v>557</v>
      </c>
      <c r="G146" s="213">
        <f t="shared" si="8"/>
        <v>51.919999999999995</v>
      </c>
      <c r="H146" s="476">
        <v>44</v>
      </c>
      <c r="I146" s="288"/>
      <c r="J146" s="344">
        <f t="shared" si="6"/>
        <v>0</v>
      </c>
      <c r="K146" s="316">
        <f t="shared" si="7"/>
        <v>0</v>
      </c>
      <c r="L146" s="136">
        <v>60</v>
      </c>
      <c r="M146" s="50">
        <v>4630010462015</v>
      </c>
    </row>
    <row r="147" spans="1:13" ht="15" customHeight="1">
      <c r="A147" s="133"/>
      <c r="B147" s="51">
        <v>135</v>
      </c>
      <c r="C147" s="48" t="s">
        <v>140</v>
      </c>
      <c r="D147" s="49" t="s">
        <v>38</v>
      </c>
      <c r="E147" s="136">
        <v>50</v>
      </c>
      <c r="F147" s="230" t="s">
        <v>557</v>
      </c>
      <c r="G147" s="213">
        <f t="shared" si="8"/>
        <v>59</v>
      </c>
      <c r="H147" s="476">
        <v>50</v>
      </c>
      <c r="I147" s="288"/>
      <c r="J147" s="344">
        <f t="shared" si="6"/>
        <v>0</v>
      </c>
      <c r="K147" s="316">
        <f t="shared" si="7"/>
        <v>0</v>
      </c>
      <c r="L147" s="136">
        <v>70</v>
      </c>
      <c r="M147" s="50">
        <v>4630010462022</v>
      </c>
    </row>
    <row r="148" spans="1:13" ht="15" customHeight="1">
      <c r="A148" s="133"/>
      <c r="B148" s="51">
        <v>136</v>
      </c>
      <c r="C148" s="48" t="s">
        <v>141</v>
      </c>
      <c r="D148" s="49" t="s">
        <v>54</v>
      </c>
      <c r="E148" s="136">
        <v>50</v>
      </c>
      <c r="F148" s="230" t="s">
        <v>557</v>
      </c>
      <c r="G148" s="213">
        <f t="shared" si="8"/>
        <v>73.16</v>
      </c>
      <c r="H148" s="476">
        <v>62</v>
      </c>
      <c r="I148" s="288"/>
      <c r="J148" s="344">
        <f t="shared" si="6"/>
        <v>0</v>
      </c>
      <c r="K148" s="316">
        <f t="shared" si="7"/>
        <v>0</v>
      </c>
      <c r="L148" s="136">
        <v>100</v>
      </c>
      <c r="M148" s="50">
        <v>4630010462039</v>
      </c>
    </row>
    <row r="149" spans="1:13" ht="15" customHeight="1">
      <c r="A149" s="133"/>
      <c r="B149" s="51">
        <v>137</v>
      </c>
      <c r="C149" s="48" t="s">
        <v>142</v>
      </c>
      <c r="D149" s="49" t="s">
        <v>36</v>
      </c>
      <c r="E149" s="136">
        <v>20</v>
      </c>
      <c r="F149" s="230" t="s">
        <v>557</v>
      </c>
      <c r="G149" s="213">
        <f t="shared" si="8"/>
        <v>118</v>
      </c>
      <c r="H149" s="476">
        <v>100</v>
      </c>
      <c r="I149" s="288"/>
      <c r="J149" s="344">
        <f t="shared" si="6"/>
        <v>0</v>
      </c>
      <c r="K149" s="316">
        <f t="shared" si="7"/>
        <v>0</v>
      </c>
      <c r="L149" s="136">
        <v>140</v>
      </c>
      <c r="M149" s="50">
        <v>4630010462046</v>
      </c>
    </row>
    <row r="150" spans="1:13" ht="15" customHeight="1">
      <c r="A150" s="133"/>
      <c r="B150" s="51">
        <v>138</v>
      </c>
      <c r="C150" s="48" t="s">
        <v>269</v>
      </c>
      <c r="D150" s="87" t="s">
        <v>38</v>
      </c>
      <c r="E150" s="136">
        <v>50</v>
      </c>
      <c r="F150" s="230" t="s">
        <v>557</v>
      </c>
      <c r="G150" s="213">
        <f t="shared" si="8"/>
        <v>177</v>
      </c>
      <c r="H150" s="476">
        <v>150</v>
      </c>
      <c r="I150" s="288"/>
      <c r="J150" s="344">
        <f t="shared" si="6"/>
        <v>0</v>
      </c>
      <c r="K150" s="316">
        <f t="shared" si="7"/>
        <v>0</v>
      </c>
      <c r="L150" s="434">
        <v>210</v>
      </c>
      <c r="M150" s="50">
        <v>4630010463982</v>
      </c>
    </row>
    <row r="151" spans="1:13" ht="15" customHeight="1">
      <c r="A151" s="133"/>
      <c r="B151" s="51">
        <v>139</v>
      </c>
      <c r="C151" s="48" t="s">
        <v>143</v>
      </c>
      <c r="D151" s="49" t="s">
        <v>42</v>
      </c>
      <c r="E151" s="136">
        <v>50</v>
      </c>
      <c r="F151" s="230" t="s">
        <v>557</v>
      </c>
      <c r="G151" s="213">
        <f t="shared" si="8"/>
        <v>127.44</v>
      </c>
      <c r="H151" s="476">
        <v>108</v>
      </c>
      <c r="I151" s="288"/>
      <c r="J151" s="344">
        <f t="shared" si="6"/>
        <v>0</v>
      </c>
      <c r="K151" s="316">
        <f t="shared" si="7"/>
        <v>0</v>
      </c>
      <c r="L151" s="434">
        <v>150</v>
      </c>
      <c r="M151" s="50">
        <v>4630010462053</v>
      </c>
    </row>
    <row r="152" spans="1:13" ht="15" customHeight="1">
      <c r="A152" s="133"/>
      <c r="B152" s="51">
        <v>140</v>
      </c>
      <c r="C152" s="48" t="s">
        <v>144</v>
      </c>
      <c r="D152" s="49" t="s">
        <v>38</v>
      </c>
      <c r="E152" s="136">
        <v>50</v>
      </c>
      <c r="F152" s="230" t="s">
        <v>557</v>
      </c>
      <c r="G152" s="213">
        <f t="shared" si="8"/>
        <v>59</v>
      </c>
      <c r="H152" s="476">
        <v>50</v>
      </c>
      <c r="I152" s="288"/>
      <c r="J152" s="344">
        <f t="shared" si="6"/>
        <v>0</v>
      </c>
      <c r="K152" s="316">
        <f t="shared" si="7"/>
        <v>0</v>
      </c>
      <c r="L152" s="434">
        <v>70</v>
      </c>
      <c r="M152" s="50">
        <v>4630010462060</v>
      </c>
    </row>
    <row r="153" spans="1:13" ht="15" customHeight="1">
      <c r="A153" s="133"/>
      <c r="B153" s="51">
        <v>141</v>
      </c>
      <c r="C153" s="48" t="s">
        <v>145</v>
      </c>
      <c r="D153" s="49" t="s">
        <v>54</v>
      </c>
      <c r="E153" s="136">
        <v>50</v>
      </c>
      <c r="F153" s="230" t="s">
        <v>557</v>
      </c>
      <c r="G153" s="213">
        <f t="shared" si="8"/>
        <v>145.13999999999999</v>
      </c>
      <c r="H153" s="476">
        <v>123</v>
      </c>
      <c r="I153" s="288"/>
      <c r="J153" s="344">
        <f t="shared" si="6"/>
        <v>0</v>
      </c>
      <c r="K153" s="316">
        <f t="shared" si="7"/>
        <v>0</v>
      </c>
      <c r="L153" s="136">
        <v>185</v>
      </c>
      <c r="M153" s="50">
        <v>4630010462077</v>
      </c>
    </row>
    <row r="154" spans="1:13" ht="15" customHeight="1">
      <c r="A154" s="133"/>
      <c r="B154" s="51">
        <v>142</v>
      </c>
      <c r="C154" s="48" t="s">
        <v>303</v>
      </c>
      <c r="D154" s="87" t="s">
        <v>36</v>
      </c>
      <c r="E154" s="136">
        <v>50</v>
      </c>
      <c r="F154" s="230" t="s">
        <v>557</v>
      </c>
      <c r="G154" s="213">
        <f t="shared" si="8"/>
        <v>100.3</v>
      </c>
      <c r="H154" s="476">
        <v>85</v>
      </c>
      <c r="I154" s="288"/>
      <c r="J154" s="344">
        <f t="shared" si="6"/>
        <v>0</v>
      </c>
      <c r="K154" s="316">
        <f t="shared" si="7"/>
        <v>0</v>
      </c>
      <c r="L154" s="434">
        <v>120</v>
      </c>
      <c r="M154" s="50">
        <v>4630010462923</v>
      </c>
    </row>
    <row r="155" spans="1:13" ht="15" customHeight="1">
      <c r="A155" s="133"/>
      <c r="B155" s="51">
        <v>143</v>
      </c>
      <c r="C155" s="48" t="s">
        <v>146</v>
      </c>
      <c r="D155" s="49" t="s">
        <v>36</v>
      </c>
      <c r="E155" s="136">
        <v>50</v>
      </c>
      <c r="F155" s="230" t="s">
        <v>557</v>
      </c>
      <c r="G155" s="213">
        <f t="shared" si="8"/>
        <v>67.259999999999991</v>
      </c>
      <c r="H155" s="476">
        <v>57</v>
      </c>
      <c r="I155" s="288"/>
      <c r="J155" s="344">
        <f t="shared" si="6"/>
        <v>0</v>
      </c>
      <c r="K155" s="316">
        <f t="shared" si="7"/>
        <v>0</v>
      </c>
      <c r="L155" s="136">
        <v>75</v>
      </c>
      <c r="M155" s="50">
        <v>4630010462084</v>
      </c>
    </row>
    <row r="156" spans="1:13" ht="15" customHeight="1">
      <c r="A156" s="133"/>
      <c r="B156" s="51">
        <v>144</v>
      </c>
      <c r="C156" s="48" t="s">
        <v>270</v>
      </c>
      <c r="D156" s="87" t="s">
        <v>81</v>
      </c>
      <c r="E156" s="136">
        <v>50</v>
      </c>
      <c r="F156" s="230" t="s">
        <v>557</v>
      </c>
      <c r="G156" s="213">
        <f t="shared" si="8"/>
        <v>53.099999999999994</v>
      </c>
      <c r="H156" s="476">
        <v>45</v>
      </c>
      <c r="I156" s="288"/>
      <c r="J156" s="344">
        <f t="shared" si="6"/>
        <v>0</v>
      </c>
      <c r="K156" s="316">
        <f t="shared" si="7"/>
        <v>0</v>
      </c>
      <c r="L156" s="136">
        <v>68</v>
      </c>
      <c r="M156" s="50">
        <v>4630010463920</v>
      </c>
    </row>
    <row r="157" spans="1:13" ht="15" customHeight="1">
      <c r="A157" s="133"/>
      <c r="B157" s="51">
        <v>145</v>
      </c>
      <c r="C157" s="48" t="s">
        <v>887</v>
      </c>
      <c r="D157" s="49" t="s">
        <v>147</v>
      </c>
      <c r="E157" s="136">
        <v>50</v>
      </c>
      <c r="F157" s="230" t="s">
        <v>557</v>
      </c>
      <c r="G157" s="213">
        <f t="shared" si="8"/>
        <v>60.18</v>
      </c>
      <c r="H157" s="476">
        <v>51</v>
      </c>
      <c r="I157" s="288"/>
      <c r="J157" s="344">
        <f t="shared" si="6"/>
        <v>0</v>
      </c>
      <c r="K157" s="316">
        <f t="shared" si="7"/>
        <v>0</v>
      </c>
      <c r="L157" s="136">
        <v>78</v>
      </c>
      <c r="M157" s="50">
        <v>4630010462091</v>
      </c>
    </row>
    <row r="158" spans="1:13" ht="15" customHeight="1">
      <c r="A158" s="133"/>
      <c r="B158" s="51">
        <v>146</v>
      </c>
      <c r="C158" s="48" t="s">
        <v>148</v>
      </c>
      <c r="D158" s="49" t="s">
        <v>38</v>
      </c>
      <c r="E158" s="136">
        <v>50</v>
      </c>
      <c r="F158" s="230" t="s">
        <v>557</v>
      </c>
      <c r="G158" s="213">
        <f t="shared" si="8"/>
        <v>94.399999999999991</v>
      </c>
      <c r="H158" s="476">
        <v>80</v>
      </c>
      <c r="I158" s="288"/>
      <c r="J158" s="344">
        <f t="shared" si="6"/>
        <v>0</v>
      </c>
      <c r="K158" s="316">
        <f t="shared" si="7"/>
        <v>0</v>
      </c>
      <c r="L158" s="434">
        <v>120</v>
      </c>
      <c r="M158" s="50">
        <v>4630010462107</v>
      </c>
    </row>
    <row r="159" spans="1:13" ht="15" customHeight="1">
      <c r="A159" s="133"/>
      <c r="B159" s="51">
        <v>147</v>
      </c>
      <c r="C159" s="48" t="s">
        <v>149</v>
      </c>
      <c r="D159" s="49" t="s">
        <v>81</v>
      </c>
      <c r="E159" s="136">
        <v>50</v>
      </c>
      <c r="F159" s="230" t="s">
        <v>557</v>
      </c>
      <c r="G159" s="213">
        <f t="shared" si="8"/>
        <v>42.48</v>
      </c>
      <c r="H159" s="476">
        <v>36</v>
      </c>
      <c r="I159" s="288"/>
      <c r="J159" s="344">
        <f t="shared" si="6"/>
        <v>0</v>
      </c>
      <c r="K159" s="316">
        <f t="shared" si="7"/>
        <v>0</v>
      </c>
      <c r="L159" s="434">
        <v>56</v>
      </c>
      <c r="M159" s="50">
        <v>4630010462114</v>
      </c>
    </row>
    <row r="160" spans="1:13" ht="15.75" customHeight="1">
      <c r="A160" s="133"/>
      <c r="B160" s="51">
        <v>148</v>
      </c>
      <c r="C160" s="48" t="s">
        <v>150</v>
      </c>
      <c r="D160" s="49" t="s">
        <v>38</v>
      </c>
      <c r="E160" s="136">
        <v>50</v>
      </c>
      <c r="F160" s="230" t="s">
        <v>557</v>
      </c>
      <c r="G160" s="213">
        <f t="shared" si="8"/>
        <v>71.97999999999999</v>
      </c>
      <c r="H160" s="476">
        <v>61</v>
      </c>
      <c r="I160" s="288"/>
      <c r="J160" s="344">
        <f t="shared" si="6"/>
        <v>0</v>
      </c>
      <c r="K160" s="316">
        <f t="shared" si="7"/>
        <v>0</v>
      </c>
      <c r="L160" s="136">
        <v>80</v>
      </c>
      <c r="M160" s="50">
        <v>4630010462121</v>
      </c>
    </row>
    <row r="161" spans="1:13" ht="15" customHeight="1">
      <c r="A161" s="133"/>
      <c r="B161" s="51">
        <v>149</v>
      </c>
      <c r="C161" s="48" t="s">
        <v>271</v>
      </c>
      <c r="D161" s="87" t="s">
        <v>54</v>
      </c>
      <c r="E161" s="136">
        <v>100</v>
      </c>
      <c r="F161" s="230" t="s">
        <v>557</v>
      </c>
      <c r="G161" s="213">
        <f t="shared" si="8"/>
        <v>81.42</v>
      </c>
      <c r="H161" s="476">
        <v>69</v>
      </c>
      <c r="I161" s="288"/>
      <c r="J161" s="344">
        <f t="shared" si="6"/>
        <v>0</v>
      </c>
      <c r="K161" s="316">
        <f t="shared" si="7"/>
        <v>0</v>
      </c>
      <c r="L161" s="434">
        <v>110</v>
      </c>
      <c r="M161" s="50">
        <v>4630010463951</v>
      </c>
    </row>
    <row r="162" spans="1:13" ht="15" customHeight="1">
      <c r="A162" s="133"/>
      <c r="B162" s="51">
        <v>150</v>
      </c>
      <c r="C162" s="48" t="s">
        <v>151</v>
      </c>
      <c r="D162" s="49" t="s">
        <v>38</v>
      </c>
      <c r="E162" s="137">
        <v>50</v>
      </c>
      <c r="F162" s="230" t="s">
        <v>557</v>
      </c>
      <c r="G162" s="213">
        <f t="shared" si="8"/>
        <v>64.899999999999991</v>
      </c>
      <c r="H162" s="476">
        <v>55</v>
      </c>
      <c r="I162" s="288"/>
      <c r="J162" s="344">
        <f t="shared" si="6"/>
        <v>0</v>
      </c>
      <c r="K162" s="316">
        <f t="shared" si="7"/>
        <v>0</v>
      </c>
      <c r="L162" s="434">
        <v>80</v>
      </c>
      <c r="M162" s="50">
        <v>4630010462138</v>
      </c>
    </row>
    <row r="163" spans="1:13" ht="15" customHeight="1">
      <c r="A163" s="133"/>
      <c r="B163" s="51">
        <v>151</v>
      </c>
      <c r="C163" s="48" t="s">
        <v>272</v>
      </c>
      <c r="D163" s="49" t="s">
        <v>38</v>
      </c>
      <c r="E163" s="136">
        <v>50</v>
      </c>
      <c r="F163" s="230" t="s">
        <v>557</v>
      </c>
      <c r="G163" s="213">
        <f t="shared" si="8"/>
        <v>49.559999999999995</v>
      </c>
      <c r="H163" s="476">
        <v>42</v>
      </c>
      <c r="I163" s="288"/>
      <c r="J163" s="344">
        <f t="shared" si="6"/>
        <v>0</v>
      </c>
      <c r="K163" s="316">
        <f t="shared" si="7"/>
        <v>0</v>
      </c>
      <c r="L163" s="136">
        <v>62</v>
      </c>
      <c r="M163" s="50">
        <v>4630010463913</v>
      </c>
    </row>
    <row r="164" spans="1:13" ht="15" customHeight="1">
      <c r="A164" s="133"/>
      <c r="B164" s="51">
        <v>152</v>
      </c>
      <c r="C164" s="48" t="s">
        <v>273</v>
      </c>
      <c r="D164" s="87" t="s">
        <v>38</v>
      </c>
      <c r="E164" s="136">
        <v>50</v>
      </c>
      <c r="F164" s="230" t="s">
        <v>557</v>
      </c>
      <c r="G164" s="213">
        <f>H164*1.18</f>
        <v>70.8</v>
      </c>
      <c r="H164" s="476">
        <v>60</v>
      </c>
      <c r="I164" s="288"/>
      <c r="J164" s="344">
        <f t="shared" si="6"/>
        <v>0</v>
      </c>
      <c r="K164" s="316">
        <f t="shared" si="7"/>
        <v>0</v>
      </c>
      <c r="L164" s="434">
        <v>84</v>
      </c>
      <c r="M164" s="50">
        <v>4630010462930</v>
      </c>
    </row>
    <row r="165" spans="1:13" ht="15" customHeight="1">
      <c r="A165" s="133"/>
      <c r="B165" s="51">
        <v>153</v>
      </c>
      <c r="C165" s="48" t="s">
        <v>152</v>
      </c>
      <c r="D165" s="49" t="s">
        <v>44</v>
      </c>
      <c r="E165" s="136">
        <v>50</v>
      </c>
      <c r="F165" s="230" t="s">
        <v>557</v>
      </c>
      <c r="G165" s="213">
        <f t="shared" si="8"/>
        <v>41.3</v>
      </c>
      <c r="H165" s="476">
        <v>35</v>
      </c>
      <c r="I165" s="288"/>
      <c r="J165" s="344">
        <f t="shared" si="6"/>
        <v>0</v>
      </c>
      <c r="K165" s="316">
        <f t="shared" si="7"/>
        <v>0</v>
      </c>
      <c r="L165" s="136">
        <v>45</v>
      </c>
      <c r="M165" s="50">
        <v>4630010462145</v>
      </c>
    </row>
    <row r="166" spans="1:13" ht="15" customHeight="1">
      <c r="A166" s="133"/>
      <c r="B166" s="51">
        <v>154</v>
      </c>
      <c r="C166" s="48" t="s">
        <v>153</v>
      </c>
      <c r="D166" s="49" t="s">
        <v>88</v>
      </c>
      <c r="E166" s="136">
        <v>50</v>
      </c>
      <c r="F166" s="230" t="s">
        <v>557</v>
      </c>
      <c r="G166" s="213">
        <f t="shared" si="8"/>
        <v>35.4</v>
      </c>
      <c r="H166" s="476">
        <v>30</v>
      </c>
      <c r="I166" s="288"/>
      <c r="J166" s="344">
        <f t="shared" si="6"/>
        <v>0</v>
      </c>
      <c r="K166" s="316">
        <f t="shared" si="7"/>
        <v>0</v>
      </c>
      <c r="L166" s="434">
        <v>40</v>
      </c>
      <c r="M166" s="50">
        <v>4630010462152</v>
      </c>
    </row>
    <row r="167" spans="1:13" ht="15" customHeight="1">
      <c r="A167" s="133"/>
      <c r="B167" s="51">
        <v>155</v>
      </c>
      <c r="C167" s="48" t="s">
        <v>153</v>
      </c>
      <c r="D167" s="87" t="s">
        <v>174</v>
      </c>
      <c r="E167" s="136">
        <v>50</v>
      </c>
      <c r="F167" s="230" t="s">
        <v>557</v>
      </c>
      <c r="G167" s="213">
        <f t="shared" si="8"/>
        <v>35.4</v>
      </c>
      <c r="H167" s="476">
        <v>30</v>
      </c>
      <c r="I167" s="288"/>
      <c r="J167" s="344">
        <f t="shared" si="6"/>
        <v>0</v>
      </c>
      <c r="K167" s="316">
        <f t="shared" si="7"/>
        <v>0</v>
      </c>
      <c r="L167" s="434">
        <v>40</v>
      </c>
      <c r="M167" s="50">
        <v>4630010462152</v>
      </c>
    </row>
    <row r="168" spans="1:13" ht="15" customHeight="1">
      <c r="A168" s="133"/>
      <c r="B168" s="51">
        <v>156</v>
      </c>
      <c r="C168" s="48" t="s">
        <v>154</v>
      </c>
      <c r="D168" s="49" t="s">
        <v>38</v>
      </c>
      <c r="E168" s="136">
        <v>50</v>
      </c>
      <c r="F168" s="230" t="s">
        <v>557</v>
      </c>
      <c r="G168" s="213">
        <f t="shared" si="8"/>
        <v>63.72</v>
      </c>
      <c r="H168" s="476">
        <v>54</v>
      </c>
      <c r="I168" s="288"/>
      <c r="J168" s="344">
        <f t="shared" si="6"/>
        <v>0</v>
      </c>
      <c r="K168" s="316">
        <f t="shared" si="7"/>
        <v>0</v>
      </c>
      <c r="L168" s="136">
        <v>70</v>
      </c>
      <c r="M168" s="50">
        <v>4630010462169</v>
      </c>
    </row>
    <row r="169" spans="1:13" ht="15" customHeight="1">
      <c r="A169" s="133"/>
      <c r="B169" s="51">
        <v>157</v>
      </c>
      <c r="C169" s="48" t="s">
        <v>155</v>
      </c>
      <c r="D169" s="49" t="s">
        <v>38</v>
      </c>
      <c r="E169" s="136">
        <v>50</v>
      </c>
      <c r="F169" s="230" t="s">
        <v>557</v>
      </c>
      <c r="G169" s="213">
        <f t="shared" si="8"/>
        <v>74.339999999999989</v>
      </c>
      <c r="H169" s="476">
        <v>63</v>
      </c>
      <c r="I169" s="288"/>
      <c r="J169" s="344">
        <f t="shared" si="6"/>
        <v>0</v>
      </c>
      <c r="K169" s="316">
        <f t="shared" si="7"/>
        <v>0</v>
      </c>
      <c r="L169" s="136">
        <v>95</v>
      </c>
      <c r="M169" s="50">
        <v>4630010462176</v>
      </c>
    </row>
    <row r="170" spans="1:13" ht="15" customHeight="1">
      <c r="A170" s="133"/>
      <c r="B170" s="51">
        <v>158</v>
      </c>
      <c r="C170" s="48" t="s">
        <v>156</v>
      </c>
      <c r="D170" s="49" t="s">
        <v>47</v>
      </c>
      <c r="E170" s="136">
        <v>50</v>
      </c>
      <c r="F170" s="230" t="s">
        <v>557</v>
      </c>
      <c r="G170" s="213">
        <f t="shared" si="8"/>
        <v>59</v>
      </c>
      <c r="H170" s="476">
        <v>50</v>
      </c>
      <c r="I170" s="288"/>
      <c r="J170" s="344">
        <f t="shared" si="6"/>
        <v>0</v>
      </c>
      <c r="K170" s="316">
        <f t="shared" si="7"/>
        <v>0</v>
      </c>
      <c r="L170" s="136">
        <v>65</v>
      </c>
      <c r="M170" s="50">
        <v>4630010462183</v>
      </c>
    </row>
    <row r="171" spans="1:13" ht="15" customHeight="1">
      <c r="A171" s="133"/>
      <c r="B171" s="51">
        <v>159</v>
      </c>
      <c r="C171" s="48" t="s">
        <v>157</v>
      </c>
      <c r="D171" s="49" t="s">
        <v>36</v>
      </c>
      <c r="E171" s="136">
        <v>50</v>
      </c>
      <c r="F171" s="230" t="s">
        <v>557</v>
      </c>
      <c r="G171" s="213">
        <f t="shared" si="8"/>
        <v>68.44</v>
      </c>
      <c r="H171" s="476">
        <v>58</v>
      </c>
      <c r="I171" s="288"/>
      <c r="J171" s="344">
        <f t="shared" si="6"/>
        <v>0</v>
      </c>
      <c r="K171" s="316">
        <f t="shared" si="7"/>
        <v>0</v>
      </c>
      <c r="L171" s="136">
        <v>85</v>
      </c>
      <c r="M171" s="50">
        <v>4630010462190</v>
      </c>
    </row>
    <row r="172" spans="1:13" ht="15" customHeight="1">
      <c r="A172" s="133"/>
      <c r="B172" s="51">
        <v>160</v>
      </c>
      <c r="C172" s="48" t="s">
        <v>274</v>
      </c>
      <c r="D172" s="87" t="s">
        <v>38</v>
      </c>
      <c r="E172" s="136">
        <v>50</v>
      </c>
      <c r="F172" s="230" t="s">
        <v>557</v>
      </c>
      <c r="G172" s="213">
        <f t="shared" si="8"/>
        <v>77.88</v>
      </c>
      <c r="H172" s="476">
        <v>66</v>
      </c>
      <c r="I172" s="288"/>
      <c r="J172" s="344">
        <f t="shared" si="6"/>
        <v>0</v>
      </c>
      <c r="K172" s="316">
        <f t="shared" si="7"/>
        <v>0</v>
      </c>
      <c r="L172" s="434">
        <v>86</v>
      </c>
      <c r="M172" s="50">
        <v>4630010462947</v>
      </c>
    </row>
    <row r="173" spans="1:13" ht="15" customHeight="1">
      <c r="A173" s="133"/>
      <c r="B173" s="51">
        <v>161</v>
      </c>
      <c r="C173" s="48" t="s">
        <v>895</v>
      </c>
      <c r="D173" s="87" t="s">
        <v>38</v>
      </c>
      <c r="E173" s="136">
        <v>50</v>
      </c>
      <c r="F173" s="230" t="s">
        <v>557</v>
      </c>
      <c r="G173" s="213">
        <f>H173*1.18</f>
        <v>35.4</v>
      </c>
      <c r="H173" s="476">
        <v>30</v>
      </c>
      <c r="I173" s="288"/>
      <c r="J173" s="344">
        <f t="shared" si="6"/>
        <v>0</v>
      </c>
      <c r="K173" s="316">
        <f t="shared" si="7"/>
        <v>0</v>
      </c>
      <c r="L173" s="434">
        <v>50</v>
      </c>
      <c r="M173" s="50">
        <v>4630010462206</v>
      </c>
    </row>
    <row r="174" spans="1:13" ht="15" customHeight="1">
      <c r="A174" s="133"/>
      <c r="B174" s="51">
        <v>162</v>
      </c>
      <c r="C174" s="48" t="s">
        <v>158</v>
      </c>
      <c r="D174" s="49" t="s">
        <v>38</v>
      </c>
      <c r="E174" s="136">
        <v>50</v>
      </c>
      <c r="F174" s="230" t="s">
        <v>557</v>
      </c>
      <c r="G174" s="213">
        <f t="shared" si="8"/>
        <v>97.94</v>
      </c>
      <c r="H174" s="476">
        <v>83</v>
      </c>
      <c r="I174" s="288"/>
      <c r="J174" s="344">
        <f t="shared" si="6"/>
        <v>0</v>
      </c>
      <c r="K174" s="316">
        <f t="shared" si="7"/>
        <v>0</v>
      </c>
      <c r="L174" s="136">
        <v>125</v>
      </c>
      <c r="M174" s="50">
        <v>4630010462213</v>
      </c>
    </row>
    <row r="175" spans="1:13" ht="15" customHeight="1">
      <c r="A175" s="133"/>
      <c r="B175" s="51">
        <v>163</v>
      </c>
      <c r="C175" s="48" t="s">
        <v>159</v>
      </c>
      <c r="D175" s="49" t="s">
        <v>38</v>
      </c>
      <c r="E175" s="136">
        <v>50</v>
      </c>
      <c r="F175" s="230" t="s">
        <v>557</v>
      </c>
      <c r="G175" s="213">
        <f t="shared" si="8"/>
        <v>53.099999999999994</v>
      </c>
      <c r="H175" s="476">
        <v>45</v>
      </c>
      <c r="I175" s="288"/>
      <c r="J175" s="344">
        <f t="shared" si="6"/>
        <v>0</v>
      </c>
      <c r="K175" s="316">
        <f t="shared" si="7"/>
        <v>0</v>
      </c>
      <c r="L175" s="434">
        <v>60</v>
      </c>
      <c r="M175" s="50">
        <v>4630010462220</v>
      </c>
    </row>
    <row r="176" spans="1:13" ht="15" customHeight="1">
      <c r="A176" s="133"/>
      <c r="B176" s="51">
        <v>164</v>
      </c>
      <c r="C176" s="48" t="s">
        <v>160</v>
      </c>
      <c r="D176" s="49" t="s">
        <v>36</v>
      </c>
      <c r="E176" s="136">
        <v>50</v>
      </c>
      <c r="F176" s="230" t="s">
        <v>557</v>
      </c>
      <c r="G176" s="213">
        <f t="shared" si="8"/>
        <v>76.7</v>
      </c>
      <c r="H176" s="476">
        <v>65</v>
      </c>
      <c r="I176" s="288"/>
      <c r="J176" s="344">
        <f t="shared" si="6"/>
        <v>0</v>
      </c>
      <c r="K176" s="316">
        <f t="shared" si="7"/>
        <v>0</v>
      </c>
      <c r="L176" s="136">
        <v>95</v>
      </c>
      <c r="M176" s="50">
        <v>4630010462237</v>
      </c>
    </row>
    <row r="177" spans="1:13" ht="15" customHeight="1">
      <c r="A177" s="133"/>
      <c r="B177" s="51">
        <v>165</v>
      </c>
      <c r="C177" s="48" t="s">
        <v>161</v>
      </c>
      <c r="D177" s="49" t="s">
        <v>42</v>
      </c>
      <c r="E177" s="136">
        <v>100</v>
      </c>
      <c r="F177" s="230" t="s">
        <v>557</v>
      </c>
      <c r="G177" s="213">
        <f t="shared" si="8"/>
        <v>88.5</v>
      </c>
      <c r="H177" s="476">
        <v>75</v>
      </c>
      <c r="I177" s="288"/>
      <c r="J177" s="344">
        <f t="shared" si="6"/>
        <v>0</v>
      </c>
      <c r="K177" s="316">
        <f t="shared" si="7"/>
        <v>0</v>
      </c>
      <c r="L177" s="136">
        <v>110</v>
      </c>
      <c r="M177" s="50">
        <v>4630010463197</v>
      </c>
    </row>
    <row r="178" spans="1:13" ht="15" customHeight="1">
      <c r="A178" s="133"/>
      <c r="B178" s="51">
        <v>166</v>
      </c>
      <c r="C178" s="48" t="s">
        <v>275</v>
      </c>
      <c r="D178" s="87" t="s">
        <v>36</v>
      </c>
      <c r="E178" s="136">
        <v>50</v>
      </c>
      <c r="F178" s="230" t="s">
        <v>557</v>
      </c>
      <c r="G178" s="213">
        <f t="shared" si="8"/>
        <v>113.28</v>
      </c>
      <c r="H178" s="476">
        <v>96</v>
      </c>
      <c r="I178" s="288"/>
      <c r="J178" s="344">
        <f t="shared" si="6"/>
        <v>0</v>
      </c>
      <c r="K178" s="316">
        <f t="shared" si="7"/>
        <v>0</v>
      </c>
      <c r="L178" s="136">
        <v>150</v>
      </c>
      <c r="M178" s="50">
        <v>4630010462954</v>
      </c>
    </row>
    <row r="179" spans="1:13" ht="15" customHeight="1">
      <c r="A179" s="133"/>
      <c r="B179" s="51">
        <v>167</v>
      </c>
      <c r="C179" s="48" t="s">
        <v>162</v>
      </c>
      <c r="D179" s="49" t="s">
        <v>38</v>
      </c>
      <c r="E179" s="136">
        <v>50</v>
      </c>
      <c r="F179" s="230" t="s">
        <v>557</v>
      </c>
      <c r="G179" s="213">
        <f t="shared" si="8"/>
        <v>53.099999999999994</v>
      </c>
      <c r="H179" s="476">
        <v>45</v>
      </c>
      <c r="I179" s="288"/>
      <c r="J179" s="344">
        <f t="shared" si="6"/>
        <v>0</v>
      </c>
      <c r="K179" s="316">
        <f t="shared" si="7"/>
        <v>0</v>
      </c>
      <c r="L179" s="434">
        <v>65</v>
      </c>
      <c r="M179" s="50">
        <v>4630010462251</v>
      </c>
    </row>
    <row r="180" spans="1:13" ht="15" customHeight="1">
      <c r="A180" s="133"/>
      <c r="B180" s="51">
        <v>168</v>
      </c>
      <c r="C180" s="48" t="s">
        <v>163</v>
      </c>
      <c r="D180" s="49" t="s">
        <v>38</v>
      </c>
      <c r="E180" s="136">
        <v>100</v>
      </c>
      <c r="F180" s="230" t="s">
        <v>557</v>
      </c>
      <c r="G180" s="213">
        <f t="shared" si="8"/>
        <v>112.1</v>
      </c>
      <c r="H180" s="476">
        <v>95</v>
      </c>
      <c r="I180" s="288"/>
      <c r="J180" s="344">
        <f t="shared" si="6"/>
        <v>0</v>
      </c>
      <c r="K180" s="316">
        <f t="shared" si="7"/>
        <v>0</v>
      </c>
      <c r="L180" s="136">
        <v>135</v>
      </c>
      <c r="M180" s="50">
        <v>4630010463135</v>
      </c>
    </row>
    <row r="181" spans="1:13" ht="15" customHeight="1">
      <c r="A181" s="133"/>
      <c r="B181" s="51">
        <v>169</v>
      </c>
      <c r="C181" s="48" t="s">
        <v>164</v>
      </c>
      <c r="D181" s="49" t="s">
        <v>91</v>
      </c>
      <c r="E181" s="136">
        <v>50</v>
      </c>
      <c r="F181" s="230" t="s">
        <v>557</v>
      </c>
      <c r="G181" s="213">
        <f t="shared" si="8"/>
        <v>66.08</v>
      </c>
      <c r="H181" s="476">
        <v>56</v>
      </c>
      <c r="I181" s="288"/>
      <c r="J181" s="344">
        <f t="shared" si="6"/>
        <v>0</v>
      </c>
      <c r="K181" s="316">
        <f t="shared" si="7"/>
        <v>0</v>
      </c>
      <c r="L181" s="434">
        <v>76</v>
      </c>
      <c r="M181" s="50">
        <v>4630010462268</v>
      </c>
    </row>
    <row r="182" spans="1:13" ht="15" customHeight="1">
      <c r="A182" s="133"/>
      <c r="B182" s="51">
        <v>170</v>
      </c>
      <c r="C182" s="48" t="s">
        <v>165</v>
      </c>
      <c r="D182" s="49" t="s">
        <v>38</v>
      </c>
      <c r="E182" s="136">
        <v>50</v>
      </c>
      <c r="F182" s="230" t="s">
        <v>557</v>
      </c>
      <c r="G182" s="213">
        <f t="shared" si="8"/>
        <v>82.6</v>
      </c>
      <c r="H182" s="476">
        <v>70</v>
      </c>
      <c r="I182" s="288"/>
      <c r="J182" s="344">
        <f t="shared" si="6"/>
        <v>0</v>
      </c>
      <c r="K182" s="316">
        <f t="shared" si="7"/>
        <v>0</v>
      </c>
      <c r="L182" s="136">
        <v>100</v>
      </c>
      <c r="M182" s="50">
        <v>4630010462282</v>
      </c>
    </row>
    <row r="183" spans="1:13" ht="15" customHeight="1">
      <c r="A183" s="133"/>
      <c r="B183" s="51">
        <v>171</v>
      </c>
      <c r="C183" s="48" t="s">
        <v>166</v>
      </c>
      <c r="D183" s="49" t="s">
        <v>58</v>
      </c>
      <c r="E183" s="136">
        <v>100</v>
      </c>
      <c r="F183" s="230" t="s">
        <v>557</v>
      </c>
      <c r="G183" s="213">
        <f t="shared" si="8"/>
        <v>80.239999999999995</v>
      </c>
      <c r="H183" s="476">
        <v>68</v>
      </c>
      <c r="I183" s="288"/>
      <c r="J183" s="344">
        <f t="shared" si="6"/>
        <v>0</v>
      </c>
      <c r="K183" s="316">
        <f t="shared" si="7"/>
        <v>0</v>
      </c>
      <c r="L183" s="136">
        <v>100</v>
      </c>
      <c r="M183" s="50">
        <v>4630010463203</v>
      </c>
    </row>
    <row r="184" spans="1:13" ht="15" customHeight="1">
      <c r="A184" s="133"/>
      <c r="B184" s="51">
        <v>172</v>
      </c>
      <c r="C184" s="48" t="s">
        <v>304</v>
      </c>
      <c r="D184" s="49" t="s">
        <v>38</v>
      </c>
      <c r="E184" s="136">
        <v>20</v>
      </c>
      <c r="F184" s="230" t="s">
        <v>557</v>
      </c>
      <c r="G184" s="213">
        <f t="shared" si="8"/>
        <v>135.69999999999999</v>
      </c>
      <c r="H184" s="476">
        <v>115</v>
      </c>
      <c r="I184" s="288"/>
      <c r="J184" s="344">
        <f t="shared" si="6"/>
        <v>0</v>
      </c>
      <c r="K184" s="316">
        <f t="shared" si="7"/>
        <v>0</v>
      </c>
      <c r="L184" s="136">
        <v>180</v>
      </c>
      <c r="M184" s="50">
        <v>4630010462305</v>
      </c>
    </row>
    <row r="185" spans="1:13" ht="15" customHeight="1">
      <c r="A185" s="133"/>
      <c r="B185" s="51">
        <v>173</v>
      </c>
      <c r="C185" s="48" t="s">
        <v>167</v>
      </c>
      <c r="D185" s="49" t="s">
        <v>38</v>
      </c>
      <c r="E185" s="136">
        <v>50</v>
      </c>
      <c r="F185" s="230" t="s">
        <v>557</v>
      </c>
      <c r="G185" s="213">
        <f t="shared" si="8"/>
        <v>62.54</v>
      </c>
      <c r="H185" s="476">
        <v>53</v>
      </c>
      <c r="I185" s="288"/>
      <c r="J185" s="344">
        <f t="shared" si="6"/>
        <v>0</v>
      </c>
      <c r="K185" s="316">
        <f t="shared" si="7"/>
        <v>0</v>
      </c>
      <c r="L185" s="136">
        <v>75</v>
      </c>
      <c r="M185" s="50">
        <v>4630010462312</v>
      </c>
    </row>
    <row r="186" spans="1:13" ht="15" customHeight="1">
      <c r="A186" s="133"/>
      <c r="B186" s="51">
        <v>174</v>
      </c>
      <c r="C186" s="48" t="s">
        <v>168</v>
      </c>
      <c r="D186" s="49" t="s">
        <v>38</v>
      </c>
      <c r="E186" s="136">
        <v>50</v>
      </c>
      <c r="F186" s="230" t="s">
        <v>557</v>
      </c>
      <c r="G186" s="213">
        <f t="shared" si="8"/>
        <v>62.54</v>
      </c>
      <c r="H186" s="476">
        <v>53</v>
      </c>
      <c r="I186" s="288"/>
      <c r="J186" s="344">
        <f t="shared" si="6"/>
        <v>0</v>
      </c>
      <c r="K186" s="316">
        <f t="shared" si="7"/>
        <v>0</v>
      </c>
      <c r="L186" s="136">
        <v>75</v>
      </c>
      <c r="M186" s="50">
        <v>4630010462329</v>
      </c>
    </row>
    <row r="187" spans="1:13" ht="15" customHeight="1">
      <c r="A187" s="133"/>
      <c r="B187" s="51">
        <v>175</v>
      </c>
      <c r="C187" s="48" t="s">
        <v>169</v>
      </c>
      <c r="D187" s="49" t="s">
        <v>36</v>
      </c>
      <c r="E187" s="136">
        <v>30</v>
      </c>
      <c r="F187" s="230" t="s">
        <v>557</v>
      </c>
      <c r="G187" s="213">
        <f t="shared" si="8"/>
        <v>94.399999999999991</v>
      </c>
      <c r="H187" s="476">
        <v>80</v>
      </c>
      <c r="I187" s="288"/>
      <c r="J187" s="344">
        <f t="shared" si="6"/>
        <v>0</v>
      </c>
      <c r="K187" s="316">
        <f t="shared" si="7"/>
        <v>0</v>
      </c>
      <c r="L187" s="136">
        <v>125</v>
      </c>
      <c r="M187" s="50">
        <v>4630010462336</v>
      </c>
    </row>
    <row r="188" spans="1:13" ht="15" customHeight="1">
      <c r="A188" s="133"/>
      <c r="B188" s="51">
        <v>176</v>
      </c>
      <c r="C188" s="48" t="s">
        <v>276</v>
      </c>
      <c r="D188" s="87" t="s">
        <v>44</v>
      </c>
      <c r="E188" s="136">
        <v>50</v>
      </c>
      <c r="F188" s="230" t="s">
        <v>557</v>
      </c>
      <c r="G188" s="213">
        <f t="shared" si="8"/>
        <v>114.46</v>
      </c>
      <c r="H188" s="476">
        <v>97</v>
      </c>
      <c r="I188" s="288"/>
      <c r="J188" s="344">
        <f t="shared" si="6"/>
        <v>0</v>
      </c>
      <c r="K188" s="316">
        <f t="shared" si="7"/>
        <v>0</v>
      </c>
      <c r="L188" s="434">
        <v>140</v>
      </c>
      <c r="M188" s="50">
        <v>4630010462978</v>
      </c>
    </row>
    <row r="189" spans="1:13" ht="15" customHeight="1">
      <c r="A189" s="133"/>
      <c r="B189" s="51">
        <v>177</v>
      </c>
      <c r="C189" s="48" t="s">
        <v>170</v>
      </c>
      <c r="D189" s="49" t="s">
        <v>47</v>
      </c>
      <c r="E189" s="136">
        <v>50</v>
      </c>
      <c r="F189" s="230" t="s">
        <v>557</v>
      </c>
      <c r="G189" s="213">
        <f t="shared" si="8"/>
        <v>57.82</v>
      </c>
      <c r="H189" s="476">
        <v>49</v>
      </c>
      <c r="I189" s="288"/>
      <c r="J189" s="344">
        <f t="shared" si="6"/>
        <v>0</v>
      </c>
      <c r="K189" s="316">
        <f t="shared" si="7"/>
        <v>0</v>
      </c>
      <c r="L189" s="434">
        <v>65</v>
      </c>
      <c r="M189" s="50">
        <v>4630010462343</v>
      </c>
    </row>
    <row r="190" spans="1:13" ht="15" customHeight="1">
      <c r="A190" s="133"/>
      <c r="B190" s="51">
        <v>178</v>
      </c>
      <c r="C190" s="48" t="s">
        <v>277</v>
      </c>
      <c r="D190" s="87" t="s">
        <v>878</v>
      </c>
      <c r="E190" s="136">
        <v>50</v>
      </c>
      <c r="F190" s="230" t="s">
        <v>557</v>
      </c>
      <c r="G190" s="213">
        <f t="shared" si="8"/>
        <v>112.1</v>
      </c>
      <c r="H190" s="476">
        <v>95</v>
      </c>
      <c r="I190" s="288"/>
      <c r="J190" s="344">
        <f t="shared" si="6"/>
        <v>0</v>
      </c>
      <c r="K190" s="316">
        <f t="shared" si="7"/>
        <v>0</v>
      </c>
      <c r="L190" s="434">
        <v>120</v>
      </c>
      <c r="M190" s="50">
        <v>4630010462985</v>
      </c>
    </row>
    <row r="191" spans="1:13" ht="15" customHeight="1">
      <c r="A191" s="133"/>
      <c r="B191" s="51">
        <v>179</v>
      </c>
      <c r="C191" s="48" t="s">
        <v>171</v>
      </c>
      <c r="D191" s="49" t="s">
        <v>36</v>
      </c>
      <c r="E191" s="136">
        <v>50</v>
      </c>
      <c r="F191" s="230" t="s">
        <v>557</v>
      </c>
      <c r="G191" s="213">
        <f t="shared" si="8"/>
        <v>53.099999999999994</v>
      </c>
      <c r="H191" s="476">
        <v>45</v>
      </c>
      <c r="I191" s="288"/>
      <c r="J191" s="344">
        <f t="shared" si="6"/>
        <v>0</v>
      </c>
      <c r="K191" s="316">
        <f t="shared" si="7"/>
        <v>0</v>
      </c>
      <c r="L191" s="434">
        <v>60</v>
      </c>
      <c r="M191" s="50">
        <v>4630010462350</v>
      </c>
    </row>
    <row r="192" spans="1:13" ht="15" customHeight="1">
      <c r="A192" s="133"/>
      <c r="B192" s="51">
        <v>180</v>
      </c>
      <c r="C192" s="48" t="s">
        <v>172</v>
      </c>
      <c r="D192" s="49" t="s">
        <v>38</v>
      </c>
      <c r="E192" s="136">
        <v>50</v>
      </c>
      <c r="F192" s="230" t="s">
        <v>557</v>
      </c>
      <c r="G192" s="213">
        <f t="shared" si="8"/>
        <v>53.099999999999994</v>
      </c>
      <c r="H192" s="476">
        <v>45</v>
      </c>
      <c r="I192" s="288"/>
      <c r="J192" s="344">
        <f t="shared" si="6"/>
        <v>0</v>
      </c>
      <c r="K192" s="316">
        <f t="shared" si="7"/>
        <v>0</v>
      </c>
      <c r="L192" s="434">
        <v>64</v>
      </c>
      <c r="M192" s="50">
        <v>4630010462367</v>
      </c>
    </row>
    <row r="193" spans="1:13" ht="15" customHeight="1">
      <c r="A193" s="133"/>
      <c r="B193" s="51">
        <v>181</v>
      </c>
      <c r="C193" s="48" t="s">
        <v>173</v>
      </c>
      <c r="D193" s="49" t="s">
        <v>174</v>
      </c>
      <c r="E193" s="136">
        <v>50</v>
      </c>
      <c r="F193" s="230" t="s">
        <v>557</v>
      </c>
      <c r="G193" s="213">
        <f t="shared" si="8"/>
        <v>47.199999999999996</v>
      </c>
      <c r="H193" s="476">
        <v>40</v>
      </c>
      <c r="I193" s="288"/>
      <c r="J193" s="344">
        <f t="shared" si="6"/>
        <v>0</v>
      </c>
      <c r="K193" s="316">
        <f t="shared" si="7"/>
        <v>0</v>
      </c>
      <c r="L193" s="136">
        <v>55</v>
      </c>
      <c r="M193" s="50">
        <v>4630010462374</v>
      </c>
    </row>
    <row r="194" spans="1:13" ht="15" customHeight="1">
      <c r="A194" s="133"/>
      <c r="B194" s="51">
        <v>182</v>
      </c>
      <c r="C194" s="48" t="s">
        <v>173</v>
      </c>
      <c r="D194" s="49" t="s">
        <v>50</v>
      </c>
      <c r="E194" s="136">
        <v>50</v>
      </c>
      <c r="F194" s="230" t="s">
        <v>557</v>
      </c>
      <c r="G194" s="213">
        <f t="shared" si="8"/>
        <v>89.679999999999993</v>
      </c>
      <c r="H194" s="476">
        <v>76</v>
      </c>
      <c r="I194" s="288"/>
      <c r="J194" s="344">
        <f t="shared" si="6"/>
        <v>0</v>
      </c>
      <c r="K194" s="316">
        <f t="shared" si="7"/>
        <v>0</v>
      </c>
      <c r="L194" s="136">
        <v>115</v>
      </c>
      <c r="M194" s="50">
        <v>4630010462381</v>
      </c>
    </row>
    <row r="195" spans="1:13" ht="15" customHeight="1">
      <c r="A195" s="133"/>
      <c r="B195" s="51">
        <v>183</v>
      </c>
      <c r="C195" s="48" t="s">
        <v>175</v>
      </c>
      <c r="D195" s="49" t="s">
        <v>38</v>
      </c>
      <c r="E195" s="136">
        <v>50</v>
      </c>
      <c r="F195" s="230" t="s">
        <v>557</v>
      </c>
      <c r="G195" s="213">
        <f t="shared" si="8"/>
        <v>69.61999999999999</v>
      </c>
      <c r="H195" s="476">
        <v>59</v>
      </c>
      <c r="I195" s="288"/>
      <c r="J195" s="344">
        <f t="shared" si="6"/>
        <v>0</v>
      </c>
      <c r="K195" s="316">
        <f t="shared" si="7"/>
        <v>0</v>
      </c>
      <c r="L195" s="136">
        <v>85</v>
      </c>
      <c r="M195" s="50">
        <v>4630010462398</v>
      </c>
    </row>
    <row r="196" spans="1:13" ht="15" customHeight="1">
      <c r="A196" s="133"/>
      <c r="B196" s="51">
        <v>184</v>
      </c>
      <c r="C196" s="48" t="s">
        <v>176</v>
      </c>
      <c r="D196" s="49" t="s">
        <v>36</v>
      </c>
      <c r="E196" s="136">
        <v>20</v>
      </c>
      <c r="F196" s="230" t="s">
        <v>557</v>
      </c>
      <c r="G196" s="213">
        <f t="shared" si="8"/>
        <v>135.69999999999999</v>
      </c>
      <c r="H196" s="476">
        <v>115</v>
      </c>
      <c r="I196" s="288"/>
      <c r="J196" s="344">
        <f t="shared" si="6"/>
        <v>0</v>
      </c>
      <c r="K196" s="316">
        <f t="shared" si="7"/>
        <v>0</v>
      </c>
      <c r="L196" s="136">
        <v>170</v>
      </c>
      <c r="M196" s="50">
        <v>4630010462992</v>
      </c>
    </row>
    <row r="197" spans="1:13" ht="15" customHeight="1">
      <c r="A197" s="133"/>
      <c r="B197" s="51">
        <v>185</v>
      </c>
      <c r="C197" s="48" t="s">
        <v>278</v>
      </c>
      <c r="D197" s="87" t="s">
        <v>54</v>
      </c>
      <c r="E197" s="136">
        <v>50</v>
      </c>
      <c r="F197" s="230" t="s">
        <v>557</v>
      </c>
      <c r="G197" s="213">
        <f t="shared" si="8"/>
        <v>70.8</v>
      </c>
      <c r="H197" s="476">
        <v>60</v>
      </c>
      <c r="I197" s="288"/>
      <c r="J197" s="344">
        <f t="shared" si="6"/>
        <v>0</v>
      </c>
      <c r="K197" s="316">
        <f t="shared" si="7"/>
        <v>0</v>
      </c>
      <c r="L197" s="136">
        <v>90</v>
      </c>
      <c r="M197" s="50">
        <v>4630010463005</v>
      </c>
    </row>
    <row r="198" spans="1:13" ht="15" customHeight="1">
      <c r="A198" s="133"/>
      <c r="B198" s="51">
        <v>186</v>
      </c>
      <c r="C198" s="48" t="s">
        <v>888</v>
      </c>
      <c r="D198" s="49" t="s">
        <v>38</v>
      </c>
      <c r="E198" s="136">
        <v>50</v>
      </c>
      <c r="F198" s="230" t="s">
        <v>557</v>
      </c>
      <c r="G198" s="213">
        <f t="shared" si="8"/>
        <v>66.08</v>
      </c>
      <c r="H198" s="476">
        <v>56</v>
      </c>
      <c r="I198" s="288"/>
      <c r="J198" s="344">
        <f t="shared" si="6"/>
        <v>0</v>
      </c>
      <c r="K198" s="316">
        <f t="shared" si="7"/>
        <v>0</v>
      </c>
      <c r="L198" s="136">
        <v>75</v>
      </c>
      <c r="M198" s="50">
        <v>4630010462411</v>
      </c>
    </row>
    <row r="199" spans="1:13" ht="15" customHeight="1">
      <c r="A199" s="133"/>
      <c r="B199" s="51">
        <v>187</v>
      </c>
      <c r="C199" s="48" t="s">
        <v>888</v>
      </c>
      <c r="D199" s="49" t="s">
        <v>36</v>
      </c>
      <c r="E199" s="136">
        <v>50</v>
      </c>
      <c r="F199" s="230" t="s">
        <v>557</v>
      </c>
      <c r="G199" s="213">
        <f t="shared" si="8"/>
        <v>156.94</v>
      </c>
      <c r="H199" s="476">
        <v>133</v>
      </c>
      <c r="I199" s="288"/>
      <c r="J199" s="344">
        <f t="shared" si="6"/>
        <v>0</v>
      </c>
      <c r="K199" s="316">
        <f t="shared" si="7"/>
        <v>0</v>
      </c>
      <c r="L199" s="136">
        <v>185</v>
      </c>
      <c r="M199" s="50">
        <v>4630010462428</v>
      </c>
    </row>
    <row r="200" spans="1:13" ht="15" customHeight="1">
      <c r="A200" s="133"/>
      <c r="B200" s="51">
        <v>188</v>
      </c>
      <c r="C200" s="48" t="s">
        <v>279</v>
      </c>
      <c r="D200" s="49" t="s">
        <v>38</v>
      </c>
      <c r="E200" s="136">
        <v>50</v>
      </c>
      <c r="F200" s="230" t="s">
        <v>557</v>
      </c>
      <c r="G200" s="213">
        <f t="shared" si="8"/>
        <v>57.82</v>
      </c>
      <c r="H200" s="476">
        <v>49</v>
      </c>
      <c r="I200" s="288"/>
      <c r="J200" s="344">
        <f t="shared" si="6"/>
        <v>0</v>
      </c>
      <c r="K200" s="316">
        <f t="shared" si="7"/>
        <v>0</v>
      </c>
      <c r="L200" s="136">
        <v>65</v>
      </c>
      <c r="M200" s="50">
        <v>4630010463036</v>
      </c>
    </row>
    <row r="201" spans="1:13" ht="15" customHeight="1">
      <c r="A201" s="133"/>
      <c r="B201" s="51">
        <v>189</v>
      </c>
      <c r="C201" s="48" t="s">
        <v>177</v>
      </c>
      <c r="D201" s="49" t="s">
        <v>38</v>
      </c>
      <c r="E201" s="136">
        <v>50</v>
      </c>
      <c r="F201" s="230" t="s">
        <v>557</v>
      </c>
      <c r="G201" s="213">
        <f t="shared" si="8"/>
        <v>94.399999999999991</v>
      </c>
      <c r="H201" s="476">
        <v>80</v>
      </c>
      <c r="I201" s="288"/>
      <c r="J201" s="344">
        <f t="shared" si="6"/>
        <v>0</v>
      </c>
      <c r="K201" s="316">
        <f t="shared" si="7"/>
        <v>0</v>
      </c>
      <c r="L201" s="136">
        <v>160</v>
      </c>
      <c r="M201" s="50">
        <v>4630010463043</v>
      </c>
    </row>
    <row r="202" spans="1:13" ht="15" customHeight="1">
      <c r="A202" s="133"/>
      <c r="B202" s="51">
        <v>190</v>
      </c>
      <c r="C202" s="48" t="s">
        <v>889</v>
      </c>
      <c r="D202" s="49" t="s">
        <v>38</v>
      </c>
      <c r="E202" s="136">
        <v>50</v>
      </c>
      <c r="F202" s="230" t="s">
        <v>557</v>
      </c>
      <c r="G202" s="213">
        <f t="shared" si="8"/>
        <v>51.919999999999995</v>
      </c>
      <c r="H202" s="476">
        <v>44</v>
      </c>
      <c r="I202" s="288"/>
      <c r="J202" s="344">
        <f t="shared" si="6"/>
        <v>0</v>
      </c>
      <c r="K202" s="316">
        <f t="shared" si="7"/>
        <v>0</v>
      </c>
      <c r="L202" s="136">
        <v>60</v>
      </c>
      <c r="M202" s="50">
        <v>4630010462435</v>
      </c>
    </row>
    <row r="203" spans="1:13" ht="15" customHeight="1">
      <c r="A203" s="133"/>
      <c r="B203" s="51">
        <v>191</v>
      </c>
      <c r="C203" s="48" t="s">
        <v>880</v>
      </c>
      <c r="D203" s="49" t="s">
        <v>38</v>
      </c>
      <c r="E203" s="136">
        <v>50</v>
      </c>
      <c r="F203" s="230" t="s">
        <v>557</v>
      </c>
      <c r="G203" s="213">
        <f t="shared" si="8"/>
        <v>70.8</v>
      </c>
      <c r="H203" s="476">
        <v>60</v>
      </c>
      <c r="I203" s="288"/>
      <c r="J203" s="344">
        <f t="shared" si="6"/>
        <v>0</v>
      </c>
      <c r="K203" s="316">
        <f t="shared" si="7"/>
        <v>0</v>
      </c>
      <c r="L203" s="136">
        <v>86</v>
      </c>
      <c r="M203" s="50">
        <v>4630010463050</v>
      </c>
    </row>
    <row r="204" spans="1:13" ht="15" customHeight="1">
      <c r="A204" s="133"/>
      <c r="B204" s="51">
        <v>192</v>
      </c>
      <c r="C204" s="48" t="s">
        <v>881</v>
      </c>
      <c r="D204" s="87" t="s">
        <v>54</v>
      </c>
      <c r="E204" s="136">
        <v>50</v>
      </c>
      <c r="F204" s="230" t="s">
        <v>557</v>
      </c>
      <c r="G204" s="213">
        <f>H204*1.18</f>
        <v>135.69999999999999</v>
      </c>
      <c r="H204" s="476">
        <v>115</v>
      </c>
      <c r="I204" s="288"/>
      <c r="J204" s="344">
        <f t="shared" si="6"/>
        <v>0</v>
      </c>
      <c r="K204" s="316">
        <f t="shared" si="7"/>
        <v>0</v>
      </c>
      <c r="L204" s="136">
        <v>160</v>
      </c>
      <c r="M204" s="50">
        <v>4630010463050</v>
      </c>
    </row>
    <row r="205" spans="1:13" ht="15" customHeight="1">
      <c r="A205" s="133"/>
      <c r="B205" s="51">
        <v>193</v>
      </c>
      <c r="C205" s="48" t="s">
        <v>178</v>
      </c>
      <c r="D205" s="49" t="s">
        <v>36</v>
      </c>
      <c r="E205" s="136">
        <v>50</v>
      </c>
      <c r="F205" s="230" t="s">
        <v>557</v>
      </c>
      <c r="G205" s="213">
        <f>H205*1.18</f>
        <v>63.72</v>
      </c>
      <c r="H205" s="476">
        <v>54</v>
      </c>
      <c r="I205" s="288"/>
      <c r="J205" s="344">
        <f t="shared" si="6"/>
        <v>0</v>
      </c>
      <c r="K205" s="316">
        <f t="shared" si="7"/>
        <v>0</v>
      </c>
      <c r="L205" s="136">
        <v>75</v>
      </c>
      <c r="M205" s="50">
        <v>4630010462442</v>
      </c>
    </row>
    <row r="206" spans="1:13" ht="15" customHeight="1">
      <c r="A206" s="133"/>
      <c r="B206" s="51">
        <v>194</v>
      </c>
      <c r="C206" s="48" t="s">
        <v>179</v>
      </c>
      <c r="D206" s="49" t="s">
        <v>38</v>
      </c>
      <c r="E206" s="136">
        <v>50</v>
      </c>
      <c r="F206" s="230" t="s">
        <v>557</v>
      </c>
      <c r="G206" s="213">
        <f t="shared" si="8"/>
        <v>53.099999999999994</v>
      </c>
      <c r="H206" s="476">
        <v>45</v>
      </c>
      <c r="I206" s="288"/>
      <c r="J206" s="344">
        <f t="shared" ref="J206:J238" si="9">G206*I206</f>
        <v>0</v>
      </c>
      <c r="K206" s="316">
        <f t="shared" ref="K206:K238" si="10">H206*I206</f>
        <v>0</v>
      </c>
      <c r="L206" s="136">
        <v>65</v>
      </c>
      <c r="M206" s="50">
        <v>4630010462459</v>
      </c>
    </row>
    <row r="207" spans="1:13" ht="15" customHeight="1">
      <c r="A207" s="133"/>
      <c r="B207" s="51">
        <v>195</v>
      </c>
      <c r="C207" s="48" t="s">
        <v>180</v>
      </c>
      <c r="D207" s="49" t="s">
        <v>50</v>
      </c>
      <c r="E207" s="136">
        <v>50</v>
      </c>
      <c r="F207" s="230" t="s">
        <v>557</v>
      </c>
      <c r="G207" s="213">
        <f t="shared" si="8"/>
        <v>118</v>
      </c>
      <c r="H207" s="476">
        <v>100</v>
      </c>
      <c r="I207" s="288"/>
      <c r="J207" s="344">
        <f t="shared" si="9"/>
        <v>0</v>
      </c>
      <c r="K207" s="316">
        <f t="shared" si="10"/>
        <v>0</v>
      </c>
      <c r="L207" s="136">
        <v>145</v>
      </c>
      <c r="M207" s="50">
        <v>4630010462466</v>
      </c>
    </row>
    <row r="208" spans="1:13" ht="15" customHeight="1">
      <c r="A208" s="133"/>
      <c r="B208" s="51">
        <v>196</v>
      </c>
      <c r="C208" s="48" t="s">
        <v>181</v>
      </c>
      <c r="D208" s="49" t="s">
        <v>36</v>
      </c>
      <c r="E208" s="136">
        <v>50</v>
      </c>
      <c r="F208" s="230" t="s">
        <v>557</v>
      </c>
      <c r="G208" s="213">
        <f t="shared" si="8"/>
        <v>54.279999999999994</v>
      </c>
      <c r="H208" s="476">
        <v>46</v>
      </c>
      <c r="I208" s="288"/>
      <c r="J208" s="344">
        <f t="shared" si="9"/>
        <v>0</v>
      </c>
      <c r="K208" s="316">
        <f t="shared" si="10"/>
        <v>0</v>
      </c>
      <c r="L208" s="136">
        <v>60</v>
      </c>
      <c r="M208" s="50">
        <v>4630010462473</v>
      </c>
    </row>
    <row r="209" spans="1:13" ht="15" customHeight="1">
      <c r="A209" s="133"/>
      <c r="B209" s="51">
        <v>197</v>
      </c>
      <c r="C209" s="48" t="s">
        <v>182</v>
      </c>
      <c r="D209" s="49" t="s">
        <v>38</v>
      </c>
      <c r="E209" s="136">
        <v>50</v>
      </c>
      <c r="F209" s="230" t="s">
        <v>557</v>
      </c>
      <c r="G209" s="213">
        <f t="shared" ref="G209:G238" si="11">H209*1.18</f>
        <v>53.099999999999994</v>
      </c>
      <c r="H209" s="476">
        <v>45</v>
      </c>
      <c r="I209" s="288"/>
      <c r="J209" s="344">
        <f t="shared" si="9"/>
        <v>0</v>
      </c>
      <c r="K209" s="316">
        <f t="shared" si="10"/>
        <v>0</v>
      </c>
      <c r="L209" s="434">
        <v>60</v>
      </c>
      <c r="M209" s="50">
        <v>4630010463210</v>
      </c>
    </row>
    <row r="210" spans="1:13" ht="15" customHeight="1">
      <c r="A210" s="133"/>
      <c r="B210" s="51">
        <v>198</v>
      </c>
      <c r="C210" s="48" t="s">
        <v>183</v>
      </c>
      <c r="D210" s="49" t="s">
        <v>42</v>
      </c>
      <c r="E210" s="136">
        <v>100</v>
      </c>
      <c r="F210" s="230" t="s">
        <v>557</v>
      </c>
      <c r="G210" s="213">
        <f t="shared" si="11"/>
        <v>115.64</v>
      </c>
      <c r="H210" s="476">
        <v>98</v>
      </c>
      <c r="I210" s="288"/>
      <c r="J210" s="344">
        <f t="shared" si="9"/>
        <v>0</v>
      </c>
      <c r="K210" s="316">
        <f t="shared" si="10"/>
        <v>0</v>
      </c>
      <c r="L210" s="136">
        <v>135</v>
      </c>
      <c r="M210" s="50">
        <v>4630010462497</v>
      </c>
    </row>
    <row r="211" spans="1:13" ht="15" customHeight="1">
      <c r="A211" s="133"/>
      <c r="B211" s="51">
        <v>199</v>
      </c>
      <c r="C211" s="48" t="s">
        <v>184</v>
      </c>
      <c r="D211" s="49" t="s">
        <v>38</v>
      </c>
      <c r="E211" s="136">
        <v>50</v>
      </c>
      <c r="F211" s="230" t="s">
        <v>557</v>
      </c>
      <c r="G211" s="213">
        <f t="shared" si="11"/>
        <v>90.86</v>
      </c>
      <c r="H211" s="476">
        <v>77</v>
      </c>
      <c r="I211" s="288"/>
      <c r="J211" s="344">
        <f t="shared" si="9"/>
        <v>0</v>
      </c>
      <c r="K211" s="316">
        <f t="shared" si="10"/>
        <v>0</v>
      </c>
      <c r="L211" s="136">
        <v>110</v>
      </c>
      <c r="M211" s="50">
        <v>4630010462503</v>
      </c>
    </row>
    <row r="212" spans="1:13" ht="15" customHeight="1">
      <c r="A212" s="133"/>
      <c r="B212" s="51">
        <v>200</v>
      </c>
      <c r="C212" s="48" t="s">
        <v>185</v>
      </c>
      <c r="D212" s="49" t="s">
        <v>186</v>
      </c>
      <c r="E212" s="136">
        <v>50</v>
      </c>
      <c r="F212" s="230" t="s">
        <v>557</v>
      </c>
      <c r="G212" s="213">
        <f t="shared" si="11"/>
        <v>62.54</v>
      </c>
      <c r="H212" s="476">
        <v>53</v>
      </c>
      <c r="I212" s="288"/>
      <c r="J212" s="344">
        <f t="shared" si="9"/>
        <v>0</v>
      </c>
      <c r="K212" s="316">
        <f t="shared" si="10"/>
        <v>0</v>
      </c>
      <c r="L212" s="136">
        <v>70</v>
      </c>
      <c r="M212" s="50">
        <v>4630010462510</v>
      </c>
    </row>
    <row r="213" spans="1:13" ht="15" customHeight="1">
      <c r="A213" s="133"/>
      <c r="B213" s="51">
        <v>201</v>
      </c>
      <c r="C213" s="48" t="s">
        <v>187</v>
      </c>
      <c r="D213" s="49" t="s">
        <v>54</v>
      </c>
      <c r="E213" s="136">
        <v>50</v>
      </c>
      <c r="F213" s="230" t="s">
        <v>557</v>
      </c>
      <c r="G213" s="213">
        <f t="shared" si="11"/>
        <v>62.54</v>
      </c>
      <c r="H213" s="476">
        <v>53</v>
      </c>
      <c r="I213" s="288"/>
      <c r="J213" s="344">
        <f t="shared" si="9"/>
        <v>0</v>
      </c>
      <c r="K213" s="316">
        <f t="shared" si="10"/>
        <v>0</v>
      </c>
      <c r="L213" s="136">
        <v>75</v>
      </c>
      <c r="M213" s="50">
        <v>4630010462527</v>
      </c>
    </row>
    <row r="214" spans="1:13" ht="15" customHeight="1">
      <c r="A214" s="133"/>
      <c r="B214" s="51">
        <v>202</v>
      </c>
      <c r="C214" s="48" t="s">
        <v>188</v>
      </c>
      <c r="D214" s="49" t="s">
        <v>38</v>
      </c>
      <c r="E214" s="136">
        <v>50</v>
      </c>
      <c r="F214" s="230" t="s">
        <v>557</v>
      </c>
      <c r="G214" s="213">
        <f t="shared" si="11"/>
        <v>66.08</v>
      </c>
      <c r="H214" s="476">
        <v>56</v>
      </c>
      <c r="I214" s="288"/>
      <c r="J214" s="344">
        <f t="shared" si="9"/>
        <v>0</v>
      </c>
      <c r="K214" s="316">
        <f t="shared" si="10"/>
        <v>0</v>
      </c>
      <c r="L214" s="136">
        <v>75</v>
      </c>
      <c r="M214" s="50">
        <v>4630010462534</v>
      </c>
    </row>
    <row r="215" spans="1:13" ht="15" customHeight="1">
      <c r="A215" s="133"/>
      <c r="B215" s="51">
        <v>203</v>
      </c>
      <c r="C215" s="48" t="s">
        <v>189</v>
      </c>
      <c r="D215" s="49" t="s">
        <v>38</v>
      </c>
      <c r="E215" s="136">
        <v>50</v>
      </c>
      <c r="F215" s="230" t="s">
        <v>557</v>
      </c>
      <c r="G215" s="213">
        <f t="shared" si="11"/>
        <v>56.64</v>
      </c>
      <c r="H215" s="476">
        <v>48</v>
      </c>
      <c r="I215" s="288"/>
      <c r="J215" s="344">
        <f t="shared" si="9"/>
        <v>0</v>
      </c>
      <c r="K215" s="316">
        <f t="shared" si="10"/>
        <v>0</v>
      </c>
      <c r="L215" s="136">
        <v>70</v>
      </c>
      <c r="M215" s="50">
        <v>4630010462541</v>
      </c>
    </row>
    <row r="216" spans="1:13" ht="15" customHeight="1">
      <c r="A216" s="133"/>
      <c r="B216" s="51">
        <v>204</v>
      </c>
      <c r="C216" s="48" t="s">
        <v>190</v>
      </c>
      <c r="D216" s="49" t="s">
        <v>191</v>
      </c>
      <c r="E216" s="136">
        <v>50</v>
      </c>
      <c r="F216" s="230" t="s">
        <v>557</v>
      </c>
      <c r="G216" s="213">
        <f t="shared" si="11"/>
        <v>94.399999999999991</v>
      </c>
      <c r="H216" s="476">
        <v>80</v>
      </c>
      <c r="I216" s="288"/>
      <c r="J216" s="344">
        <f t="shared" si="9"/>
        <v>0</v>
      </c>
      <c r="K216" s="316">
        <f t="shared" si="10"/>
        <v>0</v>
      </c>
      <c r="L216" s="136">
        <v>115</v>
      </c>
      <c r="M216" s="50">
        <v>4630010462558</v>
      </c>
    </row>
    <row r="217" spans="1:13" ht="15" customHeight="1">
      <c r="A217" s="133"/>
      <c r="B217" s="51">
        <v>205</v>
      </c>
      <c r="C217" s="48" t="s">
        <v>305</v>
      </c>
      <c r="D217" s="87" t="s">
        <v>306</v>
      </c>
      <c r="E217" s="136">
        <v>50</v>
      </c>
      <c r="F217" s="230" t="s">
        <v>557</v>
      </c>
      <c r="G217" s="213">
        <f t="shared" si="11"/>
        <v>100.3</v>
      </c>
      <c r="H217" s="476">
        <v>85</v>
      </c>
      <c r="I217" s="288"/>
      <c r="J217" s="344">
        <f t="shared" si="9"/>
        <v>0</v>
      </c>
      <c r="K217" s="316">
        <f t="shared" si="10"/>
        <v>0</v>
      </c>
      <c r="L217" s="434">
        <v>120</v>
      </c>
      <c r="M217" s="50">
        <v>4630010460998</v>
      </c>
    </row>
    <row r="218" spans="1:13" ht="15" customHeight="1">
      <c r="A218" s="133"/>
      <c r="B218" s="51">
        <v>206</v>
      </c>
      <c r="C218" s="48" t="s">
        <v>192</v>
      </c>
      <c r="D218" s="49" t="s">
        <v>36</v>
      </c>
      <c r="E218" s="136">
        <v>100</v>
      </c>
      <c r="F218" s="230" t="s">
        <v>557</v>
      </c>
      <c r="G218" s="213">
        <f t="shared" si="11"/>
        <v>113.28</v>
      </c>
      <c r="H218" s="476">
        <v>96</v>
      </c>
      <c r="I218" s="288"/>
      <c r="J218" s="344">
        <f t="shared" si="9"/>
        <v>0</v>
      </c>
      <c r="K218" s="316">
        <f t="shared" si="10"/>
        <v>0</v>
      </c>
      <c r="L218" s="136">
        <v>140</v>
      </c>
      <c r="M218" s="50">
        <v>4630010462565</v>
      </c>
    </row>
    <row r="219" spans="1:13" ht="15" customHeight="1">
      <c r="A219" s="133"/>
      <c r="B219" s="51">
        <v>207</v>
      </c>
      <c r="C219" s="48" t="s">
        <v>192</v>
      </c>
      <c r="D219" s="49" t="s">
        <v>38</v>
      </c>
      <c r="E219" s="136">
        <v>50</v>
      </c>
      <c r="F219" s="230" t="s">
        <v>557</v>
      </c>
      <c r="G219" s="213">
        <f t="shared" si="11"/>
        <v>59</v>
      </c>
      <c r="H219" s="476">
        <v>50</v>
      </c>
      <c r="I219" s="288"/>
      <c r="J219" s="344">
        <f t="shared" si="9"/>
        <v>0</v>
      </c>
      <c r="K219" s="316">
        <f t="shared" si="10"/>
        <v>0</v>
      </c>
      <c r="L219" s="136">
        <v>70</v>
      </c>
      <c r="M219" s="50">
        <v>4630010462572</v>
      </c>
    </row>
    <row r="220" spans="1:13" ht="15">
      <c r="A220" s="133"/>
      <c r="B220" s="51">
        <v>208</v>
      </c>
      <c r="C220" s="48" t="s">
        <v>193</v>
      </c>
      <c r="D220" s="87" t="s">
        <v>38</v>
      </c>
      <c r="E220" s="136">
        <v>50</v>
      </c>
      <c r="F220" s="230" t="s">
        <v>557</v>
      </c>
      <c r="G220" s="213">
        <f t="shared" si="11"/>
        <v>53.099999999999994</v>
      </c>
      <c r="H220" s="476">
        <v>45</v>
      </c>
      <c r="I220" s="288"/>
      <c r="J220" s="344">
        <f t="shared" si="9"/>
        <v>0</v>
      </c>
      <c r="K220" s="316">
        <f t="shared" si="10"/>
        <v>0</v>
      </c>
      <c r="L220" s="136">
        <v>60</v>
      </c>
      <c r="M220" s="50">
        <v>4630010463227</v>
      </c>
    </row>
    <row r="221" spans="1:13" ht="15.75" customHeight="1">
      <c r="A221" s="133"/>
      <c r="B221" s="51">
        <v>209</v>
      </c>
      <c r="C221" s="48" t="s">
        <v>194</v>
      </c>
      <c r="D221" s="49" t="s">
        <v>34</v>
      </c>
      <c r="E221" s="136">
        <v>50</v>
      </c>
      <c r="F221" s="230" t="s">
        <v>557</v>
      </c>
      <c r="G221" s="213">
        <f t="shared" si="11"/>
        <v>70.8</v>
      </c>
      <c r="H221" s="476">
        <v>60</v>
      </c>
      <c r="I221" s="288"/>
      <c r="J221" s="344">
        <f t="shared" si="9"/>
        <v>0</v>
      </c>
      <c r="K221" s="316">
        <f t="shared" si="10"/>
        <v>0</v>
      </c>
      <c r="L221" s="434">
        <v>80</v>
      </c>
      <c r="M221" s="50">
        <v>4630010462596</v>
      </c>
    </row>
    <row r="222" spans="1:13" ht="15">
      <c r="A222" s="133"/>
      <c r="B222" s="51">
        <v>210</v>
      </c>
      <c r="C222" s="48" t="s">
        <v>195</v>
      </c>
      <c r="D222" s="49" t="s">
        <v>38</v>
      </c>
      <c r="E222" s="136">
        <v>100</v>
      </c>
      <c r="F222" s="230" t="s">
        <v>557</v>
      </c>
      <c r="G222" s="213">
        <f t="shared" si="11"/>
        <v>70.8</v>
      </c>
      <c r="H222" s="476">
        <v>60</v>
      </c>
      <c r="I222" s="288"/>
      <c r="J222" s="344">
        <f t="shared" si="9"/>
        <v>0</v>
      </c>
      <c r="K222" s="316">
        <f t="shared" si="10"/>
        <v>0</v>
      </c>
      <c r="L222" s="136">
        <v>80</v>
      </c>
      <c r="M222" s="50">
        <v>4630010462602</v>
      </c>
    </row>
    <row r="223" spans="1:13" ht="15">
      <c r="A223" s="133"/>
      <c r="B223" s="51">
        <v>211</v>
      </c>
      <c r="C223" s="48" t="s">
        <v>196</v>
      </c>
      <c r="D223" s="49" t="s">
        <v>54</v>
      </c>
      <c r="E223" s="136">
        <v>50</v>
      </c>
      <c r="F223" s="230" t="s">
        <v>557</v>
      </c>
      <c r="G223" s="213">
        <f t="shared" si="11"/>
        <v>81.42</v>
      </c>
      <c r="H223" s="476">
        <v>69</v>
      </c>
      <c r="I223" s="288"/>
      <c r="J223" s="344">
        <f t="shared" si="9"/>
        <v>0</v>
      </c>
      <c r="K223" s="316">
        <f t="shared" si="10"/>
        <v>0</v>
      </c>
      <c r="L223" s="434">
        <v>100</v>
      </c>
      <c r="M223" s="50">
        <v>4630010462619</v>
      </c>
    </row>
    <row r="224" spans="1:13" ht="15">
      <c r="A224" s="133"/>
      <c r="B224" s="51">
        <v>212</v>
      </c>
      <c r="C224" s="48" t="s">
        <v>890</v>
      </c>
      <c r="D224" s="49" t="s">
        <v>147</v>
      </c>
      <c r="E224" s="136">
        <v>50</v>
      </c>
      <c r="F224" s="230" t="s">
        <v>557</v>
      </c>
      <c r="G224" s="213">
        <f t="shared" si="11"/>
        <v>62.54</v>
      </c>
      <c r="H224" s="476">
        <v>53</v>
      </c>
      <c r="I224" s="288"/>
      <c r="J224" s="344">
        <f t="shared" si="9"/>
        <v>0</v>
      </c>
      <c r="K224" s="316">
        <f t="shared" si="10"/>
        <v>0</v>
      </c>
      <c r="L224" s="136">
        <v>70</v>
      </c>
      <c r="M224" s="50">
        <v>4630010462626</v>
      </c>
    </row>
    <row r="225" spans="1:13" ht="15">
      <c r="A225" s="133"/>
      <c r="B225" s="51">
        <v>213</v>
      </c>
      <c r="C225" s="48" t="s">
        <v>280</v>
      </c>
      <c r="D225" s="87" t="s">
        <v>281</v>
      </c>
      <c r="E225" s="136">
        <v>25</v>
      </c>
      <c r="F225" s="230" t="s">
        <v>557</v>
      </c>
      <c r="G225" s="213">
        <f t="shared" si="11"/>
        <v>118</v>
      </c>
      <c r="H225" s="476">
        <v>100</v>
      </c>
      <c r="I225" s="288"/>
      <c r="J225" s="344">
        <f t="shared" si="9"/>
        <v>0</v>
      </c>
      <c r="K225" s="316">
        <f t="shared" si="10"/>
        <v>0</v>
      </c>
      <c r="L225" s="136">
        <v>140</v>
      </c>
      <c r="M225" s="50">
        <v>4630010463074</v>
      </c>
    </row>
    <row r="226" spans="1:13" ht="15">
      <c r="A226" s="133"/>
      <c r="B226" s="51">
        <v>214</v>
      </c>
      <c r="C226" s="48" t="s">
        <v>197</v>
      </c>
      <c r="D226" s="49" t="s">
        <v>38</v>
      </c>
      <c r="E226" s="136">
        <v>50</v>
      </c>
      <c r="F226" s="230" t="s">
        <v>557</v>
      </c>
      <c r="G226" s="213">
        <f t="shared" si="11"/>
        <v>70.8</v>
      </c>
      <c r="H226" s="476">
        <v>60</v>
      </c>
      <c r="I226" s="288"/>
      <c r="J226" s="344">
        <f t="shared" si="9"/>
        <v>0</v>
      </c>
      <c r="K226" s="316">
        <f t="shared" si="10"/>
        <v>0</v>
      </c>
      <c r="L226" s="434">
        <v>85</v>
      </c>
      <c r="M226" s="50">
        <v>4630010462633</v>
      </c>
    </row>
    <row r="227" spans="1:13" ht="15">
      <c r="A227" s="133"/>
      <c r="B227" s="51">
        <v>215</v>
      </c>
      <c r="C227" s="48" t="s">
        <v>282</v>
      </c>
      <c r="D227" s="49" t="s">
        <v>38</v>
      </c>
      <c r="E227" s="136">
        <v>50</v>
      </c>
      <c r="F227" s="230" t="s">
        <v>557</v>
      </c>
      <c r="G227" s="213">
        <f t="shared" si="11"/>
        <v>54.279999999999994</v>
      </c>
      <c r="H227" s="476">
        <v>46</v>
      </c>
      <c r="I227" s="288"/>
      <c r="J227" s="344">
        <f t="shared" si="9"/>
        <v>0</v>
      </c>
      <c r="K227" s="316">
        <f t="shared" si="10"/>
        <v>0</v>
      </c>
      <c r="L227" s="434">
        <v>72</v>
      </c>
      <c r="M227" s="50">
        <v>4630010463098</v>
      </c>
    </row>
    <row r="228" spans="1:13" ht="15">
      <c r="A228" s="133"/>
      <c r="B228" s="51">
        <v>216</v>
      </c>
      <c r="C228" s="48" t="s">
        <v>198</v>
      </c>
      <c r="D228" s="49" t="s">
        <v>38</v>
      </c>
      <c r="E228" s="136">
        <v>50</v>
      </c>
      <c r="F228" s="230" t="s">
        <v>557</v>
      </c>
      <c r="G228" s="213">
        <f t="shared" si="11"/>
        <v>96.759999999999991</v>
      </c>
      <c r="H228" s="476">
        <v>82</v>
      </c>
      <c r="I228" s="288"/>
      <c r="J228" s="344">
        <f t="shared" si="9"/>
        <v>0</v>
      </c>
      <c r="K228" s="316">
        <f t="shared" si="10"/>
        <v>0</v>
      </c>
      <c r="L228" s="136">
        <v>120</v>
      </c>
      <c r="M228" s="50">
        <v>4630010463234</v>
      </c>
    </row>
    <row r="229" spans="1:13" ht="15">
      <c r="A229" s="133"/>
      <c r="B229" s="51">
        <v>217</v>
      </c>
      <c r="C229" s="48" t="s">
        <v>199</v>
      </c>
      <c r="D229" s="49" t="s">
        <v>36</v>
      </c>
      <c r="E229" s="136">
        <v>50</v>
      </c>
      <c r="F229" s="230" t="s">
        <v>557</v>
      </c>
      <c r="G229" s="213">
        <f t="shared" si="11"/>
        <v>62.54</v>
      </c>
      <c r="H229" s="476">
        <v>53</v>
      </c>
      <c r="I229" s="288"/>
      <c r="J229" s="344">
        <f t="shared" si="9"/>
        <v>0</v>
      </c>
      <c r="K229" s="316">
        <f t="shared" si="10"/>
        <v>0</v>
      </c>
      <c r="L229" s="136">
        <v>75</v>
      </c>
      <c r="M229" s="50">
        <v>4630010462657</v>
      </c>
    </row>
    <row r="230" spans="1:13" ht="15">
      <c r="A230" s="133"/>
      <c r="B230" s="51">
        <v>218</v>
      </c>
      <c r="C230" s="48" t="s">
        <v>200</v>
      </c>
      <c r="D230" s="49" t="s">
        <v>36</v>
      </c>
      <c r="E230" s="136">
        <v>50</v>
      </c>
      <c r="F230" s="230" t="s">
        <v>557</v>
      </c>
      <c r="G230" s="213">
        <f t="shared" si="11"/>
        <v>123.89999999999999</v>
      </c>
      <c r="H230" s="476">
        <v>105</v>
      </c>
      <c r="I230" s="288"/>
      <c r="J230" s="344">
        <f t="shared" si="9"/>
        <v>0</v>
      </c>
      <c r="K230" s="316">
        <f t="shared" si="10"/>
        <v>0</v>
      </c>
      <c r="L230" s="136">
        <v>180</v>
      </c>
      <c r="M230" s="50">
        <v>4630010462664</v>
      </c>
    </row>
    <row r="231" spans="1:13" ht="15">
      <c r="A231" s="133"/>
      <c r="B231" s="51">
        <v>219</v>
      </c>
      <c r="C231" s="48" t="s">
        <v>200</v>
      </c>
      <c r="D231" s="87" t="s">
        <v>38</v>
      </c>
      <c r="E231" s="136">
        <v>50</v>
      </c>
      <c r="F231" s="230" t="s">
        <v>557</v>
      </c>
      <c r="G231" s="213">
        <f t="shared" si="11"/>
        <v>82.6</v>
      </c>
      <c r="H231" s="476">
        <v>70</v>
      </c>
      <c r="I231" s="288"/>
      <c r="J231" s="344">
        <f t="shared" si="9"/>
        <v>0</v>
      </c>
      <c r="K231" s="316">
        <f t="shared" si="10"/>
        <v>0</v>
      </c>
      <c r="L231" s="136">
        <v>100</v>
      </c>
      <c r="M231" s="50">
        <v>4630010463104</v>
      </c>
    </row>
    <row r="232" spans="1:13" ht="15">
      <c r="A232" s="133"/>
      <c r="B232" s="51">
        <v>220</v>
      </c>
      <c r="C232" s="48" t="s">
        <v>201</v>
      </c>
      <c r="D232" s="49" t="s">
        <v>47</v>
      </c>
      <c r="E232" s="136">
        <v>50</v>
      </c>
      <c r="F232" s="230" t="s">
        <v>557</v>
      </c>
      <c r="G232" s="213">
        <f t="shared" si="11"/>
        <v>69.61999999999999</v>
      </c>
      <c r="H232" s="476">
        <v>59</v>
      </c>
      <c r="I232" s="288"/>
      <c r="J232" s="344">
        <f t="shared" si="9"/>
        <v>0</v>
      </c>
      <c r="K232" s="316">
        <f t="shared" si="10"/>
        <v>0</v>
      </c>
      <c r="L232" s="434">
        <v>75</v>
      </c>
      <c r="M232" s="50">
        <v>4630010462671</v>
      </c>
    </row>
    <row r="233" spans="1:13" ht="15">
      <c r="A233" s="133"/>
      <c r="B233" s="51">
        <v>221</v>
      </c>
      <c r="C233" s="48" t="s">
        <v>202</v>
      </c>
      <c r="D233" s="49" t="s">
        <v>36</v>
      </c>
      <c r="E233" s="136">
        <v>50</v>
      </c>
      <c r="F233" s="230" t="s">
        <v>557</v>
      </c>
      <c r="G233" s="213">
        <f t="shared" si="11"/>
        <v>61.36</v>
      </c>
      <c r="H233" s="476">
        <v>52</v>
      </c>
      <c r="I233" s="288"/>
      <c r="J233" s="344">
        <f t="shared" si="9"/>
        <v>0</v>
      </c>
      <c r="K233" s="316">
        <f t="shared" si="10"/>
        <v>0</v>
      </c>
      <c r="L233" s="136">
        <v>75</v>
      </c>
      <c r="M233" s="50">
        <v>4630010462688</v>
      </c>
    </row>
    <row r="234" spans="1:13" ht="15">
      <c r="A234" s="133"/>
      <c r="B234" s="51">
        <v>222</v>
      </c>
      <c r="C234" s="48" t="s">
        <v>203</v>
      </c>
      <c r="D234" s="49" t="s">
        <v>38</v>
      </c>
      <c r="E234" s="136">
        <v>50</v>
      </c>
      <c r="F234" s="230" t="s">
        <v>557</v>
      </c>
      <c r="G234" s="213">
        <f t="shared" si="11"/>
        <v>81.42</v>
      </c>
      <c r="H234" s="476">
        <v>69</v>
      </c>
      <c r="I234" s="288"/>
      <c r="J234" s="344">
        <f t="shared" si="9"/>
        <v>0</v>
      </c>
      <c r="K234" s="316">
        <f t="shared" si="10"/>
        <v>0</v>
      </c>
      <c r="L234" s="434">
        <v>85</v>
      </c>
      <c r="M234" s="50">
        <v>4630010462695</v>
      </c>
    </row>
    <row r="235" spans="1:13" ht="15">
      <c r="A235" s="133"/>
      <c r="B235" s="51">
        <v>223</v>
      </c>
      <c r="C235" s="48" t="s">
        <v>204</v>
      </c>
      <c r="D235" s="49" t="s">
        <v>38</v>
      </c>
      <c r="E235" s="136">
        <v>50</v>
      </c>
      <c r="F235" s="230" t="s">
        <v>557</v>
      </c>
      <c r="G235" s="213">
        <f t="shared" si="11"/>
        <v>247.79999999999998</v>
      </c>
      <c r="H235" s="476">
        <v>210</v>
      </c>
      <c r="I235" s="288"/>
      <c r="J235" s="344">
        <f t="shared" si="9"/>
        <v>0</v>
      </c>
      <c r="K235" s="316">
        <f t="shared" si="10"/>
        <v>0</v>
      </c>
      <c r="L235" s="136">
        <v>260</v>
      </c>
      <c r="M235" s="50">
        <v>4630010463111</v>
      </c>
    </row>
    <row r="236" spans="1:13" ht="15">
      <c r="A236" s="133"/>
      <c r="B236" s="51">
        <v>224</v>
      </c>
      <c r="C236" s="48" t="s">
        <v>205</v>
      </c>
      <c r="D236" s="49" t="s">
        <v>38</v>
      </c>
      <c r="E236" s="136">
        <v>50</v>
      </c>
      <c r="F236" s="230" t="s">
        <v>557</v>
      </c>
      <c r="G236" s="213">
        <f t="shared" si="11"/>
        <v>70.8</v>
      </c>
      <c r="H236" s="476">
        <v>60</v>
      </c>
      <c r="I236" s="288"/>
      <c r="J236" s="344">
        <f t="shared" si="9"/>
        <v>0</v>
      </c>
      <c r="K236" s="316">
        <f t="shared" si="10"/>
        <v>0</v>
      </c>
      <c r="L236" s="434">
        <v>80</v>
      </c>
      <c r="M236" s="50">
        <v>4630010462701</v>
      </c>
    </row>
    <row r="237" spans="1:13" ht="15">
      <c r="A237" s="133"/>
      <c r="B237" s="51">
        <v>225</v>
      </c>
      <c r="C237" s="48" t="s">
        <v>206</v>
      </c>
      <c r="D237" s="49" t="s">
        <v>38</v>
      </c>
      <c r="E237" s="136">
        <v>50</v>
      </c>
      <c r="F237" s="230" t="s">
        <v>557</v>
      </c>
      <c r="G237" s="213">
        <f>H237*1.18</f>
        <v>62.54</v>
      </c>
      <c r="H237" s="476">
        <v>53</v>
      </c>
      <c r="I237" s="288"/>
      <c r="J237" s="344">
        <f t="shared" si="9"/>
        <v>0</v>
      </c>
      <c r="K237" s="316">
        <f t="shared" si="10"/>
        <v>0</v>
      </c>
      <c r="L237" s="136">
        <v>70</v>
      </c>
      <c r="M237" s="50">
        <v>4630010462718</v>
      </c>
    </row>
    <row r="238" spans="1:13" ht="15.75" thickBot="1">
      <c r="A238" s="133"/>
      <c r="B238" s="51">
        <v>226</v>
      </c>
      <c r="C238" s="48" t="s">
        <v>283</v>
      </c>
      <c r="D238" s="87" t="s">
        <v>58</v>
      </c>
      <c r="E238" s="136">
        <v>10</v>
      </c>
      <c r="F238" s="230" t="s">
        <v>557</v>
      </c>
      <c r="G238" s="213">
        <f t="shared" si="11"/>
        <v>247.79999999999998</v>
      </c>
      <c r="H238" s="476">
        <v>210</v>
      </c>
      <c r="I238" s="288"/>
      <c r="J238" s="344">
        <f t="shared" si="9"/>
        <v>0</v>
      </c>
      <c r="K238" s="316">
        <f t="shared" si="10"/>
        <v>0</v>
      </c>
      <c r="L238" s="136">
        <v>270</v>
      </c>
      <c r="M238" s="50">
        <v>4630010463500</v>
      </c>
    </row>
    <row r="239" spans="1:13" ht="18.75" customHeight="1" thickBot="1">
      <c r="C239" s="83"/>
      <c r="E239" s="83"/>
      <c r="F239" s="83"/>
      <c r="G239" s="83"/>
      <c r="H239" s="374"/>
      <c r="I239" s="212" t="s">
        <v>7</v>
      </c>
      <c r="J239" s="358">
        <f>SUM(J13:J238)</f>
        <v>0</v>
      </c>
      <c r="K239" s="479">
        <f>SUM(K13:K238)</f>
        <v>0</v>
      </c>
      <c r="L239" s="138"/>
    </row>
    <row r="240" spans="1:13">
      <c r="C240" s="83"/>
      <c r="E240" s="83"/>
      <c r="F240" s="83"/>
      <c r="L240" s="138"/>
    </row>
    <row r="241" spans="3:12">
      <c r="C241" s="46" t="s">
        <v>321</v>
      </c>
      <c r="E241" s="83"/>
      <c r="F241" s="83"/>
      <c r="L241" s="138"/>
    </row>
  </sheetData>
  <sheetProtection sheet="1" objects="1" scenarios="1" formatCells="0" formatColumns="0" formatRows="0" insertColumns="0" insertRows="0" insertHyperlinks="0" deleteColumns="0" deleteRows="0" sort="0" autoFilter="0" pivotTables="0"/>
  <mergeCells count="5">
    <mergeCell ref="D2:M8"/>
    <mergeCell ref="B12:M12"/>
    <mergeCell ref="D10:M10"/>
    <mergeCell ref="B9:C10"/>
    <mergeCell ref="D9:M9"/>
  </mergeCells>
  <phoneticPr fontId="8" type="noConversion"/>
  <hyperlinks>
    <hyperlink ref="C4" r:id="rId1"/>
    <hyperlink ref="C2" r:id="rId2"/>
    <hyperlink ref="C3" r:id="rId3"/>
    <hyperlink ref="C6" r:id="rId4"/>
  </hyperlinks>
  <pageMargins left="0.26" right="0.31" top="0.35" bottom="0.42" header="0.19" footer="0.21"/>
  <pageSetup paperSize="9" orientation="landscape" verticalDpi="0" r:id="rId5"/>
  <headerFooter alignWithMargins="0"/>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R37"/>
  <sheetViews>
    <sheetView zoomScale="85" zoomScaleNormal="85" workbookViewId="0">
      <pane ySplit="1" topLeftCell="A2" activePane="bottomLeft" state="frozen"/>
      <selection pane="bottomLeft" activeCell="U14" sqref="U14"/>
    </sheetView>
  </sheetViews>
  <sheetFormatPr defaultRowHeight="12.75"/>
  <cols>
    <col min="1" max="1" width="15" style="453" hidden="1" customWidth="1"/>
    <col min="2" max="2" width="4.140625" style="47" customWidth="1"/>
    <col min="3" max="3" width="47.140625" customWidth="1"/>
    <col min="4" max="4" width="12.85546875" customWidth="1"/>
    <col min="6" max="6" width="12" customWidth="1"/>
    <col min="7" max="7" width="12.28515625" style="360" hidden="1" customWidth="1"/>
    <col min="8" max="8" width="12.28515625" style="336" customWidth="1"/>
    <col min="9" max="9" width="12.28515625" customWidth="1"/>
    <col min="10" max="10" width="12.28515625" style="360" hidden="1" customWidth="1"/>
    <col min="11" max="11" width="12.28515625" style="336" customWidth="1"/>
    <col min="12" max="12" width="11.7109375" customWidth="1"/>
    <col min="13" max="13" width="15.140625" customWidth="1"/>
    <col min="14" max="14" width="10.5703125" customWidth="1"/>
    <col min="15" max="15" width="8.85546875" hidden="1" customWidth="1"/>
    <col min="16" max="16" width="12.7109375" hidden="1" customWidth="1"/>
    <col min="17" max="18" width="8.85546875" hidden="1" customWidth="1"/>
  </cols>
  <sheetData>
    <row r="1" spans="1:18" ht="45.75" thickBot="1">
      <c r="A1" s="451" t="s">
        <v>941</v>
      </c>
      <c r="B1" s="64" t="s">
        <v>0</v>
      </c>
      <c r="C1" s="61" t="s">
        <v>1</v>
      </c>
      <c r="D1" s="66" t="s">
        <v>211</v>
      </c>
      <c r="E1" s="66" t="s">
        <v>207</v>
      </c>
      <c r="F1" s="157" t="s">
        <v>547</v>
      </c>
      <c r="G1" s="361" t="s">
        <v>709</v>
      </c>
      <c r="H1" s="468" t="s">
        <v>710</v>
      </c>
      <c r="I1" s="98" t="s">
        <v>212</v>
      </c>
      <c r="J1" s="342" t="s">
        <v>717</v>
      </c>
      <c r="K1" s="474" t="s">
        <v>718</v>
      </c>
      <c r="L1" s="66" t="s">
        <v>213</v>
      </c>
      <c r="M1" s="99" t="s">
        <v>2</v>
      </c>
      <c r="N1" s="16" t="s">
        <v>3</v>
      </c>
      <c r="O1" s="9" t="s">
        <v>228</v>
      </c>
      <c r="P1" s="9" t="s">
        <v>12</v>
      </c>
      <c r="Q1" s="9" t="s">
        <v>9</v>
      </c>
      <c r="R1" s="9" t="s">
        <v>13</v>
      </c>
    </row>
    <row r="2" spans="1:18" ht="15">
      <c r="B2"/>
      <c r="C2" s="175" t="s">
        <v>698</v>
      </c>
      <c r="D2" s="175"/>
      <c r="E2" s="550"/>
      <c r="F2" s="550"/>
      <c r="G2" s="550"/>
      <c r="H2" s="550"/>
      <c r="I2" s="550"/>
      <c r="J2" s="550"/>
      <c r="K2" s="550"/>
      <c r="L2" s="550"/>
      <c r="M2" s="550"/>
      <c r="N2" s="550"/>
    </row>
    <row r="3" spans="1:18" ht="15">
      <c r="B3"/>
      <c r="C3" s="257" t="s">
        <v>699</v>
      </c>
      <c r="D3" s="175"/>
      <c r="E3" s="550"/>
      <c r="F3" s="550"/>
      <c r="G3" s="550"/>
      <c r="H3" s="550"/>
      <c r="I3" s="550"/>
      <c r="J3" s="550"/>
      <c r="K3" s="550"/>
      <c r="L3" s="550"/>
      <c r="M3" s="550"/>
      <c r="N3" s="550"/>
    </row>
    <row r="4" spans="1:18" ht="15">
      <c r="B4"/>
      <c r="C4" s="257" t="s">
        <v>846</v>
      </c>
      <c r="D4" s="257"/>
      <c r="E4" s="550"/>
      <c r="F4" s="550"/>
      <c r="G4" s="550"/>
      <c r="H4" s="550"/>
      <c r="I4" s="550"/>
      <c r="J4" s="550"/>
      <c r="K4" s="550"/>
      <c r="L4" s="550"/>
      <c r="M4" s="550"/>
      <c r="N4" s="550"/>
    </row>
    <row r="5" spans="1:18" ht="15">
      <c r="B5"/>
      <c r="C5" s="467" t="s">
        <v>1449</v>
      </c>
      <c r="D5" s="257"/>
      <c r="E5" s="550"/>
      <c r="F5" s="550"/>
      <c r="G5" s="550"/>
      <c r="H5" s="550"/>
      <c r="I5" s="550"/>
      <c r="J5" s="550"/>
      <c r="K5" s="550"/>
      <c r="L5" s="550"/>
      <c r="M5" s="550"/>
      <c r="N5" s="550"/>
    </row>
    <row r="6" spans="1:18" ht="15">
      <c r="B6"/>
      <c r="C6" s="257" t="s">
        <v>1450</v>
      </c>
      <c r="D6" s="418"/>
      <c r="E6" s="550"/>
      <c r="F6" s="550"/>
      <c r="G6" s="550"/>
      <c r="H6" s="550"/>
      <c r="I6" s="550"/>
      <c r="J6" s="550"/>
      <c r="K6" s="550"/>
      <c r="L6" s="550"/>
      <c r="M6" s="550"/>
      <c r="N6" s="550"/>
    </row>
    <row r="7" spans="1:18">
      <c r="B7"/>
      <c r="C7" s="418" t="s">
        <v>897</v>
      </c>
      <c r="D7" s="418"/>
      <c r="E7" s="550"/>
      <c r="F7" s="550"/>
      <c r="G7" s="550"/>
      <c r="H7" s="550"/>
      <c r="I7" s="550"/>
      <c r="J7" s="550"/>
      <c r="K7" s="550"/>
      <c r="L7" s="550"/>
      <c r="M7" s="550"/>
      <c r="N7" s="550"/>
    </row>
    <row r="8" spans="1:18">
      <c r="C8" s="7" t="s">
        <v>21</v>
      </c>
      <c r="D8" s="7"/>
      <c r="E8" s="550"/>
      <c r="F8" s="550"/>
      <c r="G8" s="550"/>
      <c r="H8" s="550"/>
      <c r="I8" s="550"/>
      <c r="J8" s="550"/>
      <c r="K8" s="550"/>
      <c r="L8" s="550"/>
      <c r="M8" s="550"/>
      <c r="N8" s="550"/>
    </row>
    <row r="9" spans="1:18" ht="17.25" thickBot="1">
      <c r="B9" s="533" t="s">
        <v>18</v>
      </c>
      <c r="C9" s="534"/>
      <c r="D9" s="534"/>
      <c r="E9" s="534"/>
      <c r="F9" s="534"/>
      <c r="G9" s="534"/>
      <c r="H9" s="534"/>
      <c r="I9" s="534"/>
      <c r="J9" s="534"/>
      <c r="K9" s="534"/>
      <c r="L9" s="534"/>
      <c r="M9" s="534"/>
      <c r="N9" s="535"/>
    </row>
    <row r="10" spans="1:18" ht="45.75" thickBot="1">
      <c r="A10" s="451" t="s">
        <v>941</v>
      </c>
      <c r="B10" s="64" t="s">
        <v>0</v>
      </c>
      <c r="C10" s="61" t="s">
        <v>1</v>
      </c>
      <c r="D10" s="66" t="s">
        <v>211</v>
      </c>
      <c r="E10" s="66" t="s">
        <v>207</v>
      </c>
      <c r="F10" s="157" t="s">
        <v>547</v>
      </c>
      <c r="G10" s="361" t="s">
        <v>709</v>
      </c>
      <c r="H10" s="468" t="s">
        <v>710</v>
      </c>
      <c r="I10" s="98" t="s">
        <v>212</v>
      </c>
      <c r="J10" s="342" t="s">
        <v>717</v>
      </c>
      <c r="K10" s="474" t="s">
        <v>718</v>
      </c>
      <c r="L10" s="66" t="s">
        <v>213</v>
      </c>
      <c r="M10" s="99" t="s">
        <v>2</v>
      </c>
      <c r="N10" s="16" t="s">
        <v>3</v>
      </c>
    </row>
    <row r="11" spans="1:18" ht="65.25" customHeight="1" thickBot="1">
      <c r="B11" s="462"/>
      <c r="C11" s="466" t="s">
        <v>1284</v>
      </c>
      <c r="D11" s="623" t="s">
        <v>1283</v>
      </c>
      <c r="E11" s="623"/>
      <c r="F11" s="621" t="s">
        <v>1282</v>
      </c>
      <c r="G11" s="621"/>
      <c r="H11" s="621"/>
      <c r="I11" s="621"/>
      <c r="J11" s="621"/>
      <c r="K11" s="621"/>
      <c r="L11" s="621"/>
      <c r="M11" s="621"/>
      <c r="N11" s="622"/>
      <c r="O11" s="128"/>
      <c r="R11" s="20"/>
    </row>
    <row r="12" spans="1:18" ht="54" customHeight="1">
      <c r="A12" s="133" t="s">
        <v>1285</v>
      </c>
      <c r="B12" s="123">
        <v>1</v>
      </c>
      <c r="C12" s="34" t="s">
        <v>823</v>
      </c>
      <c r="D12" s="132"/>
      <c r="E12" s="94" t="s">
        <v>513</v>
      </c>
      <c r="F12" s="229" t="s">
        <v>868</v>
      </c>
      <c r="G12" s="297">
        <f>H12*1.1</f>
        <v>181.50000000000003</v>
      </c>
      <c r="H12" s="469">
        <v>165</v>
      </c>
      <c r="I12" s="282"/>
      <c r="J12" s="465">
        <f>G12*I12</f>
        <v>0</v>
      </c>
      <c r="K12" s="316">
        <f>H12*I12</f>
        <v>0</v>
      </c>
      <c r="L12" s="255">
        <v>240</v>
      </c>
      <c r="M12" s="118">
        <v>4630017761906</v>
      </c>
      <c r="N12" s="124">
        <v>12</v>
      </c>
      <c r="O12" s="13">
        <v>15</v>
      </c>
      <c r="P12" s="35">
        <f>SUM(I12*O12)</f>
        <v>0</v>
      </c>
      <c r="Q12" s="172">
        <v>5.3999999999999998E-5</v>
      </c>
      <c r="R12" s="194">
        <f>SUM(I12*Q12)</f>
        <v>0</v>
      </c>
    </row>
    <row r="13" spans="1:18" ht="54" customHeight="1">
      <c r="A13" s="133" t="s">
        <v>1286</v>
      </c>
      <c r="B13" s="123">
        <v>2</v>
      </c>
      <c r="C13" s="34" t="s">
        <v>821</v>
      </c>
      <c r="D13" s="132"/>
      <c r="E13" s="94" t="s">
        <v>667</v>
      </c>
      <c r="F13" s="229" t="s">
        <v>868</v>
      </c>
      <c r="G13" s="362">
        <f>H13*1.1</f>
        <v>55.000000000000007</v>
      </c>
      <c r="H13" s="470">
        <v>50</v>
      </c>
      <c r="I13" s="283"/>
      <c r="J13" s="344">
        <f>G13*I13</f>
        <v>0</v>
      </c>
      <c r="K13" s="316">
        <f>H13*I13</f>
        <v>0</v>
      </c>
      <c r="L13" s="255">
        <v>100</v>
      </c>
      <c r="M13" s="433" t="s">
        <v>868</v>
      </c>
      <c r="N13" s="124">
        <v>15</v>
      </c>
      <c r="O13" s="13">
        <v>25</v>
      </c>
      <c r="P13" s="35">
        <f>SUM(I13*O13)</f>
        <v>0</v>
      </c>
      <c r="Q13" s="172">
        <v>5.3999999999999998E-5</v>
      </c>
      <c r="R13" s="194">
        <f>SUM(I13*Q13)</f>
        <v>0</v>
      </c>
    </row>
    <row r="14" spans="1:18" ht="54" customHeight="1" thickBot="1">
      <c r="A14" s="133" t="s">
        <v>1287</v>
      </c>
      <c r="B14" s="123">
        <v>3</v>
      </c>
      <c r="C14" s="34" t="s">
        <v>822</v>
      </c>
      <c r="D14" s="132"/>
      <c r="E14" s="94" t="s">
        <v>667</v>
      </c>
      <c r="F14" s="229" t="s">
        <v>868</v>
      </c>
      <c r="G14" s="362">
        <f>H14*1.1</f>
        <v>55.000000000000007</v>
      </c>
      <c r="H14" s="470">
        <v>50</v>
      </c>
      <c r="I14" s="284"/>
      <c r="J14" s="345">
        <f>G14*I14</f>
        <v>0</v>
      </c>
      <c r="K14" s="328">
        <f>H14*I14</f>
        <v>0</v>
      </c>
      <c r="L14" s="255">
        <v>100</v>
      </c>
      <c r="M14" s="433" t="s">
        <v>868</v>
      </c>
      <c r="N14" s="124">
        <v>15</v>
      </c>
      <c r="O14" s="13">
        <v>25</v>
      </c>
      <c r="P14" s="35">
        <f>SUM(I14*O14)</f>
        <v>0</v>
      </c>
      <c r="Q14" s="172">
        <v>5.3999999999999998E-5</v>
      </c>
      <c r="R14" s="194">
        <f>SUM(I14*Q14)</f>
        <v>0</v>
      </c>
    </row>
    <row r="15" spans="1:18" ht="15.75" customHeight="1">
      <c r="B15" s="115"/>
      <c r="C15" s="125"/>
      <c r="D15" s="116"/>
      <c r="E15" s="126"/>
      <c r="G15" s="363" t="s">
        <v>7</v>
      </c>
      <c r="H15" s="471" t="s">
        <v>7</v>
      </c>
      <c r="I15" s="410"/>
      <c r="J15" s="346">
        <f>SUM(J12:J14)</f>
        <v>0</v>
      </c>
      <c r="K15" s="312">
        <f>SUM(K12:K14)</f>
        <v>0</v>
      </c>
      <c r="M15" s="127"/>
      <c r="Q15" s="20"/>
    </row>
    <row r="16" spans="1:18" ht="16.5" customHeight="1">
      <c r="B16" s="115"/>
      <c r="C16" s="125"/>
      <c r="D16" s="116"/>
      <c r="E16" s="126"/>
      <c r="G16" s="364" t="s">
        <v>15</v>
      </c>
      <c r="H16" s="472" t="s">
        <v>15</v>
      </c>
      <c r="I16" s="192">
        <f>SUM(P12:P14)/1000</f>
        <v>0</v>
      </c>
      <c r="J16" s="354" t="s">
        <v>11</v>
      </c>
      <c r="K16" s="469" t="s">
        <v>11</v>
      </c>
      <c r="M16" s="127"/>
      <c r="O16" s="127"/>
      <c r="R16" s="20"/>
    </row>
    <row r="17" spans="2:18" ht="15.75" customHeight="1" thickBot="1">
      <c r="B17" s="115"/>
      <c r="C17" s="125"/>
      <c r="D17" s="116"/>
      <c r="E17" s="126"/>
      <c r="G17" s="365" t="s">
        <v>8</v>
      </c>
      <c r="H17" s="473" t="s">
        <v>8</v>
      </c>
      <c r="I17" s="193">
        <f>SUM(R12:R14)</f>
        <v>0</v>
      </c>
      <c r="J17" s="355" t="s">
        <v>247</v>
      </c>
      <c r="K17" s="475" t="s">
        <v>247</v>
      </c>
      <c r="M17" s="127"/>
      <c r="O17" s="127"/>
      <c r="R17" s="20"/>
    </row>
    <row r="18" spans="2:18" ht="15.75" customHeight="1">
      <c r="B18"/>
      <c r="G18" s="308"/>
      <c r="J18" s="308"/>
    </row>
    <row r="21" spans="2:18" ht="14.25" customHeight="1"/>
    <row r="22" spans="2:18" ht="10.5" customHeight="1"/>
    <row r="37" spans="3:3" ht="15">
      <c r="C37" s="74"/>
    </row>
  </sheetData>
  <sheetProtection sheet="1" objects="1" scenarios="1" formatCells="0" formatColumns="0" formatRows="0" insertColumns="0" insertRows="0" insertHyperlinks="0" deleteColumns="0" deleteRows="0" sort="0" autoFilter="0" pivotTables="0"/>
  <protectedRanges>
    <protectedRange sqref="A9:XFD9" name="Диапазон2"/>
    <protectedRange sqref="I1:I1048576" name="Диапазон1"/>
  </protectedRanges>
  <mergeCells count="4">
    <mergeCell ref="E2:N8"/>
    <mergeCell ref="B9:N9"/>
    <mergeCell ref="F11:N11"/>
    <mergeCell ref="D11:E11"/>
  </mergeCells>
  <hyperlinks>
    <hyperlink ref="C4" r:id="rId1"/>
    <hyperlink ref="C2" r:id="rId2"/>
    <hyperlink ref="C3" r:id="rId3"/>
    <hyperlink ref="C6" r:id="rId4"/>
  </hyperlinks>
  <pageMargins left="0.31" right="0.35" top="0.38" bottom="0.54" header="0.19" footer="0.3"/>
  <pageSetup paperSize="9" orientation="landscape" r:id="rId5"/>
  <headerFooter alignWithMargins="0"/>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Стевия, чаи, сладости и пр.</vt:lpstr>
      <vt:lpstr>Супы, котлеты, макароны, масла </vt:lpstr>
      <vt:lpstr>Бакалея - мука, зерно, семена </vt:lpstr>
      <vt:lpstr>Травы Старослав </vt:lpstr>
      <vt:lpstr>Быт и гигиена</vt:lpstr>
    </vt:vector>
  </TitlesOfParts>
  <Company>Home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dc:creator>
  <cp:lastModifiedBy>ДМИТРИЙ</cp:lastModifiedBy>
  <cp:lastPrinted>2014-12-22T10:38:07Z</cp:lastPrinted>
  <dcterms:created xsi:type="dcterms:W3CDTF">2012-08-11T05:00:36Z</dcterms:created>
  <dcterms:modified xsi:type="dcterms:W3CDTF">2016-03-01T17:04:27Z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