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610"/>
  <workbookPr/>
  <mc:AlternateContent xmlns:mc="http://schemas.openxmlformats.org/markup-compatibility/2006">
    <mc:Choice Requires="x15">
      <x15ac:absPath xmlns:x15ac="http://schemas.microsoft.com/office/spreadsheetml/2010/11/ac" url="/Volumes/macOS HD/Dropbox (Zironka)/FolderМаркетинг/Богдан Боровяк - M/РАБОТА С ПРАЙСАМИ/ОКТЯБРЬ/НП-5/"/>
    </mc:Choice>
  </mc:AlternateContent>
  <bookViews>
    <workbookView xWindow="780" yWindow="460" windowWidth="32000" windowHeight="16460" tabRatio="500"/>
  </bookViews>
  <sheets>
    <sheet name="Платья Gold Silver Style" sheetId="1" r:id="rId1"/>
    <sheet name="Спецификация" sheetId="2" r:id="rId2"/>
  </sheets>
  <definedNames>
    <definedName name="_xlnm.Print_Area" localSheetId="0">'Платья Gold Silver Style'!$B$2:$R$94</definedName>
    <definedName name="_xlnm.Print_Area" localSheetId="1">Спецификация!$A$1:$F$91</definedName>
    <definedName name="_xlnm.Print_Titles" localSheetId="0">'Платья Gold Silver Style'!$1:$4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70" i="1" l="1"/>
  <c r="I70" i="1"/>
  <c r="L69" i="1"/>
  <c r="I69" i="1"/>
  <c r="R2" i="2"/>
  <c r="F15" i="1"/>
  <c r="C15" i="1"/>
  <c r="F16" i="1"/>
  <c r="C16" i="1"/>
  <c r="F33" i="1"/>
  <c r="C33" i="1"/>
  <c r="F6" i="1"/>
  <c r="F18" i="1"/>
  <c r="D21" i="1"/>
  <c r="F21" i="1"/>
  <c r="F24" i="1"/>
  <c r="F34" i="1"/>
  <c r="C34" i="1"/>
  <c r="F36" i="1"/>
  <c r="D39" i="1"/>
  <c r="F39" i="1"/>
  <c r="F42" i="1"/>
  <c r="F51" i="1"/>
  <c r="C51" i="1"/>
  <c r="F52" i="1"/>
  <c r="C52" i="1"/>
  <c r="F54" i="1"/>
  <c r="D57" i="1"/>
  <c r="F57" i="1"/>
  <c r="F60" i="1"/>
  <c r="F69" i="1"/>
  <c r="C69" i="1"/>
  <c r="F70" i="1"/>
  <c r="C70" i="1"/>
  <c r="F72" i="1"/>
  <c r="D75" i="1"/>
  <c r="F75" i="1"/>
  <c r="F78" i="1"/>
  <c r="F87" i="1"/>
  <c r="C87" i="1"/>
  <c r="F88" i="1"/>
  <c r="C88" i="1"/>
  <c r="F90" i="1"/>
  <c r="D93" i="1"/>
  <c r="F93" i="1"/>
  <c r="L6" i="1"/>
  <c r="L15" i="1"/>
  <c r="I15" i="1"/>
  <c r="L16" i="1"/>
  <c r="I16" i="1"/>
  <c r="L17" i="1"/>
  <c r="I17" i="1"/>
  <c r="L18" i="1"/>
  <c r="J21" i="1"/>
  <c r="L21" i="1"/>
  <c r="L24" i="1"/>
  <c r="L33" i="1"/>
  <c r="I33" i="1"/>
  <c r="L34" i="1"/>
  <c r="I34" i="1"/>
  <c r="L36" i="1"/>
  <c r="J39" i="1"/>
  <c r="L39" i="1"/>
  <c r="L60" i="1"/>
  <c r="L71" i="1"/>
  <c r="I71" i="1"/>
  <c r="L72" i="1"/>
  <c r="J75" i="1"/>
  <c r="L75" i="1"/>
  <c r="L78" i="1"/>
  <c r="L87" i="1"/>
  <c r="I87" i="1"/>
  <c r="L88" i="1"/>
  <c r="I88" i="1"/>
  <c r="L90" i="1"/>
  <c r="J93" i="1"/>
  <c r="L93" i="1"/>
  <c r="R6" i="1"/>
  <c r="R15" i="1"/>
  <c r="O15" i="1"/>
  <c r="R16" i="1"/>
  <c r="O16" i="1"/>
  <c r="R18" i="1"/>
  <c r="P21" i="1"/>
  <c r="R21" i="1"/>
  <c r="R24" i="1"/>
  <c r="R33" i="1"/>
  <c r="O33" i="1"/>
  <c r="R34" i="1"/>
  <c r="O34" i="1"/>
  <c r="R36" i="1"/>
  <c r="P39" i="1"/>
  <c r="R39" i="1"/>
  <c r="R42" i="1"/>
  <c r="R51" i="1"/>
  <c r="O51" i="1"/>
  <c r="R52" i="1"/>
  <c r="O52" i="1"/>
  <c r="R54" i="1"/>
  <c r="P57" i="1"/>
  <c r="R57" i="1"/>
  <c r="R60" i="1"/>
  <c r="R69" i="1"/>
  <c r="O69" i="1"/>
  <c r="R70" i="1"/>
  <c r="O70" i="1"/>
  <c r="R72" i="1"/>
  <c r="P75" i="1"/>
  <c r="R75" i="1"/>
  <c r="R78" i="1"/>
  <c r="R87" i="1"/>
  <c r="O87" i="1"/>
  <c r="R88" i="1"/>
  <c r="O88" i="1"/>
  <c r="R90" i="1"/>
  <c r="P93" i="1"/>
  <c r="R93" i="1"/>
  <c r="E2" i="2"/>
  <c r="F2" i="2"/>
  <c r="E3" i="2"/>
  <c r="F3" i="2"/>
  <c r="E4" i="2"/>
  <c r="F4" i="2"/>
  <c r="R5" i="2"/>
  <c r="E5" i="2"/>
  <c r="F5" i="2"/>
  <c r="E6" i="2"/>
  <c r="F6" i="2"/>
  <c r="E7" i="2"/>
  <c r="F7" i="2"/>
  <c r="R8" i="2"/>
  <c r="E8" i="2"/>
  <c r="F8" i="2"/>
  <c r="E9" i="2"/>
  <c r="F9" i="2"/>
  <c r="E10" i="2"/>
  <c r="F10" i="2"/>
  <c r="R11" i="2"/>
  <c r="E11" i="2"/>
  <c r="F11" i="2"/>
  <c r="E12" i="2"/>
  <c r="F12" i="2"/>
  <c r="E13" i="2"/>
  <c r="F13" i="2"/>
  <c r="R14" i="2"/>
  <c r="E14" i="2"/>
  <c r="F14" i="2"/>
  <c r="E15" i="2"/>
  <c r="F15" i="2"/>
  <c r="E16" i="2"/>
  <c r="F16" i="2"/>
  <c r="R17" i="2"/>
  <c r="E17" i="2"/>
  <c r="F17" i="2"/>
  <c r="E18" i="2"/>
  <c r="F18" i="2"/>
  <c r="E19" i="2"/>
  <c r="F19" i="2"/>
  <c r="R20" i="2"/>
  <c r="E20" i="2"/>
  <c r="F20" i="2"/>
  <c r="E21" i="2"/>
  <c r="F21" i="2"/>
  <c r="E22" i="2"/>
  <c r="F22" i="2"/>
  <c r="R23" i="2"/>
  <c r="E23" i="2"/>
  <c r="F23" i="2"/>
  <c r="E24" i="2"/>
  <c r="F24" i="2"/>
  <c r="E25" i="2"/>
  <c r="F25" i="2"/>
  <c r="R26" i="2"/>
  <c r="E26" i="2"/>
  <c r="F26" i="2"/>
  <c r="E27" i="2"/>
  <c r="F27" i="2"/>
  <c r="E28" i="2"/>
  <c r="F28" i="2"/>
  <c r="R29" i="2"/>
  <c r="E29" i="2"/>
  <c r="F29" i="2"/>
  <c r="E30" i="2"/>
  <c r="F30" i="2"/>
  <c r="E31" i="2"/>
  <c r="F31" i="2"/>
  <c r="R32" i="2"/>
  <c r="E32" i="2"/>
  <c r="F32" i="2"/>
  <c r="E33" i="2"/>
  <c r="F33" i="2"/>
  <c r="E34" i="2"/>
  <c r="F34" i="2"/>
  <c r="R35" i="2"/>
  <c r="E35" i="2"/>
  <c r="F35" i="2"/>
  <c r="E36" i="2"/>
  <c r="F36" i="2"/>
  <c r="E37" i="2"/>
  <c r="F37" i="2"/>
  <c r="R38" i="2"/>
  <c r="E38" i="2"/>
  <c r="F38" i="2"/>
  <c r="E39" i="2"/>
  <c r="F39" i="2"/>
  <c r="E40" i="2"/>
  <c r="F40" i="2"/>
  <c r="R41" i="2"/>
  <c r="E41" i="2"/>
  <c r="F41" i="2"/>
  <c r="E42" i="2"/>
  <c r="F42" i="2"/>
  <c r="E43" i="2"/>
  <c r="F43" i="2"/>
  <c r="R44" i="2"/>
  <c r="E44" i="2"/>
  <c r="F44" i="2"/>
  <c r="E45" i="2"/>
  <c r="F45" i="2"/>
  <c r="E46" i="2"/>
  <c r="F46" i="2"/>
  <c r="R47" i="2"/>
  <c r="E47" i="2"/>
  <c r="F47" i="2"/>
  <c r="E48" i="2"/>
  <c r="F48" i="2"/>
  <c r="E49" i="2"/>
  <c r="F49" i="2"/>
  <c r="R50" i="2"/>
  <c r="E50" i="2"/>
  <c r="F50" i="2"/>
  <c r="E51" i="2"/>
  <c r="F51" i="2"/>
  <c r="E52" i="2"/>
  <c r="F52" i="2"/>
  <c r="R53" i="2"/>
  <c r="E53" i="2"/>
  <c r="F53" i="2"/>
  <c r="E54" i="2"/>
  <c r="F54" i="2"/>
  <c r="E55" i="2"/>
  <c r="F55" i="2"/>
  <c r="R56" i="2"/>
  <c r="E56" i="2"/>
  <c r="F56" i="2"/>
  <c r="E57" i="2"/>
  <c r="F57" i="2"/>
  <c r="E58" i="2"/>
  <c r="F58" i="2"/>
  <c r="R59" i="2"/>
  <c r="E59" i="2"/>
  <c r="F59" i="2"/>
  <c r="E60" i="2"/>
  <c r="F60" i="2"/>
  <c r="E61" i="2"/>
  <c r="F61" i="2"/>
  <c r="R62" i="2"/>
  <c r="E62" i="2"/>
  <c r="F62" i="2"/>
  <c r="E63" i="2"/>
  <c r="F63" i="2"/>
  <c r="E64" i="2"/>
  <c r="F64" i="2"/>
  <c r="R65" i="2"/>
  <c r="E65" i="2"/>
  <c r="F65" i="2"/>
  <c r="E66" i="2"/>
  <c r="F66" i="2"/>
  <c r="E67" i="2"/>
  <c r="F67" i="2"/>
  <c r="R68" i="2"/>
  <c r="E68" i="2"/>
  <c r="F68" i="2"/>
  <c r="E69" i="2"/>
  <c r="F69" i="2"/>
  <c r="E70" i="2"/>
  <c r="F70" i="2"/>
  <c r="R71" i="2"/>
  <c r="E71" i="2"/>
  <c r="F71" i="2"/>
  <c r="E72" i="2"/>
  <c r="F72" i="2"/>
  <c r="E73" i="2"/>
  <c r="F73" i="2"/>
  <c r="R74" i="2"/>
  <c r="E74" i="2"/>
  <c r="F74" i="2"/>
  <c r="E75" i="2"/>
  <c r="F75" i="2"/>
  <c r="E76" i="2"/>
  <c r="F76" i="2"/>
  <c r="R77" i="2"/>
  <c r="E77" i="2"/>
  <c r="F77" i="2"/>
  <c r="E78" i="2"/>
  <c r="F78" i="2"/>
  <c r="E79" i="2"/>
  <c r="F79" i="2"/>
  <c r="R80" i="2"/>
  <c r="E80" i="2"/>
  <c r="F80" i="2"/>
  <c r="E81" i="2"/>
  <c r="F81" i="2"/>
  <c r="E82" i="2"/>
  <c r="F82" i="2"/>
  <c r="R83" i="2"/>
  <c r="E83" i="2"/>
  <c r="F83" i="2"/>
  <c r="E84" i="2"/>
  <c r="F84" i="2"/>
  <c r="E85" i="2"/>
  <c r="F85" i="2"/>
  <c r="R86" i="2"/>
  <c r="E86" i="2"/>
  <c r="F86" i="2"/>
  <c r="E87" i="2"/>
  <c r="F87" i="2"/>
  <c r="E88" i="2"/>
  <c r="F88" i="2"/>
  <c r="R89" i="2"/>
  <c r="E89" i="2"/>
  <c r="F89" i="2"/>
  <c r="E90" i="2"/>
  <c r="F90" i="2"/>
  <c r="E91" i="2"/>
  <c r="F91" i="2"/>
  <c r="F92" i="2"/>
  <c r="G1" i="2"/>
  <c r="E92" i="2"/>
  <c r="R91" i="2"/>
  <c r="R90" i="2"/>
  <c r="R88" i="2"/>
  <c r="R87" i="2"/>
  <c r="R85" i="2"/>
  <c r="R84" i="2"/>
  <c r="R82" i="2"/>
  <c r="R81" i="2"/>
  <c r="R79" i="2"/>
  <c r="R78" i="2"/>
  <c r="R76" i="2"/>
  <c r="R75" i="2"/>
  <c r="R73" i="2"/>
  <c r="R72" i="2"/>
  <c r="R70" i="2"/>
  <c r="R69" i="2"/>
  <c r="R67" i="2"/>
  <c r="R66" i="2"/>
  <c r="R64" i="2"/>
  <c r="R63" i="2"/>
  <c r="R61" i="2"/>
  <c r="R60" i="2"/>
  <c r="R58" i="2"/>
  <c r="R57" i="2"/>
  <c r="R55" i="2"/>
  <c r="R54" i="2"/>
  <c r="R52" i="2"/>
  <c r="R51" i="2"/>
  <c r="R49" i="2"/>
  <c r="R48" i="2"/>
  <c r="R46" i="2"/>
  <c r="R45" i="2"/>
  <c r="R43" i="2"/>
  <c r="R42" i="2"/>
  <c r="R40" i="2"/>
  <c r="R39" i="2"/>
  <c r="R37" i="2"/>
  <c r="R36" i="2"/>
  <c r="R34" i="2"/>
  <c r="R33" i="2"/>
  <c r="R31" i="2"/>
  <c r="R30" i="2"/>
  <c r="R28" i="2"/>
  <c r="R27" i="2"/>
  <c r="R25" i="2"/>
  <c r="R24" i="2"/>
  <c r="R22" i="2"/>
  <c r="R21" i="2"/>
  <c r="R19" i="2"/>
  <c r="R18" i="2"/>
  <c r="R16" i="2"/>
  <c r="R15" i="2"/>
  <c r="R13" i="2"/>
  <c r="R12" i="2"/>
  <c r="R10" i="2"/>
  <c r="R9" i="2"/>
  <c r="R7" i="2"/>
  <c r="R6" i="2"/>
  <c r="R4" i="2"/>
  <c r="R3" i="2"/>
</calcChain>
</file>

<file path=xl/sharedStrings.xml><?xml version="1.0" encoding="utf-8"?>
<sst xmlns="http://schemas.openxmlformats.org/spreadsheetml/2006/main" count="375" uniqueCount="44">
  <si>
    <t>Артикул</t>
  </si>
  <si>
    <t>Модель</t>
  </si>
  <si>
    <t>Размеры</t>
  </si>
  <si>
    <t>1 ростовка</t>
  </si>
  <si>
    <t>2 ростовка</t>
  </si>
  <si>
    <t>Форма заказа</t>
  </si>
  <si>
    <t>Кол-во ростовок</t>
  </si>
  <si>
    <t>Цена за ед.</t>
  </si>
  <si>
    <t>Кол-во ед.</t>
  </si>
  <si>
    <t xml:space="preserve">Сумма </t>
  </si>
  <si>
    <t>Наименование</t>
  </si>
  <si>
    <t>Размер</t>
  </si>
  <si>
    <t>Цена ед.</t>
  </si>
  <si>
    <t>Количество</t>
  </si>
  <si>
    <t>Сумма</t>
  </si>
  <si>
    <t>80 - 86 - 92</t>
  </si>
  <si>
    <t>98 - 104 - 110</t>
  </si>
  <si>
    <t>116 - 122 - 128</t>
  </si>
  <si>
    <t>110 - 116 - 122</t>
  </si>
  <si>
    <t>134 - 140 - 146</t>
  </si>
  <si>
    <t>122 - 128 - 134</t>
  </si>
  <si>
    <t>ZIRONKA - детская авторская одежда от производителя</t>
  </si>
  <si>
    <r>
      <rPr>
        <b/>
        <sz val="22"/>
        <color theme="1"/>
        <rFont val="Calibri"/>
        <scheme val="minor"/>
      </rPr>
      <t>Отдел продаж</t>
    </r>
    <r>
      <rPr>
        <sz val="22"/>
        <color theme="1"/>
        <rFont val="Calibri"/>
        <family val="2"/>
        <scheme val="minor"/>
      </rPr>
      <t xml:space="preserve">
тел. +7 (495) 988-33-58
e-mail:</t>
    </r>
  </si>
  <si>
    <t>4045-1</t>
  </si>
  <si>
    <t>Платье</t>
  </si>
  <si>
    <t>4044-1</t>
  </si>
  <si>
    <t>4042-1</t>
  </si>
  <si>
    <t>4041-1</t>
  </si>
  <si>
    <t>4040-1</t>
  </si>
  <si>
    <t>4039-1</t>
  </si>
  <si>
    <t>4043-1</t>
  </si>
  <si>
    <t>Комплект</t>
  </si>
  <si>
    <t>4045-2</t>
  </si>
  <si>
    <t>4044-2</t>
  </si>
  <si>
    <t>4042-2</t>
  </si>
  <si>
    <t>4041-2</t>
  </si>
  <si>
    <t>4040-2</t>
  </si>
  <si>
    <t>4039-2</t>
  </si>
  <si>
    <t>4043-2</t>
  </si>
  <si>
    <r>
      <rPr>
        <b/>
        <sz val="22"/>
        <color theme="1"/>
        <rFont val="Calibri"/>
        <scheme val="minor"/>
      </rPr>
      <t>Платья и комплекты Gold &amp; Silver Style</t>
    </r>
    <r>
      <rPr>
        <sz val="22"/>
        <color theme="1"/>
        <rFont val="Calibri"/>
        <family val="2"/>
        <scheme val="minor"/>
      </rPr>
      <t xml:space="preserve">
Смотреть другие коллекции на сайте:</t>
    </r>
  </si>
  <si>
    <t>3 ростовка</t>
  </si>
  <si>
    <t>128 - 134 - 140</t>
  </si>
  <si>
    <t>140 - 146 - 152</t>
  </si>
  <si>
    <t>Цена за   комплект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</si>
</sst>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\ &quot;грн.&quot;"/>
    <numFmt numFmtId="165" formatCode="#,##0\ &quot;ед.&quot;"/>
    <numFmt numFmtId="166" formatCode="#,##0\ &quot;руб.&quot;"/>
    <numFmt numFmtId="167" formatCode="#,##0.00\ &quot;руб.&quot;"/>
  </numFmts>
  <fonts count="18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2"/>
      <color theme="1"/>
      <name val="Calibri"/>
      <scheme val="minor"/>
    </font>
    <font>
      <i/>
      <sz val="12"/>
      <color theme="5"/>
      <name val="Calibri"/>
      <scheme val="minor"/>
    </font>
    <font>
      <sz val="11"/>
      <color theme="1"/>
      <name val="Calibri"/>
      <scheme val="minor"/>
    </font>
    <font>
      <sz val="12"/>
      <color theme="2" tint="-0.499984740745262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 tint="0.499984740745262"/>
      <name val="Calibri"/>
      <family val="2"/>
      <scheme val="minor"/>
    </font>
    <font>
      <i/>
      <sz val="12"/>
      <color theme="1" tint="0.49998474074526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26"/>
      <color theme="1" tint="0.49998474074526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scheme val="minor"/>
    </font>
    <font>
      <sz val="14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FF2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theme="2" tint="-9.9948118533890809E-2"/>
      </bottom>
      <diagonal/>
    </border>
    <border>
      <left/>
      <right style="thin">
        <color auto="1"/>
      </right>
      <top style="thin">
        <color auto="1"/>
      </top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 style="thin">
        <color auto="1"/>
      </bottom>
      <diagonal/>
    </border>
    <border>
      <left/>
      <right style="thin">
        <color auto="1"/>
      </right>
      <top style="thin">
        <color theme="2" tint="-9.9948118533890809E-2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</borders>
  <cellStyleXfs count="217">
    <xf numFmtId="0" fontId="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89">
    <xf numFmtId="0" fontId="0" fillId="0" borderId="0" xfId="0"/>
    <xf numFmtId="0" fontId="0" fillId="2" borderId="0" xfId="0" applyFill="1" applyBorder="1"/>
    <xf numFmtId="0" fontId="0" fillId="3" borderId="1" xfId="0" applyFill="1" applyBorder="1"/>
    <xf numFmtId="0" fontId="0" fillId="3" borderId="0" xfId="0" applyFill="1" applyBorder="1"/>
    <xf numFmtId="0" fontId="0" fillId="3" borderId="3" xfId="0" applyFill="1" applyBorder="1"/>
    <xf numFmtId="0" fontId="2" fillId="2" borderId="2" xfId="0" applyFont="1" applyFill="1" applyBorder="1" applyAlignment="1">
      <alignment horizontal="left" indent="1"/>
    </xf>
    <xf numFmtId="0" fontId="1" fillId="2" borderId="4" xfId="0" applyFont="1" applyFill="1" applyBorder="1" applyAlignment="1">
      <alignment horizontal="right" indent="1"/>
    </xf>
    <xf numFmtId="0" fontId="2" fillId="2" borderId="0" xfId="0" applyFont="1" applyFill="1" applyBorder="1" applyAlignment="1">
      <alignment horizontal="left" indent="1"/>
    </xf>
    <xf numFmtId="0" fontId="1" fillId="2" borderId="3" xfId="0" applyFont="1" applyFill="1" applyBorder="1" applyAlignment="1">
      <alignment horizontal="right" indent="1"/>
    </xf>
    <xf numFmtId="0" fontId="1" fillId="2" borderId="0" xfId="0" applyFont="1" applyFill="1" applyBorder="1" applyAlignment="1">
      <alignment horizontal="left" indent="1"/>
    </xf>
    <xf numFmtId="0" fontId="3" fillId="2" borderId="3" xfId="0" applyFont="1" applyFill="1" applyBorder="1" applyAlignment="1">
      <alignment horizontal="right" indent="1"/>
    </xf>
    <xf numFmtId="0" fontId="4" fillId="2" borderId="5" xfId="0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>
      <alignment horizontal="center" vertical="center" shrinkToFit="1"/>
    </xf>
    <xf numFmtId="164" fontId="0" fillId="2" borderId="0" xfId="0" applyNumberFormat="1" applyFont="1" applyFill="1" applyBorder="1" applyAlignment="1">
      <alignment horizontal="center" vertical="center" shrinkToFit="1"/>
    </xf>
    <xf numFmtId="164" fontId="0" fillId="2" borderId="0" xfId="0" applyNumberFormat="1" applyFont="1" applyFill="1" applyBorder="1" applyAlignment="1">
      <alignment vertical="center" shrinkToFit="1"/>
    </xf>
    <xf numFmtId="164" fontId="0" fillId="2" borderId="3" xfId="0" applyNumberFormat="1" applyFont="1" applyFill="1" applyBorder="1" applyAlignment="1">
      <alignment horizontal="right" vertical="center" indent="1" shrinkToFit="1"/>
    </xf>
    <xf numFmtId="165" fontId="6" fillId="2" borderId="6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vertical="center"/>
    </xf>
    <xf numFmtId="0" fontId="0" fillId="3" borderId="8" xfId="0" applyFill="1" applyBorder="1"/>
    <xf numFmtId="0" fontId="0" fillId="3" borderId="6" xfId="0" applyFill="1" applyBorder="1"/>
    <xf numFmtId="0" fontId="0" fillId="3" borderId="7" xfId="0" applyFill="1" applyBorder="1"/>
    <xf numFmtId="0" fontId="1" fillId="2" borderId="5" xfId="0" applyFont="1" applyFill="1" applyBorder="1" applyAlignment="1" applyProtection="1">
      <alignment horizontal="center" vertical="center"/>
    </xf>
    <xf numFmtId="0" fontId="1" fillId="2" borderId="0" xfId="0" applyFont="1" applyFill="1" applyProtection="1"/>
    <xf numFmtId="0" fontId="7" fillId="4" borderId="5" xfId="0" applyFont="1" applyFill="1" applyBorder="1" applyAlignment="1" applyProtection="1">
      <alignment horizontal="center" vertical="center"/>
    </xf>
    <xf numFmtId="0" fontId="7" fillId="4" borderId="9" xfId="0" applyFont="1" applyFill="1" applyBorder="1" applyAlignment="1" applyProtection="1">
      <alignment horizontal="center" vertical="center"/>
    </xf>
    <xf numFmtId="166" fontId="1" fillId="2" borderId="5" xfId="0" applyNumberFormat="1" applyFont="1" applyFill="1" applyBorder="1" applyAlignment="1" applyProtection="1">
      <alignment horizontal="center" vertical="center" shrinkToFit="1"/>
    </xf>
    <xf numFmtId="167" fontId="1" fillId="2" borderId="5" xfId="0" applyNumberFormat="1" applyFont="1" applyFill="1" applyBorder="1" applyAlignment="1" applyProtection="1">
      <alignment horizontal="center" vertical="center"/>
    </xf>
    <xf numFmtId="167" fontId="1" fillId="2" borderId="5" xfId="0" applyNumberFormat="1" applyFont="1" applyFill="1" applyBorder="1" applyAlignment="1" applyProtection="1">
      <alignment horizontal="right" vertical="center" shrinkToFit="1"/>
    </xf>
    <xf numFmtId="167" fontId="1" fillId="2" borderId="0" xfId="0" applyNumberFormat="1" applyFont="1" applyFill="1" applyProtection="1"/>
    <xf numFmtId="166" fontId="6" fillId="2" borderId="7" xfId="0" applyNumberFormat="1" applyFont="1" applyFill="1" applyBorder="1" applyAlignment="1">
      <alignment horizontal="right" vertical="center" indent="1"/>
    </xf>
    <xf numFmtId="0" fontId="0" fillId="5" borderId="1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9" fillId="2" borderId="10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vertical="center" wrapText="1"/>
    </xf>
    <xf numFmtId="0" fontId="0" fillId="2" borderId="8" xfId="0" applyFill="1" applyBorder="1"/>
    <xf numFmtId="0" fontId="0" fillId="2" borderId="6" xfId="0" applyFill="1" applyBorder="1"/>
    <xf numFmtId="0" fontId="1" fillId="2" borderId="6" xfId="0" applyFont="1" applyFill="1" applyBorder="1" applyAlignment="1">
      <alignment horizontal="center" vertical="center" wrapText="1"/>
    </xf>
    <xf numFmtId="0" fontId="0" fillId="2" borderId="18" xfId="0" applyFill="1" applyBorder="1"/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2" fillId="6" borderId="20" xfId="0" applyFont="1" applyFill="1" applyBorder="1" applyAlignment="1">
      <alignment horizontal="left" indent="1"/>
    </xf>
    <xf numFmtId="0" fontId="1" fillId="6" borderId="21" xfId="0" applyFont="1" applyFill="1" applyBorder="1" applyAlignment="1">
      <alignment horizontal="right" indent="1"/>
    </xf>
    <xf numFmtId="0" fontId="0" fillId="6" borderId="22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2" fillId="6" borderId="0" xfId="0" applyFont="1" applyFill="1" applyBorder="1" applyAlignment="1">
      <alignment horizontal="left" indent="1"/>
    </xf>
    <xf numFmtId="0" fontId="1" fillId="6" borderId="18" xfId="0" applyFont="1" applyFill="1" applyBorder="1" applyAlignment="1">
      <alignment horizontal="right" indent="1"/>
    </xf>
    <xf numFmtId="0" fontId="1" fillId="6" borderId="0" xfId="0" applyFont="1" applyFill="1" applyBorder="1" applyAlignment="1">
      <alignment horizontal="left" indent="1"/>
    </xf>
    <xf numFmtId="0" fontId="10" fillId="6" borderId="18" xfId="0" applyFont="1" applyFill="1" applyBorder="1" applyAlignment="1">
      <alignment horizontal="right" indent="1"/>
    </xf>
    <xf numFmtId="0" fontId="3" fillId="6" borderId="18" xfId="0" applyFont="1" applyFill="1" applyBorder="1" applyAlignment="1">
      <alignment horizontal="right" indent="1"/>
    </xf>
    <xf numFmtId="0" fontId="4" fillId="6" borderId="0" xfId="0" applyFont="1" applyFill="1" applyBorder="1" applyAlignment="1" applyProtection="1">
      <alignment horizontal="center" vertical="center" shrinkToFit="1"/>
      <protection locked="0"/>
    </xf>
    <xf numFmtId="0" fontId="5" fillId="6" borderId="18" xfId="0" applyFont="1" applyFill="1" applyBorder="1" applyAlignment="1">
      <alignment horizontal="center" vertical="center" shrinkToFit="1"/>
    </xf>
    <xf numFmtId="164" fontId="0" fillId="6" borderId="0" xfId="0" applyNumberFormat="1" applyFont="1" applyFill="1" applyBorder="1" applyAlignment="1">
      <alignment horizontal="center" vertical="center" shrinkToFit="1"/>
    </xf>
    <xf numFmtId="164" fontId="0" fillId="6" borderId="0" xfId="0" applyNumberFormat="1" applyFont="1" applyFill="1" applyBorder="1" applyAlignment="1">
      <alignment vertical="center" shrinkToFit="1"/>
    </xf>
    <xf numFmtId="164" fontId="0" fillId="6" borderId="18" xfId="0" applyNumberFormat="1" applyFont="1" applyFill="1" applyBorder="1" applyAlignment="1">
      <alignment horizontal="right" vertical="center" indent="1" shrinkToFit="1"/>
    </xf>
    <xf numFmtId="0" fontId="0" fillId="6" borderId="2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165" fontId="6" fillId="6" borderId="24" xfId="0" applyNumberFormat="1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vertical="center"/>
    </xf>
    <xf numFmtId="166" fontId="6" fillId="6" borderId="25" xfId="0" applyNumberFormat="1" applyFont="1" applyFill="1" applyBorder="1" applyAlignment="1">
      <alignment horizontal="right" vertical="center" indent="1"/>
    </xf>
    <xf numFmtId="0" fontId="17" fillId="2" borderId="0" xfId="0" applyFont="1" applyFill="1" applyProtection="1"/>
    <xf numFmtId="0" fontId="1" fillId="6" borderId="5" xfId="0" applyFont="1" applyFill="1" applyBorder="1" applyAlignment="1" applyProtection="1">
      <alignment horizontal="center" vertical="center"/>
    </xf>
    <xf numFmtId="165" fontId="1" fillId="6" borderId="5" xfId="0" applyNumberFormat="1" applyFont="1" applyFill="1" applyBorder="1" applyAlignment="1" applyProtection="1">
      <alignment horizontal="center" vertical="center"/>
    </xf>
    <xf numFmtId="0" fontId="1" fillId="6" borderId="0" xfId="0" applyFont="1" applyFill="1" applyProtection="1"/>
    <xf numFmtId="165" fontId="1" fillId="7" borderId="5" xfId="0" applyNumberFormat="1" applyFont="1" applyFill="1" applyBorder="1" applyAlignment="1" applyProtection="1">
      <alignment horizontal="center" vertical="center"/>
    </xf>
    <xf numFmtId="0" fontId="0" fillId="2" borderId="0" xfId="0" applyFill="1" applyBorder="1" applyAlignment="1">
      <alignment horizontal="center"/>
    </xf>
    <xf numFmtId="0" fontId="2" fillId="3" borderId="0" xfId="0" applyFont="1" applyFill="1" applyBorder="1" applyAlignment="1">
      <alignment horizontal="center" vertical="center" shrinkToFit="1"/>
    </xf>
    <xf numFmtId="166" fontId="8" fillId="3" borderId="3" xfId="0" applyNumberFormat="1" applyFont="1" applyFill="1" applyBorder="1" applyAlignment="1">
      <alignment horizontal="center" vertical="center" shrinkToFit="1"/>
    </xf>
    <xf numFmtId="0" fontId="1" fillId="6" borderId="0" xfId="0" applyFont="1" applyFill="1" applyBorder="1" applyAlignment="1">
      <alignment horizontal="center" vertical="center" wrapText="1" shrinkToFit="1"/>
    </xf>
    <xf numFmtId="0" fontId="1" fillId="6" borderId="18" xfId="0" applyFont="1" applyFill="1" applyBorder="1" applyAlignment="1">
      <alignment horizontal="center" vertical="center" wrapText="1" shrinkToFit="1"/>
    </xf>
    <xf numFmtId="0" fontId="0" fillId="6" borderId="0" xfId="0" applyFont="1" applyFill="1" applyBorder="1" applyAlignment="1">
      <alignment horizontal="center" vertical="center" wrapText="1" shrinkToFit="1"/>
    </xf>
    <xf numFmtId="0" fontId="1" fillId="3" borderId="0" xfId="0" applyFont="1" applyFill="1" applyBorder="1" applyAlignment="1">
      <alignment horizontal="center" vertical="center" wrapText="1" shrinkToFit="1"/>
    </xf>
    <xf numFmtId="0" fontId="1" fillId="3" borderId="3" xfId="0" applyFont="1" applyFill="1" applyBorder="1" applyAlignment="1">
      <alignment horizontal="center" vertical="center" wrapText="1" shrinkToFit="1"/>
    </xf>
    <xf numFmtId="0" fontId="2" fillId="3" borderId="0" xfId="0" applyFont="1" applyFill="1" applyBorder="1" applyAlignment="1">
      <alignment horizontal="center" vertical="center" wrapText="1" shrinkToFit="1"/>
    </xf>
    <xf numFmtId="0" fontId="0" fillId="2" borderId="3" xfId="0" applyFont="1" applyFill="1" applyBorder="1" applyAlignment="1">
      <alignment horizontal="center" vertical="center" wrapText="1" shrinkToFi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left" vertical="top" wrapText="1" indent="3"/>
    </xf>
    <xf numFmtId="0" fontId="15" fillId="2" borderId="15" xfId="0" applyFont="1" applyFill="1" applyBorder="1" applyAlignment="1">
      <alignment horizontal="left" vertical="top" wrapText="1" indent="12"/>
    </xf>
    <xf numFmtId="0" fontId="15" fillId="2" borderId="16" xfId="0" applyFont="1" applyFill="1" applyBorder="1" applyAlignment="1">
      <alignment horizontal="left" vertical="top" wrapText="1" indent="12"/>
    </xf>
    <xf numFmtId="0" fontId="2" fillId="6" borderId="0" xfId="0" applyFont="1" applyFill="1" applyBorder="1" applyAlignment="1">
      <alignment horizontal="center" vertical="center" shrinkToFit="1"/>
    </xf>
    <xf numFmtId="166" fontId="8" fillId="6" borderId="18" xfId="0" applyNumberFormat="1" applyFont="1" applyFill="1" applyBorder="1" applyAlignment="1">
      <alignment horizontal="center" vertical="center" shrinkToFit="1"/>
    </xf>
    <xf numFmtId="0" fontId="1" fillId="2" borderId="11" xfId="0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</xf>
    <xf numFmtId="0" fontId="1" fillId="2" borderId="9" xfId="0" applyFont="1" applyFill="1" applyBorder="1" applyAlignment="1" applyProtection="1">
      <alignment horizontal="center" vertical="center"/>
    </xf>
    <xf numFmtId="0" fontId="1" fillId="2" borderId="17" xfId="0" applyFont="1" applyFill="1" applyBorder="1" applyAlignment="1" applyProtection="1">
      <alignment horizontal="center" vertical="center"/>
    </xf>
  </cellXfs>
  <cellStyles count="217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6" builtinId="9" hidden="1"/>
    <cellStyle name="Открывавшаяся гиперссылка" xfId="208" builtinId="9" hidden="1"/>
    <cellStyle name="Открывавшаяся гиперссылка" xfId="210" builtinId="9" hidden="1"/>
    <cellStyle name="Открывавшаяся гиперссылка" xfId="212" builtinId="9" hidden="1"/>
    <cellStyle name="Открывавшаяся гиперссылка" xfId="214" builtinId="9" hidden="1"/>
    <cellStyle name="Открывавшаяся гиперссылка" xfId="216" builtinId="9" hidden="1"/>
  </cellStyles>
  <dxfs count="0"/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656565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8.jpg"/><Relationship Id="rId12" Type="http://schemas.openxmlformats.org/officeDocument/2006/relationships/image" Target="../media/image9.jpg"/><Relationship Id="rId13" Type="http://schemas.openxmlformats.org/officeDocument/2006/relationships/image" Target="../media/image10.jpg"/><Relationship Id="rId14" Type="http://schemas.openxmlformats.org/officeDocument/2006/relationships/image" Target="../media/image11.jpg"/><Relationship Id="rId15" Type="http://schemas.openxmlformats.org/officeDocument/2006/relationships/image" Target="../media/image12.jpg"/><Relationship Id="rId16" Type="http://schemas.openxmlformats.org/officeDocument/2006/relationships/image" Target="../media/image13.jpg"/><Relationship Id="rId17" Type="http://schemas.openxmlformats.org/officeDocument/2006/relationships/image" Target="../media/image14.jpg"/><Relationship Id="rId18" Type="http://schemas.openxmlformats.org/officeDocument/2006/relationships/image" Target="../media/image15.jpg"/><Relationship Id="rId19" Type="http://schemas.openxmlformats.org/officeDocument/2006/relationships/image" Target="../media/image16.jpg"/><Relationship Id="rId1" Type="http://schemas.openxmlformats.org/officeDocument/2006/relationships/hyperlink" Target="http://zironka.com/" TargetMode="External"/><Relationship Id="rId2" Type="http://schemas.openxmlformats.org/officeDocument/2006/relationships/image" Target="../media/image1.png"/><Relationship Id="rId3" Type="http://schemas.openxmlformats.org/officeDocument/2006/relationships/hyperlink" Target="http://www.zironka.com/collection" TargetMode="External"/><Relationship Id="rId4" Type="http://schemas.openxmlformats.org/officeDocument/2006/relationships/hyperlink" Target="mailto:sales@zironka.com?subject=&#1048;&#1085;&#1092;&#1086;&#1088;&#1084;&#1072;&#1094;&#1080;&#1103;%20&#1087;&#1086;%20&#1082;&#1086;&#1083;&#1083;&#1077;&#1082;&#1094;&#1080;&#1080;%20&#1080;&#1079;%20&#1087;&#1088;&#1072;&#1081;&#1089;-&#1083;&#1080;&#1089;&#1090;&#1072;%20(ZIRONKA)" TargetMode="External"/><Relationship Id="rId5" Type="http://schemas.openxmlformats.org/officeDocument/2006/relationships/image" Target="../media/image2.jpg"/><Relationship Id="rId6" Type="http://schemas.openxmlformats.org/officeDocument/2006/relationships/image" Target="../media/image3.jpg"/><Relationship Id="rId7" Type="http://schemas.openxmlformats.org/officeDocument/2006/relationships/image" Target="../media/image4.jpg"/><Relationship Id="rId8" Type="http://schemas.openxmlformats.org/officeDocument/2006/relationships/image" Target="../media/image5.jpg"/><Relationship Id="rId9" Type="http://schemas.openxmlformats.org/officeDocument/2006/relationships/image" Target="../media/image6.jpg"/><Relationship Id="rId10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230008</xdr:colOff>
      <xdr:row>1</xdr:row>
      <xdr:rowOff>92076</xdr:rowOff>
    </xdr:from>
    <xdr:to>
      <xdr:col>3</xdr:col>
      <xdr:colOff>628747</xdr:colOff>
      <xdr:row>3</xdr:row>
      <xdr:rowOff>57151</xdr:rowOff>
    </xdr:to>
    <xdr:pic>
      <xdr:nvPicPr>
        <xdr:cNvPr id="4" name="Изображение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08" y="358776"/>
          <a:ext cx="3167339" cy="203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15876</xdr:colOff>
      <xdr:row>2</xdr:row>
      <xdr:rowOff>746126</xdr:rowOff>
    </xdr:from>
    <xdr:to>
      <xdr:col>8</xdr:col>
      <xdr:colOff>238125</xdr:colOff>
      <xdr:row>2</xdr:row>
      <xdr:rowOff>1075382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4448176" y="1825626"/>
          <a:ext cx="2749549" cy="32925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bIns="0" rtlCol="0" anchor="ctr" anchorCtr="0">
          <a:noAutofit/>
        </a:bodyPr>
        <a:lstStyle/>
        <a:p>
          <a:pPr algn="l"/>
          <a:r>
            <a:rPr lang="en-US" sz="2400" b="0">
              <a:solidFill>
                <a:srgbClr val="0088FF"/>
              </a:solidFill>
            </a:rPr>
            <a:t>www.zironka.com</a:t>
          </a:r>
          <a:endParaRPr lang="ru-RU" sz="2400" b="0">
            <a:solidFill>
              <a:srgbClr val="0088FF"/>
            </a:solidFill>
          </a:endParaRPr>
        </a:p>
      </xdr:txBody>
    </xdr:sp>
    <xdr:clientData/>
  </xdr:twoCellAnchor>
  <xdr:twoCellAnchor>
    <xdr:from>
      <xdr:col>13</xdr:col>
      <xdr:colOff>1164167</xdr:colOff>
      <xdr:row>2</xdr:row>
      <xdr:rowOff>730251</xdr:rowOff>
    </xdr:from>
    <xdr:to>
      <xdr:col>16</xdr:col>
      <xdr:colOff>112183</xdr:colOff>
      <xdr:row>2</xdr:row>
      <xdr:rowOff>1084907</xdr:rowOff>
    </xdr:to>
    <xdr:sp macro="" textlink="">
      <xdr:nvSpPr>
        <xdr:cNvPr id="6" name="TextBox 5">
          <a:hlinkClick xmlns:r="http://schemas.openxmlformats.org/officeDocument/2006/relationships" r:id="rId4"/>
        </xdr:cNvPr>
        <xdr:cNvSpPr txBox="1"/>
      </xdr:nvSpPr>
      <xdr:spPr>
        <a:xfrm>
          <a:off x="12098867" y="1809751"/>
          <a:ext cx="2745316" cy="35465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bIns="0" rtlCol="0" anchor="ctr" anchorCtr="0">
          <a:noAutofit/>
        </a:bodyPr>
        <a:lstStyle/>
        <a:p>
          <a:pPr algn="l"/>
          <a:r>
            <a:rPr lang="en-US" sz="2400" b="0">
              <a:solidFill>
                <a:srgbClr val="0088FF"/>
              </a:solidFill>
            </a:rPr>
            <a:t>sales@zironka.com</a:t>
          </a:r>
          <a:endParaRPr lang="ru-RU" sz="2400" b="0">
            <a:solidFill>
              <a:srgbClr val="0088FF"/>
            </a:solidFill>
          </a:endParaRPr>
        </a:p>
      </xdr:txBody>
    </xdr:sp>
    <xdr:clientData/>
  </xdr:twoCellAnchor>
  <xdr:twoCellAnchor editAs="oneCell">
    <xdr:from>
      <xdr:col>1</xdr:col>
      <xdr:colOff>35075</xdr:colOff>
      <xdr:row>4</xdr:row>
      <xdr:rowOff>30844</xdr:rowOff>
    </xdr:from>
    <xdr:to>
      <xdr:col>2</xdr:col>
      <xdr:colOff>1348014</xdr:colOff>
      <xdr:row>20</xdr:row>
      <xdr:rowOff>232835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0975" y="2570844"/>
          <a:ext cx="2697239" cy="4062791"/>
        </a:xfrm>
        <a:prstGeom prst="rect">
          <a:avLst/>
        </a:prstGeom>
      </xdr:spPr>
    </xdr:pic>
    <xdr:clientData/>
  </xdr:twoCellAnchor>
  <xdr:twoCellAnchor editAs="oneCell">
    <xdr:from>
      <xdr:col>7</xdr:col>
      <xdr:colOff>29633</xdr:colOff>
      <xdr:row>4</xdr:row>
      <xdr:rowOff>25401</xdr:rowOff>
    </xdr:from>
    <xdr:to>
      <xdr:col>8</xdr:col>
      <xdr:colOff>1341967</xdr:colOff>
      <xdr:row>20</xdr:row>
      <xdr:rowOff>232835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04933" y="2565401"/>
          <a:ext cx="2696634" cy="4068234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38101</xdr:colOff>
      <xdr:row>4</xdr:row>
      <xdr:rowOff>25402</xdr:rowOff>
    </xdr:from>
    <xdr:to>
      <xdr:col>14</xdr:col>
      <xdr:colOff>1354934</xdr:colOff>
      <xdr:row>20</xdr:row>
      <xdr:rowOff>233235</xdr:rowOff>
    </xdr:to>
    <xdr:pic>
      <xdr:nvPicPr>
        <xdr:cNvPr id="7" name="Изображение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1" y="2565402"/>
          <a:ext cx="2701133" cy="4068633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</xdr:colOff>
      <xdr:row>22</xdr:row>
      <xdr:rowOff>25401</xdr:rowOff>
    </xdr:from>
    <xdr:to>
      <xdr:col>14</xdr:col>
      <xdr:colOff>1337773</xdr:colOff>
      <xdr:row>38</xdr:row>
      <xdr:rowOff>232834</xdr:rowOff>
    </xdr:to>
    <xdr:pic>
      <xdr:nvPicPr>
        <xdr:cNvPr id="8" name="Изображение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60100" y="6870701"/>
          <a:ext cx="2696673" cy="4068233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</xdr:colOff>
      <xdr:row>22</xdr:row>
      <xdr:rowOff>25401</xdr:rowOff>
    </xdr:from>
    <xdr:to>
      <xdr:col>2</xdr:col>
      <xdr:colOff>1337734</xdr:colOff>
      <xdr:row>38</xdr:row>
      <xdr:rowOff>220134</xdr:rowOff>
    </xdr:to>
    <xdr:pic>
      <xdr:nvPicPr>
        <xdr:cNvPr id="9" name="Изображение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533" y="6870701"/>
          <a:ext cx="2692401" cy="4055533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</xdr:colOff>
      <xdr:row>40</xdr:row>
      <xdr:rowOff>25401</xdr:rowOff>
    </xdr:from>
    <xdr:to>
      <xdr:col>2</xdr:col>
      <xdr:colOff>1337734</xdr:colOff>
      <xdr:row>56</xdr:row>
      <xdr:rowOff>220134</xdr:rowOff>
    </xdr:to>
    <xdr:pic>
      <xdr:nvPicPr>
        <xdr:cNvPr id="11" name="Изображение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5533" y="11176001"/>
          <a:ext cx="2692401" cy="4055533"/>
        </a:xfrm>
        <a:prstGeom prst="rect">
          <a:avLst/>
        </a:prstGeom>
      </xdr:spPr>
    </xdr:pic>
    <xdr:clientData/>
  </xdr:twoCellAnchor>
  <xdr:twoCellAnchor editAs="oneCell">
    <xdr:from>
      <xdr:col>7</xdr:col>
      <xdr:colOff>29633</xdr:colOff>
      <xdr:row>22</xdr:row>
      <xdr:rowOff>25401</xdr:rowOff>
    </xdr:from>
    <xdr:to>
      <xdr:col>8</xdr:col>
      <xdr:colOff>1333501</xdr:colOff>
      <xdr:row>38</xdr:row>
      <xdr:rowOff>220134</xdr:rowOff>
    </xdr:to>
    <xdr:pic>
      <xdr:nvPicPr>
        <xdr:cNvPr id="13" name="Изображение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04933" y="6870701"/>
          <a:ext cx="2688168" cy="4055533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</xdr:colOff>
      <xdr:row>58</xdr:row>
      <xdr:rowOff>25401</xdr:rowOff>
    </xdr:from>
    <xdr:to>
      <xdr:col>2</xdr:col>
      <xdr:colOff>1341967</xdr:colOff>
      <xdr:row>74</xdr:row>
      <xdr:rowOff>226485</xdr:rowOff>
    </xdr:to>
    <xdr:pic>
      <xdr:nvPicPr>
        <xdr:cNvPr id="14" name="Изображение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5533" y="15481301"/>
          <a:ext cx="2696634" cy="4061884"/>
        </a:xfrm>
        <a:prstGeom prst="rect">
          <a:avLst/>
        </a:prstGeom>
      </xdr:spPr>
    </xdr:pic>
    <xdr:clientData/>
  </xdr:twoCellAnchor>
  <xdr:twoCellAnchor editAs="oneCell">
    <xdr:from>
      <xdr:col>7</xdr:col>
      <xdr:colOff>29633</xdr:colOff>
      <xdr:row>58</xdr:row>
      <xdr:rowOff>25401</xdr:rowOff>
    </xdr:from>
    <xdr:to>
      <xdr:col>8</xdr:col>
      <xdr:colOff>1339834</xdr:colOff>
      <xdr:row>74</xdr:row>
      <xdr:rowOff>229635</xdr:rowOff>
    </xdr:to>
    <xdr:pic>
      <xdr:nvPicPr>
        <xdr:cNvPr id="15" name="Изображение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04933" y="15481301"/>
          <a:ext cx="2694501" cy="4065034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58</xdr:row>
      <xdr:rowOff>25401</xdr:rowOff>
    </xdr:from>
    <xdr:to>
      <xdr:col>14</xdr:col>
      <xdr:colOff>1352534</xdr:colOff>
      <xdr:row>74</xdr:row>
      <xdr:rowOff>229635</xdr:rowOff>
    </xdr:to>
    <xdr:pic>
      <xdr:nvPicPr>
        <xdr:cNvPr id="16" name="Изображение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72800" y="15481301"/>
          <a:ext cx="2698734" cy="4065034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</xdr:colOff>
      <xdr:row>76</xdr:row>
      <xdr:rowOff>25401</xdr:rowOff>
    </xdr:from>
    <xdr:to>
      <xdr:col>14</xdr:col>
      <xdr:colOff>1339834</xdr:colOff>
      <xdr:row>92</xdr:row>
      <xdr:rowOff>229634</xdr:rowOff>
    </xdr:to>
    <xdr:pic>
      <xdr:nvPicPr>
        <xdr:cNvPr id="17" name="Изображение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960100" y="19786601"/>
          <a:ext cx="2698734" cy="4065033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</xdr:colOff>
      <xdr:row>76</xdr:row>
      <xdr:rowOff>25401</xdr:rowOff>
    </xdr:from>
    <xdr:to>
      <xdr:col>2</xdr:col>
      <xdr:colOff>1344067</xdr:colOff>
      <xdr:row>92</xdr:row>
      <xdr:rowOff>229634</xdr:rowOff>
    </xdr:to>
    <xdr:pic>
      <xdr:nvPicPr>
        <xdr:cNvPr id="18" name="Изображение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5533" y="19786601"/>
          <a:ext cx="2698734" cy="4065033"/>
        </a:xfrm>
        <a:prstGeom prst="rect">
          <a:avLst/>
        </a:prstGeom>
      </xdr:spPr>
    </xdr:pic>
    <xdr:clientData/>
  </xdr:twoCellAnchor>
  <xdr:twoCellAnchor editAs="oneCell">
    <xdr:from>
      <xdr:col>7</xdr:col>
      <xdr:colOff>29633</xdr:colOff>
      <xdr:row>76</xdr:row>
      <xdr:rowOff>25401</xdr:rowOff>
    </xdr:from>
    <xdr:to>
      <xdr:col>8</xdr:col>
      <xdr:colOff>1339834</xdr:colOff>
      <xdr:row>92</xdr:row>
      <xdr:rowOff>229634</xdr:rowOff>
    </xdr:to>
    <xdr:pic>
      <xdr:nvPicPr>
        <xdr:cNvPr id="19" name="Изображение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04933" y="19786601"/>
          <a:ext cx="2694501" cy="4065033"/>
        </a:xfrm>
        <a:prstGeom prst="rect">
          <a:avLst/>
        </a:prstGeom>
      </xdr:spPr>
    </xdr:pic>
    <xdr:clientData/>
  </xdr:twoCellAnchor>
  <xdr:twoCellAnchor editAs="oneCell">
    <xdr:from>
      <xdr:col>13</xdr:col>
      <xdr:colOff>29633</xdr:colOff>
      <xdr:row>40</xdr:row>
      <xdr:rowOff>25400</xdr:rowOff>
    </xdr:from>
    <xdr:to>
      <xdr:col>14</xdr:col>
      <xdr:colOff>1344067</xdr:colOff>
      <xdr:row>56</xdr:row>
      <xdr:rowOff>229633</xdr:rowOff>
    </xdr:to>
    <xdr:pic>
      <xdr:nvPicPr>
        <xdr:cNvPr id="20" name="Изображение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964333" y="11176000"/>
          <a:ext cx="2698734" cy="4065033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40</xdr:row>
      <xdr:rowOff>12700</xdr:rowOff>
    </xdr:from>
    <xdr:to>
      <xdr:col>11</xdr:col>
      <xdr:colOff>1016000</xdr:colOff>
      <xdr:row>56</xdr:row>
      <xdr:rowOff>228600</xdr:rowOff>
    </xdr:to>
    <xdr:pic>
      <xdr:nvPicPr>
        <xdr:cNvPr id="23" name="Изображение 22"/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614" b="794"/>
        <a:stretch/>
      </xdr:blipFill>
      <xdr:spPr>
        <a:xfrm>
          <a:off x="5588000" y="11163300"/>
          <a:ext cx="5219700" cy="407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B1:T94"/>
  <sheetViews>
    <sheetView tabSelected="1" zoomScale="70" zoomScaleNormal="70" zoomScalePageLayoutView="70" workbookViewId="0">
      <selection activeCell="E15" sqref="E15"/>
    </sheetView>
  </sheetViews>
  <sheetFormatPr baseColWidth="10" defaultColWidth="10.83203125" defaultRowHeight="16" x14ac:dyDescent="0.2"/>
  <cols>
    <col min="1" max="1" width="2.83203125" style="1" customWidth="1"/>
    <col min="2" max="3" width="18.1640625" style="1" customWidth="1"/>
    <col min="4" max="4" width="13.5" style="1" bestFit="1" customWidth="1"/>
    <col min="5" max="5" width="5.5" style="1" customWidth="1"/>
    <col min="6" max="6" width="13.5" style="1" customWidth="1"/>
    <col min="7" max="7" width="1.5" style="1" customWidth="1"/>
    <col min="8" max="9" width="18.1640625" style="1" customWidth="1"/>
    <col min="10" max="10" width="13.5" style="1" bestFit="1" customWidth="1"/>
    <col min="11" max="11" width="5.5" style="1" customWidth="1"/>
    <col min="12" max="12" width="13.5" style="1" customWidth="1"/>
    <col min="13" max="13" width="1.5" style="1" customWidth="1"/>
    <col min="14" max="15" width="18.1640625" style="1" customWidth="1"/>
    <col min="16" max="16" width="13.5" style="1" bestFit="1" customWidth="1"/>
    <col min="17" max="17" width="5.5" style="1" customWidth="1"/>
    <col min="18" max="18" width="13.5" style="1" customWidth="1"/>
    <col min="19" max="16384" width="10.83203125" style="1"/>
  </cols>
  <sheetData>
    <row r="1" spans="2:20" ht="21" customHeight="1" x14ac:dyDescent="0.2"/>
    <row r="2" spans="2:20" ht="64" customHeight="1" x14ac:dyDescent="0.2">
      <c r="B2" s="36"/>
      <c r="C2" s="37"/>
      <c r="D2" s="37"/>
      <c r="E2" s="78" t="s">
        <v>21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</row>
    <row r="3" spans="2:20" ht="99" customHeight="1" x14ac:dyDescent="0.2">
      <c r="B3" s="38"/>
      <c r="C3" s="39"/>
      <c r="D3" s="40"/>
      <c r="E3" s="80" t="s">
        <v>39</v>
      </c>
      <c r="F3" s="80"/>
      <c r="G3" s="80"/>
      <c r="H3" s="80"/>
      <c r="I3" s="80"/>
      <c r="J3" s="80"/>
      <c r="K3" s="80"/>
      <c r="L3" s="81" t="s">
        <v>22</v>
      </c>
      <c r="M3" s="81"/>
      <c r="N3" s="81"/>
      <c r="O3" s="81"/>
      <c r="P3" s="81"/>
      <c r="Q3" s="81"/>
      <c r="R3" s="82"/>
    </row>
    <row r="4" spans="2:20" x14ac:dyDescent="0.2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</row>
    <row r="5" spans="2:20" ht="19" customHeight="1" x14ac:dyDescent="0.25">
      <c r="B5" s="30"/>
      <c r="C5" s="31"/>
      <c r="D5" s="5" t="s">
        <v>0</v>
      </c>
      <c r="E5" s="5"/>
      <c r="F5" s="6" t="s">
        <v>29</v>
      </c>
      <c r="G5" s="3"/>
      <c r="H5" s="30"/>
      <c r="I5" s="31"/>
      <c r="J5" s="5" t="s">
        <v>0</v>
      </c>
      <c r="K5" s="5"/>
      <c r="L5" s="6" t="s">
        <v>30</v>
      </c>
      <c r="M5" s="3"/>
      <c r="N5" s="30"/>
      <c r="O5" s="31"/>
      <c r="P5" s="5" t="s">
        <v>0</v>
      </c>
      <c r="Q5" s="5"/>
      <c r="R5" s="6" t="s">
        <v>28</v>
      </c>
      <c r="S5" s="68"/>
      <c r="T5" s="68"/>
    </row>
    <row r="6" spans="2:20" ht="19" customHeight="1" x14ac:dyDescent="0.25">
      <c r="B6" s="32"/>
      <c r="C6" s="33"/>
      <c r="D6" s="7" t="s">
        <v>1</v>
      </c>
      <c r="E6" s="7"/>
      <c r="F6" s="8" t="str">
        <f>VLOOKUP(F5,Спецификация!$A:$F,2,FALSE)</f>
        <v>Платье</v>
      </c>
      <c r="G6" s="3"/>
      <c r="H6" s="32"/>
      <c r="I6" s="33"/>
      <c r="J6" s="7" t="s">
        <v>1</v>
      </c>
      <c r="K6" s="7"/>
      <c r="L6" s="8" t="str">
        <f>VLOOKUP(L5,Спецификация!$A:$F,2,FALSE)</f>
        <v>Комплект</v>
      </c>
      <c r="M6" s="3"/>
      <c r="N6" s="32"/>
      <c r="O6" s="33"/>
      <c r="P6" s="7" t="s">
        <v>1</v>
      </c>
      <c r="Q6" s="7"/>
      <c r="R6" s="8" t="str">
        <f>VLOOKUP(R5,Спецификация!$A:$F,2,FALSE)</f>
        <v>Платье</v>
      </c>
      <c r="S6" s="68"/>
      <c r="T6" s="68"/>
    </row>
    <row r="7" spans="2:20" ht="19" customHeight="1" x14ac:dyDescent="0.25">
      <c r="B7" s="32"/>
      <c r="C7" s="33"/>
      <c r="D7" s="7" t="s">
        <v>2</v>
      </c>
      <c r="E7" s="7"/>
      <c r="F7" s="8"/>
      <c r="G7" s="3"/>
      <c r="H7" s="32"/>
      <c r="I7" s="33"/>
      <c r="J7" s="7" t="s">
        <v>2</v>
      </c>
      <c r="K7" s="7"/>
      <c r="L7" s="8"/>
      <c r="M7" s="3"/>
      <c r="N7" s="32"/>
      <c r="O7" s="33"/>
      <c r="P7" s="7" t="s">
        <v>2</v>
      </c>
      <c r="Q7" s="7"/>
      <c r="R7" s="8"/>
      <c r="S7" s="68"/>
      <c r="T7" s="68"/>
    </row>
    <row r="8" spans="2:20" ht="19" customHeight="1" x14ac:dyDescent="0.25">
      <c r="B8" s="32"/>
      <c r="C8" s="33"/>
      <c r="D8" s="9" t="s">
        <v>3</v>
      </c>
      <c r="E8" s="9"/>
      <c r="F8" s="8" t="s">
        <v>15</v>
      </c>
      <c r="G8" s="3"/>
      <c r="H8" s="32"/>
      <c r="I8" s="33"/>
      <c r="J8" s="9" t="s">
        <v>3</v>
      </c>
      <c r="K8" s="9"/>
      <c r="L8" s="8" t="s">
        <v>15</v>
      </c>
      <c r="M8" s="3"/>
      <c r="N8" s="32"/>
      <c r="O8" s="33"/>
      <c r="P8" s="9" t="s">
        <v>3</v>
      </c>
      <c r="Q8" s="9"/>
      <c r="R8" s="8" t="s">
        <v>16</v>
      </c>
      <c r="S8" s="68"/>
      <c r="T8" s="68"/>
    </row>
    <row r="9" spans="2:20" ht="19" customHeight="1" x14ac:dyDescent="0.25">
      <c r="B9" s="32"/>
      <c r="C9" s="33"/>
      <c r="D9" s="9" t="s">
        <v>4</v>
      </c>
      <c r="E9" s="9"/>
      <c r="F9" s="8" t="s">
        <v>16</v>
      </c>
      <c r="G9" s="3"/>
      <c r="H9" s="32"/>
      <c r="I9" s="33"/>
      <c r="J9" s="9" t="s">
        <v>4</v>
      </c>
      <c r="K9" s="9"/>
      <c r="L9" s="8" t="s">
        <v>16</v>
      </c>
      <c r="M9" s="3"/>
      <c r="N9" s="32"/>
      <c r="O9" s="33"/>
      <c r="P9" s="9" t="s">
        <v>4</v>
      </c>
      <c r="Q9" s="9"/>
      <c r="R9" s="8" t="s">
        <v>17</v>
      </c>
      <c r="S9" s="68"/>
      <c r="T9" s="68"/>
    </row>
    <row r="10" spans="2:20" ht="19" customHeight="1" x14ac:dyDescent="0.25">
      <c r="B10" s="32"/>
      <c r="C10" s="33"/>
      <c r="F10" s="41"/>
      <c r="G10" s="3"/>
      <c r="H10" s="32"/>
      <c r="I10" s="33"/>
      <c r="J10" s="9" t="s">
        <v>40</v>
      </c>
      <c r="K10" s="9"/>
      <c r="L10" s="8" t="s">
        <v>17</v>
      </c>
      <c r="M10" s="3"/>
      <c r="N10" s="32"/>
      <c r="O10" s="33"/>
      <c r="P10" s="9"/>
      <c r="Q10" s="9"/>
      <c r="R10" s="8"/>
      <c r="S10" s="68"/>
      <c r="T10" s="68"/>
    </row>
    <row r="11" spans="2:20" ht="19" customHeight="1" x14ac:dyDescent="0.25">
      <c r="B11" s="32"/>
      <c r="C11" s="33"/>
      <c r="D11" s="9"/>
      <c r="E11" s="9"/>
      <c r="F11" s="8"/>
      <c r="G11" s="3"/>
      <c r="H11" s="32"/>
      <c r="I11" s="33"/>
      <c r="J11" s="9"/>
      <c r="K11" s="9"/>
      <c r="L11" s="8"/>
      <c r="M11" s="3"/>
      <c r="N11" s="32"/>
      <c r="O11" s="33"/>
      <c r="P11" s="9"/>
      <c r="Q11" s="9"/>
      <c r="R11" s="8"/>
      <c r="S11" s="68"/>
      <c r="T11" s="68"/>
    </row>
    <row r="12" spans="2:20" ht="19" customHeight="1" x14ac:dyDescent="0.25">
      <c r="B12" s="32"/>
      <c r="C12" s="33"/>
      <c r="D12" s="7"/>
      <c r="E12" s="7"/>
      <c r="F12" s="8"/>
      <c r="G12" s="3"/>
      <c r="H12" s="32"/>
      <c r="I12" s="33"/>
      <c r="J12" s="7"/>
      <c r="K12" s="7"/>
      <c r="L12" s="8"/>
      <c r="M12" s="3"/>
      <c r="N12" s="32"/>
      <c r="O12" s="33"/>
      <c r="P12" s="7"/>
      <c r="Q12" s="7"/>
      <c r="R12" s="8"/>
      <c r="S12" s="68"/>
      <c r="T12" s="68"/>
    </row>
    <row r="13" spans="2:20" ht="19" customHeight="1" x14ac:dyDescent="0.25">
      <c r="B13" s="32"/>
      <c r="C13" s="33"/>
      <c r="D13" s="9"/>
      <c r="E13" s="9"/>
      <c r="F13" s="10"/>
      <c r="G13" s="3"/>
      <c r="H13" s="32"/>
      <c r="I13" s="33"/>
      <c r="J13" s="7"/>
      <c r="K13" s="9"/>
      <c r="L13" s="10"/>
      <c r="M13" s="3"/>
      <c r="N13" s="32"/>
      <c r="O13" s="33"/>
      <c r="P13" s="7"/>
      <c r="Q13" s="9"/>
      <c r="R13" s="10"/>
      <c r="S13" s="68"/>
      <c r="T13" s="68"/>
    </row>
    <row r="14" spans="2:20" ht="19" customHeight="1" x14ac:dyDescent="0.2">
      <c r="B14" s="32"/>
      <c r="C14" s="33"/>
      <c r="D14" s="74" t="s">
        <v>5</v>
      </c>
      <c r="E14" s="74"/>
      <c r="F14" s="75"/>
      <c r="G14" s="3"/>
      <c r="H14" s="32"/>
      <c r="I14" s="33"/>
      <c r="J14" s="74" t="s">
        <v>5</v>
      </c>
      <c r="K14" s="74"/>
      <c r="L14" s="75"/>
      <c r="M14" s="3"/>
      <c r="N14" s="32"/>
      <c r="O14" s="33"/>
      <c r="P14" s="74" t="s">
        <v>5</v>
      </c>
      <c r="Q14" s="74"/>
      <c r="R14" s="75"/>
      <c r="S14" s="68"/>
      <c r="T14" s="68"/>
    </row>
    <row r="15" spans="2:20" ht="19" customHeight="1" x14ac:dyDescent="0.2">
      <c r="B15" s="32"/>
      <c r="C15" s="33" t="str">
        <f>F5&amp;"-"&amp;LEFT(F15,2)</f>
        <v>4039-1-80</v>
      </c>
      <c r="D15" s="77" t="s">
        <v>6</v>
      </c>
      <c r="E15" s="11">
        <v>0</v>
      </c>
      <c r="F15" s="12" t="str">
        <f>F8</f>
        <v>80 - 86 - 92</v>
      </c>
      <c r="G15" s="3"/>
      <c r="H15" s="32"/>
      <c r="I15" s="33" t="str">
        <f>$L$5&amp;"-"&amp;LEFT(L15,2)</f>
        <v>4043-1-80</v>
      </c>
      <c r="J15" s="77" t="s">
        <v>6</v>
      </c>
      <c r="K15" s="11">
        <v>0</v>
      </c>
      <c r="L15" s="12" t="str">
        <f>L8</f>
        <v>80 - 86 - 92</v>
      </c>
      <c r="M15" s="3"/>
      <c r="N15" s="32"/>
      <c r="O15" s="33" t="str">
        <f>R5&amp;"-"&amp;LEFT(R15,2)</f>
        <v>4040-1-98</v>
      </c>
      <c r="P15" s="77" t="s">
        <v>6</v>
      </c>
      <c r="Q15" s="11">
        <v>0</v>
      </c>
      <c r="R15" s="12" t="str">
        <f>R8</f>
        <v>98 - 104 - 110</v>
      </c>
      <c r="S15" s="68"/>
      <c r="T15" s="68"/>
    </row>
    <row r="16" spans="2:20" ht="19" customHeight="1" x14ac:dyDescent="0.2">
      <c r="B16" s="32"/>
      <c r="C16" s="33" t="str">
        <f>F5&amp;"-"&amp;LEFT(F16,2)</f>
        <v>4039-1-98</v>
      </c>
      <c r="D16" s="77"/>
      <c r="E16" s="11">
        <v>0</v>
      </c>
      <c r="F16" s="12" t="str">
        <f>F9</f>
        <v>98 - 104 - 110</v>
      </c>
      <c r="G16" s="3"/>
      <c r="H16" s="32"/>
      <c r="I16" s="33" t="str">
        <f>$L$5&amp;"-"&amp;LEFT(L16,2)</f>
        <v>4043-1-98</v>
      </c>
      <c r="J16" s="77"/>
      <c r="K16" s="11">
        <v>0</v>
      </c>
      <c r="L16" s="12" t="str">
        <f>L9</f>
        <v>98 - 104 - 110</v>
      </c>
      <c r="M16" s="3"/>
      <c r="N16" s="32"/>
      <c r="O16" s="33" t="str">
        <f>R5&amp;"-"&amp;LEFT(R16,3)</f>
        <v>4040-1-116</v>
      </c>
      <c r="P16" s="77"/>
      <c r="Q16" s="11">
        <v>0</v>
      </c>
      <c r="R16" s="12" t="str">
        <f>R9</f>
        <v>116 - 122 - 128</v>
      </c>
      <c r="S16" s="68"/>
      <c r="T16" s="68"/>
    </row>
    <row r="17" spans="2:20" ht="19" customHeight="1" x14ac:dyDescent="0.2">
      <c r="B17" s="32"/>
      <c r="C17" s="33"/>
      <c r="F17" s="41"/>
      <c r="G17" s="3"/>
      <c r="H17" s="32"/>
      <c r="I17" s="33" t="str">
        <f>L5&amp;"-"&amp;LEFT(L17,3)</f>
        <v>4043-1-116</v>
      </c>
      <c r="J17" s="77"/>
      <c r="K17" s="11">
        <v>0</v>
      </c>
      <c r="L17" s="12" t="str">
        <f>L10</f>
        <v>116 - 122 - 128</v>
      </c>
      <c r="M17" s="3"/>
      <c r="N17" s="32"/>
      <c r="O17" s="33"/>
      <c r="R17" s="41"/>
      <c r="S17" s="68"/>
      <c r="T17" s="68"/>
    </row>
    <row r="18" spans="2:20" ht="19" customHeight="1" x14ac:dyDescent="0.2">
      <c r="B18" s="32"/>
      <c r="C18" s="33"/>
      <c r="D18" s="69" t="s">
        <v>7</v>
      </c>
      <c r="E18" s="69"/>
      <c r="F18" s="70">
        <f>VLOOKUP(F5,Спецификация!$A:$D,4,FALSE)</f>
        <v>882</v>
      </c>
      <c r="G18" s="3"/>
      <c r="H18" s="32"/>
      <c r="I18" s="33"/>
      <c r="J18" s="76" t="s">
        <v>43</v>
      </c>
      <c r="K18" s="76"/>
      <c r="L18" s="70">
        <f>VLOOKUP(L5,Спецификация!$A:$D,4,FALSE)</f>
        <v>833</v>
      </c>
      <c r="M18" s="3"/>
      <c r="N18" s="32"/>
      <c r="O18" s="33"/>
      <c r="P18" s="69" t="s">
        <v>7</v>
      </c>
      <c r="Q18" s="69"/>
      <c r="R18" s="70">
        <f>VLOOKUP(R5,Спецификация!$A:$D,4,FALSE)</f>
        <v>1461</v>
      </c>
      <c r="S18" s="68"/>
      <c r="T18" s="68"/>
    </row>
    <row r="19" spans="2:20" ht="19" customHeight="1" x14ac:dyDescent="0.2">
      <c r="B19" s="32"/>
      <c r="C19" s="33"/>
      <c r="D19" s="69"/>
      <c r="E19" s="69"/>
      <c r="F19" s="70"/>
      <c r="G19" s="3"/>
      <c r="H19" s="32"/>
      <c r="I19" s="33"/>
      <c r="J19" s="76"/>
      <c r="K19" s="76"/>
      <c r="L19" s="70"/>
      <c r="M19" s="3"/>
      <c r="N19" s="32"/>
      <c r="O19" s="33"/>
      <c r="P19" s="69"/>
      <c r="Q19" s="69"/>
      <c r="R19" s="70"/>
      <c r="S19" s="68"/>
      <c r="T19" s="68"/>
    </row>
    <row r="20" spans="2:20" ht="19" customHeight="1" x14ac:dyDescent="0.2">
      <c r="B20" s="32"/>
      <c r="C20" s="33"/>
      <c r="D20" s="13" t="s">
        <v>8</v>
      </c>
      <c r="E20" s="14"/>
      <c r="F20" s="15" t="s">
        <v>9</v>
      </c>
      <c r="G20" s="3"/>
      <c r="H20" s="32"/>
      <c r="I20" s="33"/>
      <c r="J20" s="13" t="s">
        <v>8</v>
      </c>
      <c r="K20" s="14"/>
      <c r="L20" s="15" t="s">
        <v>9</v>
      </c>
      <c r="M20" s="3"/>
      <c r="N20" s="32"/>
      <c r="O20" s="33"/>
      <c r="P20" s="13" t="s">
        <v>8</v>
      </c>
      <c r="Q20" s="14"/>
      <c r="R20" s="15" t="s">
        <v>9</v>
      </c>
      <c r="S20" s="68"/>
      <c r="T20" s="68"/>
    </row>
    <row r="21" spans="2:20" ht="19" customHeight="1" x14ac:dyDescent="0.2">
      <c r="B21" s="34"/>
      <c r="C21" s="35"/>
      <c r="D21" s="16">
        <f>E15*3+E16*3</f>
        <v>0</v>
      </c>
      <c r="E21" s="17"/>
      <c r="F21" s="29">
        <f>D21*F18</f>
        <v>0</v>
      </c>
      <c r="G21" s="3"/>
      <c r="H21" s="34"/>
      <c r="I21" s="35"/>
      <c r="J21" s="16">
        <f>K16*3+K17*3+K15*3</f>
        <v>0</v>
      </c>
      <c r="K21" s="17"/>
      <c r="L21" s="29">
        <f>J21*L18</f>
        <v>0</v>
      </c>
      <c r="M21" s="3"/>
      <c r="N21" s="34"/>
      <c r="O21" s="35"/>
      <c r="P21" s="16">
        <f>Q15*3+Q16*3</f>
        <v>0</v>
      </c>
      <c r="Q21" s="17"/>
      <c r="R21" s="29">
        <f>P21*R18</f>
        <v>0</v>
      </c>
      <c r="S21" s="68"/>
      <c r="T21" s="68"/>
    </row>
    <row r="22" spans="2:20" x14ac:dyDescent="0.2"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4"/>
    </row>
    <row r="23" spans="2:20" ht="19" customHeight="1" x14ac:dyDescent="0.25">
      <c r="B23" s="30"/>
      <c r="C23" s="31"/>
      <c r="D23" s="5" t="s">
        <v>0</v>
      </c>
      <c r="E23" s="5"/>
      <c r="F23" s="6" t="s">
        <v>26</v>
      </c>
      <c r="G23" s="3"/>
      <c r="H23" s="30"/>
      <c r="I23" s="31"/>
      <c r="J23" s="5" t="s">
        <v>0</v>
      </c>
      <c r="K23" s="5"/>
      <c r="L23" s="6" t="s">
        <v>23</v>
      </c>
      <c r="M23" s="3"/>
      <c r="N23" s="30"/>
      <c r="O23" s="31"/>
      <c r="P23" s="5" t="s">
        <v>0</v>
      </c>
      <c r="Q23" s="5"/>
      <c r="R23" s="6" t="s">
        <v>27</v>
      </c>
    </row>
    <row r="24" spans="2:20" ht="19" customHeight="1" x14ac:dyDescent="0.25">
      <c r="B24" s="32"/>
      <c r="C24" s="33"/>
      <c r="D24" s="7" t="s">
        <v>1</v>
      </c>
      <c r="E24" s="7"/>
      <c r="F24" s="8" t="str">
        <f>VLOOKUP(F23,Спецификация!$A:$F,2,FALSE)</f>
        <v>Платье</v>
      </c>
      <c r="G24" s="3"/>
      <c r="H24" s="32"/>
      <c r="I24" s="33"/>
      <c r="J24" s="7" t="s">
        <v>1</v>
      </c>
      <c r="K24" s="7"/>
      <c r="L24" s="8" t="str">
        <f>VLOOKUP(L23,Спецификация!$A:$F,2,FALSE)</f>
        <v>Платье</v>
      </c>
      <c r="M24" s="3"/>
      <c r="N24" s="32"/>
      <c r="O24" s="33"/>
      <c r="P24" s="7" t="s">
        <v>1</v>
      </c>
      <c r="Q24" s="7"/>
      <c r="R24" s="8" t="str">
        <f>VLOOKUP(R23,Спецификация!$A:$F,2,FALSE)</f>
        <v>Платье</v>
      </c>
    </row>
    <row r="25" spans="2:20" ht="19" customHeight="1" x14ac:dyDescent="0.25">
      <c r="B25" s="32"/>
      <c r="C25" s="33"/>
      <c r="D25" s="7" t="s">
        <v>2</v>
      </c>
      <c r="E25" s="7"/>
      <c r="F25" s="8"/>
      <c r="G25" s="3"/>
      <c r="H25" s="32"/>
      <c r="I25" s="33"/>
      <c r="J25" s="7" t="s">
        <v>2</v>
      </c>
      <c r="K25" s="7"/>
      <c r="L25" s="8"/>
      <c r="M25" s="3"/>
      <c r="N25" s="32"/>
      <c r="O25" s="33"/>
      <c r="P25" s="7" t="s">
        <v>2</v>
      </c>
      <c r="Q25" s="7"/>
      <c r="R25" s="8"/>
    </row>
    <row r="26" spans="2:20" ht="19" customHeight="1" x14ac:dyDescent="0.25">
      <c r="B26" s="32"/>
      <c r="C26" s="33"/>
      <c r="D26" s="9" t="s">
        <v>3</v>
      </c>
      <c r="E26" s="9"/>
      <c r="F26" s="8" t="s">
        <v>18</v>
      </c>
      <c r="G26" s="3"/>
      <c r="H26" s="32"/>
      <c r="I26" s="33"/>
      <c r="J26" s="9" t="s">
        <v>3</v>
      </c>
      <c r="K26" s="9"/>
      <c r="L26" s="8" t="s">
        <v>17</v>
      </c>
      <c r="M26" s="3"/>
      <c r="N26" s="32"/>
      <c r="O26" s="33"/>
      <c r="P26" s="9" t="s">
        <v>3</v>
      </c>
      <c r="Q26" s="9"/>
      <c r="R26" s="8" t="s">
        <v>17</v>
      </c>
    </row>
    <row r="27" spans="2:20" ht="19" customHeight="1" x14ac:dyDescent="0.25">
      <c r="B27" s="32"/>
      <c r="C27" s="33"/>
      <c r="D27" s="9" t="s">
        <v>4</v>
      </c>
      <c r="E27" s="9"/>
      <c r="F27" s="8" t="s">
        <v>41</v>
      </c>
      <c r="G27" s="3"/>
      <c r="H27" s="32"/>
      <c r="I27" s="33"/>
      <c r="J27" s="9" t="s">
        <v>4</v>
      </c>
      <c r="K27" s="9"/>
      <c r="L27" s="8" t="s">
        <v>19</v>
      </c>
      <c r="M27" s="3"/>
      <c r="N27" s="32"/>
      <c r="O27" s="33"/>
      <c r="P27" s="9" t="s">
        <v>4</v>
      </c>
      <c r="Q27" s="9"/>
      <c r="R27" s="8" t="s">
        <v>19</v>
      </c>
    </row>
    <row r="28" spans="2:20" ht="19" customHeight="1" x14ac:dyDescent="0.25">
      <c r="B28" s="32"/>
      <c r="C28" s="33"/>
      <c r="D28" s="9"/>
      <c r="E28" s="9"/>
      <c r="F28" s="8"/>
      <c r="G28" s="3"/>
      <c r="H28" s="32"/>
      <c r="I28" s="33"/>
      <c r="J28" s="9"/>
      <c r="K28" s="9"/>
      <c r="L28" s="8"/>
      <c r="M28" s="3"/>
      <c r="N28" s="32"/>
      <c r="O28" s="33"/>
      <c r="P28" s="9"/>
      <c r="Q28" s="9"/>
      <c r="R28" s="8"/>
    </row>
    <row r="29" spans="2:20" ht="19" customHeight="1" x14ac:dyDescent="0.25">
      <c r="B29" s="32"/>
      <c r="C29" s="33"/>
      <c r="D29" s="9"/>
      <c r="E29" s="9"/>
      <c r="F29" s="8"/>
      <c r="G29" s="3"/>
      <c r="H29" s="32"/>
      <c r="I29" s="33"/>
      <c r="J29" s="9"/>
      <c r="K29" s="9"/>
      <c r="L29" s="8"/>
      <c r="M29" s="3"/>
      <c r="N29" s="32"/>
      <c r="O29" s="33"/>
      <c r="P29" s="9"/>
      <c r="Q29" s="9"/>
      <c r="R29" s="8"/>
    </row>
    <row r="30" spans="2:20" ht="19" customHeight="1" x14ac:dyDescent="0.25">
      <c r="B30" s="32"/>
      <c r="C30" s="33"/>
      <c r="D30" s="7"/>
      <c r="E30" s="7"/>
      <c r="F30" s="8"/>
      <c r="G30" s="3"/>
      <c r="H30" s="32"/>
      <c r="I30" s="33"/>
      <c r="J30" s="7"/>
      <c r="K30" s="7"/>
      <c r="L30" s="8"/>
      <c r="M30" s="3"/>
      <c r="N30" s="32"/>
      <c r="O30" s="33"/>
      <c r="P30" s="7"/>
      <c r="Q30" s="7"/>
      <c r="R30" s="8"/>
    </row>
    <row r="31" spans="2:20" ht="19" customHeight="1" x14ac:dyDescent="0.25">
      <c r="B31" s="32"/>
      <c r="C31" s="33"/>
      <c r="D31" s="7"/>
      <c r="E31" s="9"/>
      <c r="F31" s="10"/>
      <c r="G31" s="3"/>
      <c r="H31" s="32"/>
      <c r="I31" s="33"/>
      <c r="J31" s="9"/>
      <c r="K31" s="9"/>
      <c r="L31" s="10"/>
      <c r="M31" s="3"/>
      <c r="N31" s="32"/>
      <c r="O31" s="33"/>
      <c r="P31" s="9"/>
      <c r="Q31" s="9"/>
      <c r="R31" s="10"/>
    </row>
    <row r="32" spans="2:20" ht="19" customHeight="1" x14ac:dyDescent="0.2">
      <c r="B32" s="32"/>
      <c r="C32" s="33"/>
      <c r="D32" s="74" t="s">
        <v>5</v>
      </c>
      <c r="E32" s="74"/>
      <c r="F32" s="75"/>
      <c r="G32" s="3"/>
      <c r="H32" s="32"/>
      <c r="I32" s="33"/>
      <c r="J32" s="74" t="s">
        <v>5</v>
      </c>
      <c r="K32" s="74"/>
      <c r="L32" s="75"/>
      <c r="M32" s="3"/>
      <c r="N32" s="32"/>
      <c r="O32" s="33"/>
      <c r="P32" s="74" t="s">
        <v>5</v>
      </c>
      <c r="Q32" s="74"/>
      <c r="R32" s="75"/>
    </row>
    <row r="33" spans="2:18" ht="19" customHeight="1" x14ac:dyDescent="0.2">
      <c r="B33" s="32"/>
      <c r="C33" s="33" t="str">
        <f>F23&amp;"-"&amp;LEFT(F33,3)</f>
        <v>4042-1-110</v>
      </c>
      <c r="D33" s="77" t="s">
        <v>6</v>
      </c>
      <c r="E33" s="11">
        <v>0</v>
      </c>
      <c r="F33" s="12" t="str">
        <f>F26</f>
        <v>110 - 116 - 122</v>
      </c>
      <c r="G33" s="3"/>
      <c r="H33" s="32"/>
      <c r="I33" s="33" t="str">
        <f>L23&amp;"-"&amp;LEFT(L33,3)</f>
        <v>4045-1-116</v>
      </c>
      <c r="J33" s="77" t="s">
        <v>6</v>
      </c>
      <c r="K33" s="11">
        <v>0</v>
      </c>
      <c r="L33" s="12" t="str">
        <f>L26</f>
        <v>116 - 122 - 128</v>
      </c>
      <c r="M33" s="3"/>
      <c r="N33" s="32"/>
      <c r="O33" s="33" t="str">
        <f>R23&amp;"-"&amp;LEFT(R33,3)</f>
        <v>4041-1-116</v>
      </c>
      <c r="P33" s="77" t="s">
        <v>6</v>
      </c>
      <c r="Q33" s="11">
        <v>0</v>
      </c>
      <c r="R33" s="12" t="str">
        <f>R26</f>
        <v>116 - 122 - 128</v>
      </c>
    </row>
    <row r="34" spans="2:18" ht="19" customHeight="1" x14ac:dyDescent="0.2">
      <c r="B34" s="32"/>
      <c r="C34" s="33" t="str">
        <f>F23&amp;"-"&amp;LEFT(F34,3)</f>
        <v>4042-1-128</v>
      </c>
      <c r="D34" s="77"/>
      <c r="E34" s="11">
        <v>0</v>
      </c>
      <c r="F34" s="12" t="str">
        <f>F27</f>
        <v>128 - 134 - 140</v>
      </c>
      <c r="G34" s="3"/>
      <c r="H34" s="32"/>
      <c r="I34" s="33" t="str">
        <f>L23&amp;"-"&amp;LEFT(L34,3)</f>
        <v>4045-1-134</v>
      </c>
      <c r="J34" s="77"/>
      <c r="K34" s="11">
        <v>0</v>
      </c>
      <c r="L34" s="12" t="str">
        <f>L27</f>
        <v>134 - 140 - 146</v>
      </c>
      <c r="M34" s="3"/>
      <c r="N34" s="32"/>
      <c r="O34" s="33" t="str">
        <f>R23&amp;"-"&amp;LEFT(R34,3)</f>
        <v>4041-1-134</v>
      </c>
      <c r="P34" s="77"/>
      <c r="Q34" s="11">
        <v>0</v>
      </c>
      <c r="R34" s="12" t="str">
        <f>R27</f>
        <v>134 - 140 - 146</v>
      </c>
    </row>
    <row r="35" spans="2:18" ht="19" customHeight="1" x14ac:dyDescent="0.2">
      <c r="B35" s="32"/>
      <c r="C35" s="33"/>
      <c r="F35" s="41"/>
      <c r="G35" s="3"/>
      <c r="H35" s="32"/>
      <c r="I35" s="33"/>
      <c r="L35" s="41"/>
      <c r="M35" s="3"/>
      <c r="N35" s="32"/>
      <c r="O35" s="33"/>
      <c r="R35" s="41"/>
    </row>
    <row r="36" spans="2:18" ht="19" customHeight="1" x14ac:dyDescent="0.2">
      <c r="B36" s="32"/>
      <c r="C36" s="33"/>
      <c r="D36" s="69" t="s">
        <v>7</v>
      </c>
      <c r="E36" s="69"/>
      <c r="F36" s="70">
        <f>VLOOKUP(F23,Спецификация!$A:$D,4,FALSE)</f>
        <v>1610</v>
      </c>
      <c r="G36" s="3"/>
      <c r="H36" s="32"/>
      <c r="I36" s="33"/>
      <c r="J36" s="69" t="s">
        <v>7</v>
      </c>
      <c r="K36" s="69"/>
      <c r="L36" s="70">
        <f>VLOOKUP(L23,Спецификация!$A:$D,4,FALSE)</f>
        <v>1263</v>
      </c>
      <c r="M36" s="3"/>
      <c r="N36" s="32"/>
      <c r="O36" s="33"/>
      <c r="P36" s="69" t="s">
        <v>7</v>
      </c>
      <c r="Q36" s="69"/>
      <c r="R36" s="70">
        <f>VLOOKUP(R23,Спецификация!$A:$D,4,FALSE)</f>
        <v>1760</v>
      </c>
    </row>
    <row r="37" spans="2:18" ht="19" customHeight="1" x14ac:dyDescent="0.2">
      <c r="B37" s="32"/>
      <c r="C37" s="33"/>
      <c r="D37" s="69"/>
      <c r="E37" s="69"/>
      <c r="F37" s="70"/>
      <c r="G37" s="3"/>
      <c r="H37" s="32"/>
      <c r="I37" s="33"/>
      <c r="J37" s="69"/>
      <c r="K37" s="69"/>
      <c r="L37" s="70"/>
      <c r="M37" s="3"/>
      <c r="N37" s="32"/>
      <c r="O37" s="33"/>
      <c r="P37" s="69"/>
      <c r="Q37" s="69"/>
      <c r="R37" s="70"/>
    </row>
    <row r="38" spans="2:18" ht="19" customHeight="1" x14ac:dyDescent="0.2">
      <c r="B38" s="32"/>
      <c r="C38" s="33"/>
      <c r="D38" s="13" t="s">
        <v>8</v>
      </c>
      <c r="E38" s="14"/>
      <c r="F38" s="15" t="s">
        <v>9</v>
      </c>
      <c r="G38" s="3"/>
      <c r="H38" s="32"/>
      <c r="I38" s="33"/>
      <c r="J38" s="13" t="s">
        <v>8</v>
      </c>
      <c r="K38" s="14"/>
      <c r="L38" s="15" t="s">
        <v>9</v>
      </c>
      <c r="M38" s="3"/>
      <c r="N38" s="32"/>
      <c r="O38" s="33"/>
      <c r="P38" s="13" t="s">
        <v>8</v>
      </c>
      <c r="Q38" s="14"/>
      <c r="R38" s="15" t="s">
        <v>9</v>
      </c>
    </row>
    <row r="39" spans="2:18" ht="19" customHeight="1" x14ac:dyDescent="0.2">
      <c r="B39" s="34"/>
      <c r="C39" s="35"/>
      <c r="D39" s="16">
        <f>E33*3+E34*3</f>
        <v>0</v>
      </c>
      <c r="E39" s="17"/>
      <c r="F39" s="29">
        <f>D39*F36</f>
        <v>0</v>
      </c>
      <c r="G39" s="3"/>
      <c r="H39" s="34"/>
      <c r="I39" s="35"/>
      <c r="J39" s="16">
        <f>K33*3+K34*3</f>
        <v>0</v>
      </c>
      <c r="K39" s="17"/>
      <c r="L39" s="29">
        <f>J39*L36</f>
        <v>0</v>
      </c>
      <c r="M39" s="3"/>
      <c r="N39" s="34"/>
      <c r="O39" s="35"/>
      <c r="P39" s="16">
        <f>Q34*3+Q35*3</f>
        <v>0</v>
      </c>
      <c r="Q39" s="17"/>
      <c r="R39" s="29">
        <f>P39*R36</f>
        <v>0</v>
      </c>
    </row>
    <row r="40" spans="2:18" x14ac:dyDescent="0.2">
      <c r="B40" s="2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4"/>
    </row>
    <row r="41" spans="2:18" ht="19" customHeight="1" x14ac:dyDescent="0.25">
      <c r="B41" s="30"/>
      <c r="C41" s="31"/>
      <c r="D41" s="5" t="s">
        <v>0</v>
      </c>
      <c r="E41" s="5"/>
      <c r="F41" s="6" t="s">
        <v>25</v>
      </c>
      <c r="G41" s="3"/>
      <c r="H41" s="42"/>
      <c r="I41" s="43"/>
      <c r="J41" s="44"/>
      <c r="K41" s="44"/>
      <c r="L41" s="45"/>
      <c r="M41" s="3"/>
      <c r="N41" s="30"/>
      <c r="O41" s="31"/>
      <c r="P41" s="5" t="s">
        <v>0</v>
      </c>
      <c r="Q41" s="5"/>
      <c r="R41" s="6" t="s">
        <v>33</v>
      </c>
    </row>
    <row r="42" spans="2:18" ht="19" customHeight="1" x14ac:dyDescent="0.25">
      <c r="B42" s="32"/>
      <c r="C42" s="33"/>
      <c r="D42" s="7" t="s">
        <v>1</v>
      </c>
      <c r="E42" s="7"/>
      <c r="F42" s="8" t="str">
        <f>VLOOKUP(F41,Спецификация!$A:$F,2,FALSE)</f>
        <v>Платье</v>
      </c>
      <c r="G42" s="3"/>
      <c r="H42" s="46"/>
      <c r="I42" s="47"/>
      <c r="J42" s="48"/>
      <c r="K42" s="48"/>
      <c r="L42" s="49"/>
      <c r="M42" s="3"/>
      <c r="N42" s="32"/>
      <c r="O42" s="33"/>
      <c r="P42" s="7" t="s">
        <v>1</v>
      </c>
      <c r="Q42" s="7"/>
      <c r="R42" s="8" t="str">
        <f>VLOOKUP(R41,Спецификация!$A:$F,2,FALSE)</f>
        <v>Платье</v>
      </c>
    </row>
    <row r="43" spans="2:18" ht="19" customHeight="1" x14ac:dyDescent="0.25">
      <c r="B43" s="32"/>
      <c r="C43" s="33"/>
      <c r="D43" s="7" t="s">
        <v>2</v>
      </c>
      <c r="E43" s="7"/>
      <c r="F43" s="8"/>
      <c r="G43" s="3"/>
      <c r="H43" s="46"/>
      <c r="I43" s="47"/>
      <c r="J43" s="50"/>
      <c r="K43" s="50"/>
      <c r="L43" s="51"/>
      <c r="M43" s="3"/>
      <c r="N43" s="32"/>
      <c r="O43" s="33"/>
      <c r="P43" s="7" t="s">
        <v>2</v>
      </c>
      <c r="Q43" s="7"/>
      <c r="R43" s="8"/>
    </row>
    <row r="44" spans="2:18" ht="19" customHeight="1" x14ac:dyDescent="0.25">
      <c r="B44" s="32"/>
      <c r="C44" s="33"/>
      <c r="D44" s="9" t="s">
        <v>3</v>
      </c>
      <c r="E44" s="9"/>
      <c r="F44" s="8" t="s">
        <v>20</v>
      </c>
      <c r="G44" s="3"/>
      <c r="H44" s="46"/>
      <c r="I44" s="47"/>
      <c r="J44" s="48"/>
      <c r="K44" s="48"/>
      <c r="L44" s="49"/>
      <c r="M44" s="3"/>
      <c r="N44" s="32"/>
      <c r="O44" s="33"/>
      <c r="P44" s="9" t="s">
        <v>3</v>
      </c>
      <c r="Q44" s="9"/>
      <c r="R44" s="8" t="s">
        <v>20</v>
      </c>
    </row>
    <row r="45" spans="2:18" ht="19" customHeight="1" x14ac:dyDescent="0.25">
      <c r="B45" s="32"/>
      <c r="C45" s="33"/>
      <c r="D45" s="9" t="s">
        <v>4</v>
      </c>
      <c r="E45" s="9"/>
      <c r="F45" s="8" t="s">
        <v>42</v>
      </c>
      <c r="G45" s="3"/>
      <c r="H45" s="46"/>
      <c r="I45" s="47"/>
      <c r="J45" s="50"/>
      <c r="K45" s="50"/>
      <c r="L45" s="49"/>
      <c r="M45" s="3"/>
      <c r="N45" s="32"/>
      <c r="O45" s="33"/>
      <c r="P45" s="9" t="s">
        <v>4</v>
      </c>
      <c r="Q45" s="9"/>
      <c r="R45" s="8" t="s">
        <v>42</v>
      </c>
    </row>
    <row r="46" spans="2:18" ht="19" customHeight="1" x14ac:dyDescent="0.25">
      <c r="B46" s="32"/>
      <c r="C46" s="33"/>
      <c r="D46" s="9"/>
      <c r="E46" s="9"/>
      <c r="F46" s="8"/>
      <c r="G46" s="3"/>
      <c r="H46" s="46"/>
      <c r="I46" s="47"/>
      <c r="J46" s="50"/>
      <c r="K46" s="50"/>
      <c r="L46" s="49"/>
      <c r="M46" s="3"/>
      <c r="N46" s="32"/>
      <c r="O46" s="33"/>
      <c r="P46" s="9"/>
      <c r="Q46" s="9"/>
      <c r="R46" s="8"/>
    </row>
    <row r="47" spans="2:18" ht="19" customHeight="1" x14ac:dyDescent="0.25">
      <c r="B47" s="32"/>
      <c r="C47" s="33"/>
      <c r="D47" s="9"/>
      <c r="E47" s="9"/>
      <c r="F47" s="8"/>
      <c r="G47" s="3"/>
      <c r="H47" s="46"/>
      <c r="I47" s="47"/>
      <c r="J47" s="50"/>
      <c r="K47" s="50"/>
      <c r="L47" s="49"/>
      <c r="M47" s="3"/>
      <c r="N47" s="32"/>
      <c r="O47" s="33"/>
      <c r="P47" s="9"/>
      <c r="Q47" s="9"/>
      <c r="R47" s="8"/>
    </row>
    <row r="48" spans="2:18" ht="19" customHeight="1" x14ac:dyDescent="0.25">
      <c r="B48" s="32"/>
      <c r="C48" s="33"/>
      <c r="D48" s="7"/>
      <c r="E48" s="7"/>
      <c r="F48" s="8"/>
      <c r="G48" s="3"/>
      <c r="H48" s="46"/>
      <c r="I48" s="47"/>
      <c r="J48" s="48"/>
      <c r="K48" s="48"/>
      <c r="L48" s="49"/>
      <c r="M48" s="3"/>
      <c r="N48" s="32"/>
      <c r="O48" s="33"/>
      <c r="P48" s="7"/>
      <c r="Q48" s="7"/>
      <c r="R48" s="8"/>
    </row>
    <row r="49" spans="2:18" ht="19" customHeight="1" x14ac:dyDescent="0.25">
      <c r="B49" s="32"/>
      <c r="C49" s="33"/>
      <c r="D49" s="9"/>
      <c r="E49" s="9"/>
      <c r="F49" s="10"/>
      <c r="G49" s="3"/>
      <c r="H49" s="46"/>
      <c r="I49" s="47"/>
      <c r="J49" s="48"/>
      <c r="K49" s="50"/>
      <c r="L49" s="52"/>
      <c r="M49" s="3"/>
      <c r="N49" s="32"/>
      <c r="O49" s="33"/>
      <c r="P49" s="9"/>
      <c r="Q49" s="9"/>
      <c r="R49" s="10"/>
    </row>
    <row r="50" spans="2:18" ht="19" customHeight="1" x14ac:dyDescent="0.25">
      <c r="B50" s="32"/>
      <c r="C50" s="33"/>
      <c r="D50" s="74" t="s">
        <v>5</v>
      </c>
      <c r="E50" s="74"/>
      <c r="F50" s="75"/>
      <c r="G50" s="3"/>
      <c r="H50" s="46"/>
      <c r="I50" s="47"/>
      <c r="J50" s="50"/>
      <c r="K50" s="50"/>
      <c r="L50" s="52"/>
      <c r="M50" s="3"/>
      <c r="N50" s="32"/>
      <c r="O50" s="33"/>
      <c r="P50" s="74" t="s">
        <v>5</v>
      </c>
      <c r="Q50" s="74"/>
      <c r="R50" s="75"/>
    </row>
    <row r="51" spans="2:18" ht="19" customHeight="1" x14ac:dyDescent="0.2">
      <c r="B51" s="32"/>
      <c r="C51" s="33" t="str">
        <f>F41&amp;"-"&amp;LEFT(F51,3)</f>
        <v>4044-1-122</v>
      </c>
      <c r="D51" s="77" t="s">
        <v>6</v>
      </c>
      <c r="E51" s="11">
        <v>0</v>
      </c>
      <c r="F51" s="12" t="str">
        <f>F44</f>
        <v>122 - 128 - 134</v>
      </c>
      <c r="G51" s="3"/>
      <c r="H51" s="46"/>
      <c r="I51" s="47"/>
      <c r="J51" s="71"/>
      <c r="K51" s="71"/>
      <c r="L51" s="72"/>
      <c r="M51" s="3"/>
      <c r="N51" s="32"/>
      <c r="O51" s="33" t="str">
        <f>R41&amp;"-"&amp;LEFT(R51,3)</f>
        <v>4044-2-122</v>
      </c>
      <c r="P51" s="77" t="s">
        <v>6</v>
      </c>
      <c r="Q51" s="11">
        <v>0</v>
      </c>
      <c r="R51" s="12" t="str">
        <f>R44</f>
        <v>122 - 128 - 134</v>
      </c>
    </row>
    <row r="52" spans="2:18" ht="19" customHeight="1" x14ac:dyDescent="0.2">
      <c r="B52" s="32"/>
      <c r="C52" s="33" t="str">
        <f>F41&amp;"-"&amp;LEFT(F52,3)</f>
        <v>4044-1-140</v>
      </c>
      <c r="D52" s="77"/>
      <c r="E52" s="11">
        <v>0</v>
      </c>
      <c r="F52" s="12" t="str">
        <f>F45</f>
        <v>140 - 146 - 152</v>
      </c>
      <c r="G52" s="3"/>
      <c r="H52" s="46"/>
      <c r="I52" s="47"/>
      <c r="J52" s="73"/>
      <c r="K52" s="53"/>
      <c r="L52" s="54"/>
      <c r="M52" s="3"/>
      <c r="N52" s="32"/>
      <c r="O52" s="33" t="str">
        <f>R41&amp;"-"&amp;LEFT(R52,3)</f>
        <v>4044-2-140</v>
      </c>
      <c r="P52" s="77"/>
      <c r="Q52" s="11">
        <v>0</v>
      </c>
      <c r="R52" s="12" t="str">
        <f>R45</f>
        <v>140 - 146 - 152</v>
      </c>
    </row>
    <row r="53" spans="2:18" ht="19" customHeight="1" x14ac:dyDescent="0.2">
      <c r="B53" s="32"/>
      <c r="C53" s="33"/>
      <c r="F53" s="41"/>
      <c r="G53" s="3"/>
      <c r="H53" s="46"/>
      <c r="I53" s="47"/>
      <c r="J53" s="73"/>
      <c r="K53" s="53"/>
      <c r="L53" s="54"/>
      <c r="M53" s="3"/>
      <c r="N53" s="32"/>
      <c r="O53" s="33"/>
      <c r="R53" s="41"/>
    </row>
    <row r="54" spans="2:18" ht="19" customHeight="1" x14ac:dyDescent="0.2">
      <c r="B54" s="32"/>
      <c r="C54" s="33"/>
      <c r="D54" s="69" t="s">
        <v>7</v>
      </c>
      <c r="E54" s="69"/>
      <c r="F54" s="70">
        <f>VLOOKUP(F41,Спецификация!$A:$D,4,FALSE)</f>
        <v>985</v>
      </c>
      <c r="G54" s="3"/>
      <c r="H54" s="46"/>
      <c r="I54" s="47"/>
      <c r="J54" s="83"/>
      <c r="K54" s="83"/>
      <c r="L54" s="84"/>
      <c r="M54" s="3"/>
      <c r="N54" s="32"/>
      <c r="O54" s="33"/>
      <c r="P54" s="69" t="s">
        <v>7</v>
      </c>
      <c r="Q54" s="69"/>
      <c r="R54" s="70">
        <f>VLOOKUP(R41,Спецификация!$A:$D,4,FALSE)</f>
        <v>985</v>
      </c>
    </row>
    <row r="55" spans="2:18" ht="19" customHeight="1" x14ac:dyDescent="0.2">
      <c r="B55" s="32"/>
      <c r="C55" s="33"/>
      <c r="D55" s="69"/>
      <c r="E55" s="69"/>
      <c r="F55" s="70"/>
      <c r="G55" s="3"/>
      <c r="H55" s="46"/>
      <c r="I55" s="47"/>
      <c r="J55" s="83"/>
      <c r="K55" s="83"/>
      <c r="L55" s="84"/>
      <c r="M55" s="3"/>
      <c r="N55" s="32"/>
      <c r="O55" s="33"/>
      <c r="P55" s="69"/>
      <c r="Q55" s="69"/>
      <c r="R55" s="70"/>
    </row>
    <row r="56" spans="2:18" ht="19" customHeight="1" x14ac:dyDescent="0.2">
      <c r="B56" s="32"/>
      <c r="C56" s="33"/>
      <c r="D56" s="13" t="s">
        <v>8</v>
      </c>
      <c r="E56" s="14"/>
      <c r="F56" s="15" t="s">
        <v>9</v>
      </c>
      <c r="G56" s="3"/>
      <c r="H56" s="46"/>
      <c r="I56" s="47"/>
      <c r="J56" s="55"/>
      <c r="K56" s="56"/>
      <c r="L56" s="57"/>
      <c r="M56" s="3"/>
      <c r="N56" s="32"/>
      <c r="O56" s="33"/>
      <c r="P56" s="13" t="s">
        <v>8</v>
      </c>
      <c r="Q56" s="14"/>
      <c r="R56" s="15" t="s">
        <v>9</v>
      </c>
    </row>
    <row r="57" spans="2:18" ht="19" customHeight="1" x14ac:dyDescent="0.2">
      <c r="B57" s="34"/>
      <c r="C57" s="35"/>
      <c r="D57" s="16">
        <f>E52*3+E53*3</f>
        <v>0</v>
      </c>
      <c r="E57" s="17"/>
      <c r="F57" s="29">
        <f>D57*F54</f>
        <v>0</v>
      </c>
      <c r="G57" s="3"/>
      <c r="H57" s="58"/>
      <c r="I57" s="59"/>
      <c r="J57" s="60"/>
      <c r="K57" s="61"/>
      <c r="L57" s="62"/>
      <c r="M57" s="3"/>
      <c r="N57" s="34"/>
      <c r="O57" s="35"/>
      <c r="P57" s="16">
        <f>Q52*3+Q51*3</f>
        <v>0</v>
      </c>
      <c r="Q57" s="17"/>
      <c r="R57" s="29">
        <f>P57*R54</f>
        <v>0</v>
      </c>
    </row>
    <row r="58" spans="2:18" x14ac:dyDescent="0.2"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4"/>
    </row>
    <row r="59" spans="2:18" ht="19" customHeight="1" x14ac:dyDescent="0.25">
      <c r="B59" s="30"/>
      <c r="C59" s="31"/>
      <c r="D59" s="5" t="s">
        <v>0</v>
      </c>
      <c r="E59" s="5"/>
      <c r="F59" s="6" t="s">
        <v>37</v>
      </c>
      <c r="G59" s="3"/>
      <c r="H59" s="30"/>
      <c r="I59" s="31"/>
      <c r="J59" s="5" t="s">
        <v>0</v>
      </c>
      <c r="K59" s="5"/>
      <c r="L59" s="6" t="s">
        <v>38</v>
      </c>
      <c r="M59" s="3"/>
      <c r="N59" s="30"/>
      <c r="O59" s="31"/>
      <c r="P59" s="5" t="s">
        <v>0</v>
      </c>
      <c r="Q59" s="5"/>
      <c r="R59" s="6" t="s">
        <v>36</v>
      </c>
    </row>
    <row r="60" spans="2:18" ht="19" customHeight="1" x14ac:dyDescent="0.25">
      <c r="B60" s="32"/>
      <c r="C60" s="33"/>
      <c r="D60" s="7" t="s">
        <v>1</v>
      </c>
      <c r="E60" s="7"/>
      <c r="F60" s="8" t="str">
        <f>VLOOKUP(F59,Спецификация!$A:$F,2,FALSE)</f>
        <v>Платье</v>
      </c>
      <c r="G60" s="3"/>
      <c r="H60" s="32"/>
      <c r="I60" s="33"/>
      <c r="J60" s="7" t="s">
        <v>1</v>
      </c>
      <c r="K60" s="7"/>
      <c r="L60" s="8" t="str">
        <f>VLOOKUP(L59,Спецификация!$A:$F,2,FALSE)</f>
        <v>Комплект</v>
      </c>
      <c r="M60" s="3"/>
      <c r="N60" s="32"/>
      <c r="O60" s="33"/>
      <c r="P60" s="7" t="s">
        <v>1</v>
      </c>
      <c r="Q60" s="7"/>
      <c r="R60" s="8" t="str">
        <f>VLOOKUP(R59,Спецификация!$A:$F,2,FALSE)</f>
        <v>Платье</v>
      </c>
    </row>
    <row r="61" spans="2:18" ht="19" customHeight="1" x14ac:dyDescent="0.25">
      <c r="B61" s="32"/>
      <c r="C61" s="33"/>
      <c r="D61" s="7" t="s">
        <v>2</v>
      </c>
      <c r="E61" s="7"/>
      <c r="F61" s="8"/>
      <c r="G61" s="3"/>
      <c r="H61" s="32"/>
      <c r="I61" s="33"/>
      <c r="J61" s="7" t="s">
        <v>2</v>
      </c>
      <c r="K61" s="7"/>
      <c r="L61" s="8"/>
      <c r="M61" s="3"/>
      <c r="N61" s="32"/>
      <c r="O61" s="33"/>
      <c r="P61" s="7" t="s">
        <v>2</v>
      </c>
      <c r="Q61" s="7"/>
      <c r="R61" s="8"/>
    </row>
    <row r="62" spans="2:18" ht="19" customHeight="1" x14ac:dyDescent="0.25">
      <c r="B62" s="32"/>
      <c r="C62" s="33"/>
      <c r="D62" s="9" t="s">
        <v>3</v>
      </c>
      <c r="E62" s="9"/>
      <c r="F62" s="8" t="s">
        <v>15</v>
      </c>
      <c r="G62" s="3"/>
      <c r="H62" s="32"/>
      <c r="I62" s="33"/>
      <c r="J62" s="9" t="s">
        <v>3</v>
      </c>
      <c r="K62" s="9"/>
      <c r="L62" s="8" t="s">
        <v>15</v>
      </c>
      <c r="M62" s="3"/>
      <c r="N62" s="32"/>
      <c r="O62" s="33"/>
      <c r="P62" s="9" t="s">
        <v>3</v>
      </c>
      <c r="Q62" s="9"/>
      <c r="R62" s="8" t="s">
        <v>16</v>
      </c>
    </row>
    <row r="63" spans="2:18" ht="19" customHeight="1" x14ac:dyDescent="0.25">
      <c r="B63" s="32"/>
      <c r="C63" s="33"/>
      <c r="D63" s="9" t="s">
        <v>4</v>
      </c>
      <c r="E63" s="9"/>
      <c r="F63" s="8" t="s">
        <v>16</v>
      </c>
      <c r="G63" s="3"/>
      <c r="H63" s="32"/>
      <c r="I63" s="33"/>
      <c r="J63" s="9" t="s">
        <v>4</v>
      </c>
      <c r="K63" s="9"/>
      <c r="L63" s="8" t="s">
        <v>16</v>
      </c>
      <c r="M63" s="3"/>
      <c r="N63" s="32"/>
      <c r="O63" s="33"/>
      <c r="P63" s="9" t="s">
        <v>4</v>
      </c>
      <c r="Q63" s="9"/>
      <c r="R63" s="8" t="s">
        <v>17</v>
      </c>
    </row>
    <row r="64" spans="2:18" ht="19" customHeight="1" x14ac:dyDescent="0.25">
      <c r="B64" s="32"/>
      <c r="C64" s="33"/>
      <c r="F64" s="41"/>
      <c r="G64" s="3"/>
      <c r="H64" s="32"/>
      <c r="I64" s="33"/>
      <c r="J64" s="9" t="s">
        <v>40</v>
      </c>
      <c r="K64" s="9"/>
      <c r="L64" s="8" t="s">
        <v>17</v>
      </c>
      <c r="M64" s="3"/>
      <c r="N64" s="32"/>
      <c r="O64" s="33"/>
      <c r="P64" s="9"/>
      <c r="Q64" s="9"/>
      <c r="R64" s="8"/>
    </row>
    <row r="65" spans="2:18" ht="19" customHeight="1" x14ac:dyDescent="0.25">
      <c r="B65" s="32"/>
      <c r="C65" s="33"/>
      <c r="D65" s="9"/>
      <c r="E65" s="9"/>
      <c r="F65" s="8"/>
      <c r="G65" s="3"/>
      <c r="H65" s="32"/>
      <c r="I65" s="33"/>
      <c r="J65" s="9"/>
      <c r="K65" s="9"/>
      <c r="L65" s="8"/>
      <c r="M65" s="3"/>
      <c r="N65" s="32"/>
      <c r="O65" s="33"/>
      <c r="P65" s="9"/>
      <c r="Q65" s="9"/>
      <c r="R65" s="8"/>
    </row>
    <row r="66" spans="2:18" ht="19" customHeight="1" x14ac:dyDescent="0.25">
      <c r="B66" s="32"/>
      <c r="C66" s="33"/>
      <c r="D66" s="7"/>
      <c r="E66" s="7"/>
      <c r="F66" s="8"/>
      <c r="G66" s="3"/>
      <c r="H66" s="32"/>
      <c r="I66" s="33"/>
      <c r="J66" s="7"/>
      <c r="K66" s="7"/>
      <c r="L66" s="8"/>
      <c r="M66" s="3"/>
      <c r="N66" s="32"/>
      <c r="O66" s="33"/>
      <c r="P66" s="7"/>
      <c r="Q66" s="7"/>
      <c r="R66" s="8"/>
    </row>
    <row r="67" spans="2:18" ht="19" customHeight="1" x14ac:dyDescent="0.25">
      <c r="B67" s="32"/>
      <c r="C67" s="33"/>
      <c r="D67" s="9"/>
      <c r="E67" s="9"/>
      <c r="F67" s="10"/>
      <c r="G67" s="3"/>
      <c r="H67" s="32"/>
      <c r="I67" s="33"/>
      <c r="J67" s="7"/>
      <c r="K67" s="9"/>
      <c r="L67" s="10"/>
      <c r="M67" s="3"/>
      <c r="N67" s="32"/>
      <c r="O67" s="33"/>
      <c r="P67" s="7"/>
      <c r="Q67" s="9"/>
      <c r="R67" s="10"/>
    </row>
    <row r="68" spans="2:18" ht="19" customHeight="1" x14ac:dyDescent="0.2">
      <c r="B68" s="32"/>
      <c r="C68" s="33"/>
      <c r="D68" s="74" t="s">
        <v>5</v>
      </c>
      <c r="E68" s="74"/>
      <c r="F68" s="75"/>
      <c r="G68" s="3"/>
      <c r="H68" s="32"/>
      <c r="I68" s="33"/>
      <c r="J68" s="74" t="s">
        <v>5</v>
      </c>
      <c r="K68" s="74"/>
      <c r="L68" s="75"/>
      <c r="M68" s="3"/>
      <c r="N68" s="32"/>
      <c r="O68" s="33"/>
      <c r="P68" s="74" t="s">
        <v>5</v>
      </c>
      <c r="Q68" s="74"/>
      <c r="R68" s="75"/>
    </row>
    <row r="69" spans="2:18" ht="19" customHeight="1" x14ac:dyDescent="0.2">
      <c r="B69" s="32"/>
      <c r="C69" s="33" t="str">
        <f>F59&amp;"-"&amp;LEFT(F69,2)</f>
        <v>4039-2-80</v>
      </c>
      <c r="D69" s="77" t="s">
        <v>6</v>
      </c>
      <c r="E69" s="11">
        <v>0</v>
      </c>
      <c r="F69" s="12" t="str">
        <f>F62</f>
        <v>80 - 86 - 92</v>
      </c>
      <c r="G69" s="3"/>
      <c r="H69" s="32"/>
      <c r="I69" s="33" t="str">
        <f>L59&amp;"-"&amp;LEFT(L69,2)</f>
        <v>4043-2-80</v>
      </c>
      <c r="J69" s="77" t="s">
        <v>6</v>
      </c>
      <c r="K69" s="11">
        <v>0</v>
      </c>
      <c r="L69" s="12" t="str">
        <f>L62</f>
        <v>80 - 86 - 92</v>
      </c>
      <c r="M69" s="3"/>
      <c r="N69" s="32"/>
      <c r="O69" s="33" t="str">
        <f>R59&amp;"-"&amp;LEFT(R69,2)</f>
        <v>4040-2-98</v>
      </c>
      <c r="P69" s="77" t="s">
        <v>6</v>
      </c>
      <c r="Q69" s="11">
        <v>0</v>
      </c>
      <c r="R69" s="12" t="str">
        <f>R62</f>
        <v>98 - 104 - 110</v>
      </c>
    </row>
    <row r="70" spans="2:18" ht="19" customHeight="1" x14ac:dyDescent="0.2">
      <c r="B70" s="32"/>
      <c r="C70" s="33" t="str">
        <f>F59&amp;"-"&amp;LEFT(F70,2)</f>
        <v>4039-2-98</v>
      </c>
      <c r="D70" s="77"/>
      <c r="E70" s="11">
        <v>0</v>
      </c>
      <c r="F70" s="12" t="str">
        <f>F63</f>
        <v>98 - 104 - 110</v>
      </c>
      <c r="G70" s="3"/>
      <c r="H70" s="32"/>
      <c r="I70" s="33" t="str">
        <f>L59&amp;"-"&amp;LEFT(L70,2)</f>
        <v>4043-2-98</v>
      </c>
      <c r="J70" s="77"/>
      <c r="K70" s="11">
        <v>0</v>
      </c>
      <c r="L70" s="12" t="str">
        <f>L63</f>
        <v>98 - 104 - 110</v>
      </c>
      <c r="M70" s="3"/>
      <c r="N70" s="32"/>
      <c r="O70" s="33" t="str">
        <f>R59&amp;"-"&amp;LEFT(R70,3)</f>
        <v>4040-2-116</v>
      </c>
      <c r="P70" s="77"/>
      <c r="Q70" s="11">
        <v>0</v>
      </c>
      <c r="R70" s="12" t="str">
        <f>R63</f>
        <v>116 - 122 - 128</v>
      </c>
    </row>
    <row r="71" spans="2:18" ht="19" customHeight="1" x14ac:dyDescent="0.2">
      <c r="B71" s="32"/>
      <c r="C71" s="33"/>
      <c r="F71" s="41"/>
      <c r="G71" s="3"/>
      <c r="H71" s="32"/>
      <c r="I71" s="33" t="str">
        <f>L59&amp;"-"&amp;LEFT(L71,3)</f>
        <v>4043-2-116</v>
      </c>
      <c r="J71" s="77"/>
      <c r="K71" s="11">
        <v>0</v>
      </c>
      <c r="L71" s="12" t="str">
        <f>L64</f>
        <v>116 - 122 - 128</v>
      </c>
      <c r="M71" s="3"/>
      <c r="N71" s="32"/>
      <c r="O71" s="33"/>
      <c r="R71" s="41"/>
    </row>
    <row r="72" spans="2:18" ht="19" customHeight="1" x14ac:dyDescent="0.2">
      <c r="B72" s="32"/>
      <c r="C72" s="33"/>
      <c r="D72" s="69" t="s">
        <v>7</v>
      </c>
      <c r="E72" s="69"/>
      <c r="F72" s="70">
        <f>VLOOKUP(F59,Спецификация!$A:$D,4,FALSE)</f>
        <v>882</v>
      </c>
      <c r="G72" s="3"/>
      <c r="H72" s="32"/>
      <c r="I72" s="33"/>
      <c r="J72" s="76" t="s">
        <v>43</v>
      </c>
      <c r="K72" s="76"/>
      <c r="L72" s="70">
        <f>VLOOKUP(L59,Спецификация!$A:$D,4,FALSE)</f>
        <v>833</v>
      </c>
      <c r="M72" s="3"/>
      <c r="N72" s="32"/>
      <c r="O72" s="33"/>
      <c r="P72" s="69" t="s">
        <v>7</v>
      </c>
      <c r="Q72" s="69"/>
      <c r="R72" s="70">
        <f>VLOOKUP(R59,Спецификация!$A:$D,4,FALSE)</f>
        <v>1461</v>
      </c>
    </row>
    <row r="73" spans="2:18" ht="19" customHeight="1" x14ac:dyDescent="0.2">
      <c r="B73" s="32"/>
      <c r="C73" s="33"/>
      <c r="D73" s="69"/>
      <c r="E73" s="69"/>
      <c r="F73" s="70"/>
      <c r="G73" s="3"/>
      <c r="H73" s="32"/>
      <c r="I73" s="33"/>
      <c r="J73" s="76"/>
      <c r="K73" s="76"/>
      <c r="L73" s="70"/>
      <c r="M73" s="3"/>
      <c r="N73" s="32"/>
      <c r="O73" s="33"/>
      <c r="P73" s="69"/>
      <c r="Q73" s="69"/>
      <c r="R73" s="70"/>
    </row>
    <row r="74" spans="2:18" ht="19" customHeight="1" x14ac:dyDescent="0.2">
      <c r="B74" s="32"/>
      <c r="C74" s="33"/>
      <c r="D74" s="13" t="s">
        <v>8</v>
      </c>
      <c r="E74" s="14"/>
      <c r="F74" s="15" t="s">
        <v>9</v>
      </c>
      <c r="G74" s="3"/>
      <c r="H74" s="32"/>
      <c r="I74" s="33"/>
      <c r="J74" s="13" t="s">
        <v>8</v>
      </c>
      <c r="K74" s="14"/>
      <c r="L74" s="15" t="s">
        <v>9</v>
      </c>
      <c r="M74" s="3"/>
      <c r="N74" s="32"/>
      <c r="O74" s="33"/>
      <c r="P74" s="13" t="s">
        <v>8</v>
      </c>
      <c r="Q74" s="14"/>
      <c r="R74" s="15" t="s">
        <v>9</v>
      </c>
    </row>
    <row r="75" spans="2:18" ht="19" customHeight="1" x14ac:dyDescent="0.2">
      <c r="B75" s="34"/>
      <c r="C75" s="35"/>
      <c r="D75" s="16">
        <f>E69*3+E70*3</f>
        <v>0</v>
      </c>
      <c r="E75" s="17"/>
      <c r="F75" s="29">
        <f>D75*F72</f>
        <v>0</v>
      </c>
      <c r="G75" s="3"/>
      <c r="H75" s="34"/>
      <c r="I75" s="35"/>
      <c r="J75" s="16">
        <f>K70*3+K71*3+K69*3</f>
        <v>0</v>
      </c>
      <c r="K75" s="17"/>
      <c r="L75" s="29">
        <f>J75*L72</f>
        <v>0</v>
      </c>
      <c r="M75" s="3"/>
      <c r="N75" s="34"/>
      <c r="O75" s="35"/>
      <c r="P75" s="16">
        <f>Q69*3+Q70*3</f>
        <v>0</v>
      </c>
      <c r="Q75" s="17"/>
      <c r="R75" s="29">
        <f>P75*R72</f>
        <v>0</v>
      </c>
    </row>
    <row r="76" spans="2:18" x14ac:dyDescent="0.2"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4"/>
    </row>
    <row r="77" spans="2:18" ht="19" customHeight="1" x14ac:dyDescent="0.25">
      <c r="B77" s="30"/>
      <c r="C77" s="31"/>
      <c r="D77" s="5" t="s">
        <v>0</v>
      </c>
      <c r="E77" s="5"/>
      <c r="F77" s="6" t="s">
        <v>34</v>
      </c>
      <c r="G77" s="3"/>
      <c r="H77" s="30"/>
      <c r="I77" s="31"/>
      <c r="J77" s="5" t="s">
        <v>0</v>
      </c>
      <c r="K77" s="5"/>
      <c r="L77" s="6" t="s">
        <v>32</v>
      </c>
      <c r="M77" s="3"/>
      <c r="N77" s="30"/>
      <c r="O77" s="31"/>
      <c r="P77" s="5" t="s">
        <v>0</v>
      </c>
      <c r="Q77" s="5"/>
      <c r="R77" s="6" t="s">
        <v>35</v>
      </c>
    </row>
    <row r="78" spans="2:18" ht="19" customHeight="1" x14ac:dyDescent="0.25">
      <c r="B78" s="32"/>
      <c r="C78" s="33"/>
      <c r="D78" s="7" t="s">
        <v>1</v>
      </c>
      <c r="E78" s="7"/>
      <c r="F78" s="8" t="str">
        <f>VLOOKUP(F77,Спецификация!$A:$F,2,FALSE)</f>
        <v>Платье</v>
      </c>
      <c r="G78" s="3"/>
      <c r="H78" s="32"/>
      <c r="I78" s="33"/>
      <c r="J78" s="7" t="s">
        <v>1</v>
      </c>
      <c r="K78" s="7"/>
      <c r="L78" s="8" t="str">
        <f>VLOOKUP(L77,Спецификация!$A:$F,2,FALSE)</f>
        <v>Платье</v>
      </c>
      <c r="M78" s="3"/>
      <c r="N78" s="32"/>
      <c r="O78" s="33"/>
      <c r="P78" s="7" t="s">
        <v>1</v>
      </c>
      <c r="Q78" s="7"/>
      <c r="R78" s="8" t="str">
        <f>VLOOKUP(R77,Спецификация!$A:$F,2,FALSE)</f>
        <v>Платье</v>
      </c>
    </row>
    <row r="79" spans="2:18" ht="19" customHeight="1" x14ac:dyDescent="0.25">
      <c r="B79" s="32"/>
      <c r="C79" s="33"/>
      <c r="D79" s="7" t="s">
        <v>2</v>
      </c>
      <c r="E79" s="7"/>
      <c r="F79" s="8"/>
      <c r="G79" s="3"/>
      <c r="H79" s="32"/>
      <c r="I79" s="33"/>
      <c r="J79" s="7" t="s">
        <v>2</v>
      </c>
      <c r="K79" s="7"/>
      <c r="L79" s="8"/>
      <c r="M79" s="3"/>
      <c r="N79" s="32"/>
      <c r="O79" s="33"/>
      <c r="P79" s="7" t="s">
        <v>2</v>
      </c>
      <c r="Q79" s="7"/>
      <c r="R79" s="8"/>
    </row>
    <row r="80" spans="2:18" ht="19" customHeight="1" x14ac:dyDescent="0.25">
      <c r="B80" s="32"/>
      <c r="C80" s="33"/>
      <c r="D80" s="9" t="s">
        <v>3</v>
      </c>
      <c r="E80" s="9"/>
      <c r="F80" s="8" t="s">
        <v>18</v>
      </c>
      <c r="G80" s="3"/>
      <c r="H80" s="32"/>
      <c r="I80" s="33"/>
      <c r="J80" s="9" t="s">
        <v>3</v>
      </c>
      <c r="K80" s="9"/>
      <c r="L80" s="8" t="s">
        <v>17</v>
      </c>
      <c r="M80" s="3"/>
      <c r="N80" s="32"/>
      <c r="O80" s="33"/>
      <c r="P80" s="9" t="s">
        <v>3</v>
      </c>
      <c r="Q80" s="9"/>
      <c r="R80" s="8" t="s">
        <v>17</v>
      </c>
    </row>
    <row r="81" spans="2:18" ht="19" customHeight="1" x14ac:dyDescent="0.25">
      <c r="B81" s="32"/>
      <c r="C81" s="33"/>
      <c r="D81" s="9" t="s">
        <v>4</v>
      </c>
      <c r="E81" s="9"/>
      <c r="F81" s="8" t="s">
        <v>41</v>
      </c>
      <c r="G81" s="3"/>
      <c r="H81" s="32"/>
      <c r="I81" s="33"/>
      <c r="J81" s="9" t="s">
        <v>4</v>
      </c>
      <c r="K81" s="9"/>
      <c r="L81" s="8" t="s">
        <v>19</v>
      </c>
      <c r="M81" s="3"/>
      <c r="N81" s="32"/>
      <c r="O81" s="33"/>
      <c r="P81" s="9" t="s">
        <v>4</v>
      </c>
      <c r="Q81" s="9"/>
      <c r="R81" s="8" t="s">
        <v>19</v>
      </c>
    </row>
    <row r="82" spans="2:18" ht="19" customHeight="1" x14ac:dyDescent="0.25">
      <c r="B82" s="32"/>
      <c r="C82" s="33"/>
      <c r="D82" s="9"/>
      <c r="E82" s="9"/>
      <c r="F82" s="8"/>
      <c r="G82" s="3"/>
      <c r="H82" s="32"/>
      <c r="I82" s="33"/>
      <c r="J82" s="9"/>
      <c r="K82" s="9"/>
      <c r="L82" s="8"/>
      <c r="M82" s="3"/>
      <c r="N82" s="32"/>
      <c r="O82" s="33"/>
      <c r="P82" s="9"/>
      <c r="Q82" s="9"/>
      <c r="R82" s="8"/>
    </row>
    <row r="83" spans="2:18" ht="19" customHeight="1" x14ac:dyDescent="0.25">
      <c r="B83" s="32"/>
      <c r="C83" s="33"/>
      <c r="D83" s="9"/>
      <c r="E83" s="9"/>
      <c r="F83" s="8"/>
      <c r="G83" s="3"/>
      <c r="H83" s="32"/>
      <c r="I83" s="33"/>
      <c r="J83" s="9"/>
      <c r="K83" s="9"/>
      <c r="L83" s="8"/>
      <c r="M83" s="3"/>
      <c r="N83" s="32"/>
      <c r="O83" s="33"/>
      <c r="P83" s="9"/>
      <c r="Q83" s="9"/>
      <c r="R83" s="8"/>
    </row>
    <row r="84" spans="2:18" ht="19" customHeight="1" x14ac:dyDescent="0.25">
      <c r="B84" s="32"/>
      <c r="C84" s="33"/>
      <c r="D84" s="7"/>
      <c r="E84" s="7"/>
      <c r="F84" s="8"/>
      <c r="G84" s="3"/>
      <c r="H84" s="32"/>
      <c r="I84" s="33"/>
      <c r="J84" s="7"/>
      <c r="K84" s="7"/>
      <c r="L84" s="8"/>
      <c r="M84" s="3"/>
      <c r="N84" s="32"/>
      <c r="O84" s="33"/>
      <c r="P84" s="7"/>
      <c r="Q84" s="7"/>
      <c r="R84" s="8"/>
    </row>
    <row r="85" spans="2:18" ht="19" customHeight="1" x14ac:dyDescent="0.25">
      <c r="B85" s="32"/>
      <c r="C85" s="33"/>
      <c r="D85" s="7"/>
      <c r="E85" s="9"/>
      <c r="F85" s="10"/>
      <c r="G85" s="3"/>
      <c r="H85" s="32"/>
      <c r="I85" s="33"/>
      <c r="J85" s="9"/>
      <c r="K85" s="9"/>
      <c r="L85" s="10"/>
      <c r="M85" s="3"/>
      <c r="N85" s="32"/>
      <c r="O85" s="33"/>
      <c r="P85" s="9"/>
      <c r="Q85" s="9"/>
      <c r="R85" s="10"/>
    </row>
    <row r="86" spans="2:18" ht="19" customHeight="1" x14ac:dyDescent="0.2">
      <c r="B86" s="32"/>
      <c r="C86" s="33"/>
      <c r="D86" s="74" t="s">
        <v>5</v>
      </c>
      <c r="E86" s="74"/>
      <c r="F86" s="75"/>
      <c r="G86" s="3"/>
      <c r="H86" s="32"/>
      <c r="I86" s="33"/>
      <c r="J86" s="74" t="s">
        <v>5</v>
      </c>
      <c r="K86" s="74"/>
      <c r="L86" s="75"/>
      <c r="M86" s="3"/>
      <c r="N86" s="32"/>
      <c r="O86" s="33"/>
      <c r="P86" s="74" t="s">
        <v>5</v>
      </c>
      <c r="Q86" s="74"/>
      <c r="R86" s="75"/>
    </row>
    <row r="87" spans="2:18" ht="19" customHeight="1" x14ac:dyDescent="0.2">
      <c r="B87" s="32"/>
      <c r="C87" s="33" t="str">
        <f>F77&amp;"-"&amp;LEFT(F87,3)</f>
        <v>4042-2-110</v>
      </c>
      <c r="D87" s="77" t="s">
        <v>6</v>
      </c>
      <c r="E87" s="11">
        <v>0</v>
      </c>
      <c r="F87" s="12" t="str">
        <f>F80</f>
        <v>110 - 116 - 122</v>
      </c>
      <c r="G87" s="3"/>
      <c r="H87" s="32"/>
      <c r="I87" s="33" t="str">
        <f>L77&amp;"-"&amp;LEFT(L87,3)</f>
        <v>4045-2-116</v>
      </c>
      <c r="J87" s="77" t="s">
        <v>6</v>
      </c>
      <c r="K87" s="11">
        <v>0</v>
      </c>
      <c r="L87" s="12" t="str">
        <f>L80</f>
        <v>116 - 122 - 128</v>
      </c>
      <c r="M87" s="3"/>
      <c r="N87" s="32"/>
      <c r="O87" s="33" t="str">
        <f>R77&amp;"-"&amp;LEFT(R87,3)</f>
        <v>4041-2-116</v>
      </c>
      <c r="P87" s="77" t="s">
        <v>6</v>
      </c>
      <c r="Q87" s="11">
        <v>0</v>
      </c>
      <c r="R87" s="12" t="str">
        <f>R80</f>
        <v>116 - 122 - 128</v>
      </c>
    </row>
    <row r="88" spans="2:18" ht="19" customHeight="1" x14ac:dyDescent="0.2">
      <c r="B88" s="32"/>
      <c r="C88" s="33" t="str">
        <f>F77&amp;"-"&amp;LEFT(F88,3)</f>
        <v>4042-2-128</v>
      </c>
      <c r="D88" s="77"/>
      <c r="E88" s="11">
        <v>0</v>
      </c>
      <c r="F88" s="12" t="str">
        <f>F81</f>
        <v>128 - 134 - 140</v>
      </c>
      <c r="G88" s="3"/>
      <c r="H88" s="32"/>
      <c r="I88" s="33" t="str">
        <f>L77&amp;"-"&amp;LEFT(L88,3)</f>
        <v>4045-2-134</v>
      </c>
      <c r="J88" s="77"/>
      <c r="K88" s="11">
        <v>0</v>
      </c>
      <c r="L88" s="12" t="str">
        <f>L81</f>
        <v>134 - 140 - 146</v>
      </c>
      <c r="M88" s="3"/>
      <c r="N88" s="32"/>
      <c r="O88" s="33" t="str">
        <f>R77&amp;"-"&amp;LEFT(R88,3)</f>
        <v>4041-2-134</v>
      </c>
      <c r="P88" s="77"/>
      <c r="Q88" s="11">
        <v>0</v>
      </c>
      <c r="R88" s="12" t="str">
        <f>R81</f>
        <v>134 - 140 - 146</v>
      </c>
    </row>
    <row r="89" spans="2:18" ht="19" customHeight="1" x14ac:dyDescent="0.2">
      <c r="B89" s="32"/>
      <c r="C89" s="33"/>
      <c r="F89" s="41"/>
      <c r="G89" s="3"/>
      <c r="H89" s="32"/>
      <c r="I89" s="33"/>
      <c r="L89" s="41"/>
      <c r="M89" s="3"/>
      <c r="N89" s="32"/>
      <c r="O89" s="33"/>
      <c r="R89" s="41"/>
    </row>
    <row r="90" spans="2:18" ht="19" customHeight="1" x14ac:dyDescent="0.2">
      <c r="B90" s="32"/>
      <c r="C90" s="33"/>
      <c r="D90" s="69" t="s">
        <v>7</v>
      </c>
      <c r="E90" s="69"/>
      <c r="F90" s="70">
        <f>VLOOKUP(F77,Спецификация!$A:$D,4,FALSE)</f>
        <v>1610</v>
      </c>
      <c r="G90" s="3"/>
      <c r="H90" s="32"/>
      <c r="I90" s="33"/>
      <c r="J90" s="69" t="s">
        <v>7</v>
      </c>
      <c r="K90" s="69"/>
      <c r="L90" s="70">
        <f>VLOOKUP(L77,Спецификация!$A:$D,4,FALSE)</f>
        <v>1263</v>
      </c>
      <c r="M90" s="3"/>
      <c r="N90" s="32"/>
      <c r="O90" s="33"/>
      <c r="P90" s="69" t="s">
        <v>7</v>
      </c>
      <c r="Q90" s="69"/>
      <c r="R90" s="70">
        <f>VLOOKUP(R77,Спецификация!$A:$D,4,FALSE)</f>
        <v>1760</v>
      </c>
    </row>
    <row r="91" spans="2:18" ht="19" customHeight="1" x14ac:dyDescent="0.2">
      <c r="B91" s="32"/>
      <c r="C91" s="33"/>
      <c r="D91" s="69"/>
      <c r="E91" s="69"/>
      <c r="F91" s="70"/>
      <c r="G91" s="3"/>
      <c r="H91" s="32"/>
      <c r="I91" s="33"/>
      <c r="J91" s="69"/>
      <c r="K91" s="69"/>
      <c r="L91" s="70"/>
      <c r="M91" s="3"/>
      <c r="N91" s="32"/>
      <c r="O91" s="33"/>
      <c r="P91" s="69"/>
      <c r="Q91" s="69"/>
      <c r="R91" s="70"/>
    </row>
    <row r="92" spans="2:18" ht="19" customHeight="1" x14ac:dyDescent="0.2">
      <c r="B92" s="32"/>
      <c r="C92" s="33"/>
      <c r="D92" s="13" t="s">
        <v>8</v>
      </c>
      <c r="E92" s="14"/>
      <c r="F92" s="15" t="s">
        <v>9</v>
      </c>
      <c r="G92" s="3"/>
      <c r="H92" s="32"/>
      <c r="I92" s="33"/>
      <c r="J92" s="13" t="s">
        <v>8</v>
      </c>
      <c r="K92" s="14"/>
      <c r="L92" s="15" t="s">
        <v>9</v>
      </c>
      <c r="M92" s="3"/>
      <c r="N92" s="32"/>
      <c r="O92" s="33"/>
      <c r="P92" s="13" t="s">
        <v>8</v>
      </c>
      <c r="Q92" s="14"/>
      <c r="R92" s="15" t="s">
        <v>9</v>
      </c>
    </row>
    <row r="93" spans="2:18" ht="19" customHeight="1" x14ac:dyDescent="0.2">
      <c r="B93" s="34"/>
      <c r="C93" s="35"/>
      <c r="D93" s="16">
        <f>E87*3+E88*3</f>
        <v>0</v>
      </c>
      <c r="E93" s="17"/>
      <c r="F93" s="29">
        <f>D93*F90</f>
        <v>0</v>
      </c>
      <c r="G93" s="3"/>
      <c r="H93" s="34"/>
      <c r="I93" s="35"/>
      <c r="J93" s="16">
        <f>K87*3+K88*3</f>
        <v>0</v>
      </c>
      <c r="K93" s="17"/>
      <c r="L93" s="29">
        <f>J93*L90</f>
        <v>0</v>
      </c>
      <c r="M93" s="3"/>
      <c r="N93" s="34"/>
      <c r="O93" s="35"/>
      <c r="P93" s="16">
        <f>Q88*3+Q87*3</f>
        <v>0</v>
      </c>
      <c r="Q93" s="17"/>
      <c r="R93" s="29">
        <f>P93*R90</f>
        <v>0</v>
      </c>
    </row>
    <row r="94" spans="2:18" x14ac:dyDescent="0.2">
      <c r="B94" s="18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20"/>
    </row>
  </sheetData>
  <sheetProtection password="CE28" sheet="1" objects="1" scenarios="1" selectLockedCells="1"/>
  <mergeCells count="80">
    <mergeCell ref="D90:E91"/>
    <mergeCell ref="F90:F91"/>
    <mergeCell ref="J90:K91"/>
    <mergeCell ref="L90:L91"/>
    <mergeCell ref="D68:F68"/>
    <mergeCell ref="D69:D70"/>
    <mergeCell ref="J72:K73"/>
    <mergeCell ref="L72:L73"/>
    <mergeCell ref="E2:R2"/>
    <mergeCell ref="E3:K3"/>
    <mergeCell ref="L3:R3"/>
    <mergeCell ref="D15:D16"/>
    <mergeCell ref="D14:F14"/>
    <mergeCell ref="P14:R14"/>
    <mergeCell ref="P15:P16"/>
    <mergeCell ref="J15:J17"/>
    <mergeCell ref="D87:D88"/>
    <mergeCell ref="J86:L86"/>
    <mergeCell ref="J87:J88"/>
    <mergeCell ref="D32:F32"/>
    <mergeCell ref="J32:L32"/>
    <mergeCell ref="J68:L68"/>
    <mergeCell ref="J69:J71"/>
    <mergeCell ref="D36:E37"/>
    <mergeCell ref="F36:F37"/>
    <mergeCell ref="D33:D34"/>
    <mergeCell ref="J33:J34"/>
    <mergeCell ref="D50:F50"/>
    <mergeCell ref="D51:D52"/>
    <mergeCell ref="D54:E55"/>
    <mergeCell ref="F54:F55"/>
    <mergeCell ref="J54:K55"/>
    <mergeCell ref="P18:Q19"/>
    <mergeCell ref="R18:R19"/>
    <mergeCell ref="P68:R68"/>
    <mergeCell ref="P69:P70"/>
    <mergeCell ref="D86:F86"/>
    <mergeCell ref="P32:R32"/>
    <mergeCell ref="P36:Q37"/>
    <mergeCell ref="R36:R37"/>
    <mergeCell ref="P33:P34"/>
    <mergeCell ref="L54:L55"/>
    <mergeCell ref="P86:R86"/>
    <mergeCell ref="P50:R50"/>
    <mergeCell ref="P51:P52"/>
    <mergeCell ref="J36:K37"/>
    <mergeCell ref="L36:L37"/>
    <mergeCell ref="R72:R73"/>
    <mergeCell ref="D72:E73"/>
    <mergeCell ref="F72:F73"/>
    <mergeCell ref="J14:L14"/>
    <mergeCell ref="D18:E19"/>
    <mergeCell ref="F18:F19"/>
    <mergeCell ref="J18:K19"/>
    <mergeCell ref="L18:L19"/>
    <mergeCell ref="P90:Q91"/>
    <mergeCell ref="P54:Q55"/>
    <mergeCell ref="R54:R55"/>
    <mergeCell ref="J51:L51"/>
    <mergeCell ref="J52:J53"/>
    <mergeCell ref="P72:Q73"/>
    <mergeCell ref="R90:R91"/>
    <mergeCell ref="P87:P88"/>
    <mergeCell ref="S5:T5"/>
    <mergeCell ref="S6:T6"/>
    <mergeCell ref="S7:T7"/>
    <mergeCell ref="S8:T8"/>
    <mergeCell ref="S9:T9"/>
    <mergeCell ref="S10:T10"/>
    <mergeCell ref="S11:T11"/>
    <mergeCell ref="S12:T12"/>
    <mergeCell ref="S13:T13"/>
    <mergeCell ref="S14:T14"/>
    <mergeCell ref="S20:T20"/>
    <mergeCell ref="S21:T21"/>
    <mergeCell ref="S15:T15"/>
    <mergeCell ref="S16:T16"/>
    <mergeCell ref="S17:T17"/>
    <mergeCell ref="S18:T18"/>
    <mergeCell ref="S19:T19"/>
  </mergeCells>
  <phoneticPr fontId="13" type="noConversion"/>
  <pageMargins left="0.39000000000000007" right="0" top="0.2" bottom="0" header="0" footer="0"/>
  <pageSetup paperSize="9" scale="43" fitToHeight="2" orientation="portrait" horizontalDpi="0" verticalDpi="0"/>
  <headerFooter alignWithMargins="0"/>
  <rowBreaks count="1" manualBreakCount="1">
    <brk id="94" max="16383" man="1"/>
  </rowBreaks>
  <colBreaks count="1" manualBreakCount="1">
    <brk id="18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4"/>
    <pageSetUpPr fitToPage="1"/>
  </sheetPr>
  <dimension ref="A1:R92"/>
  <sheetViews>
    <sheetView workbookViewId="0">
      <pane ySplit="1" topLeftCell="A82" activePane="bottomLeft" state="frozen"/>
      <selection activeCell="F18" sqref="F18:F19"/>
      <selection pane="bottomLeft" activeCell="E93" sqref="E93"/>
    </sheetView>
  </sheetViews>
  <sheetFormatPr baseColWidth="10" defaultColWidth="10.83203125" defaultRowHeight="19" x14ac:dyDescent="0.25"/>
  <cols>
    <col min="1" max="1" width="16.1640625" style="22" customWidth="1"/>
    <col min="2" max="2" width="16" style="22" bestFit="1" customWidth="1"/>
    <col min="3" max="3" width="8.5" style="22" customWidth="1"/>
    <col min="4" max="4" width="13.33203125" style="22" customWidth="1"/>
    <col min="5" max="5" width="12.5" style="66" bestFit="1" customWidth="1"/>
    <col min="6" max="6" width="21.5" style="28" customWidth="1"/>
    <col min="7" max="7" width="22.5" style="22" customWidth="1"/>
    <col min="8" max="17" width="10.83203125" style="22"/>
    <col min="18" max="18" width="10.83203125" style="63"/>
    <col min="19" max="16384" width="10.83203125" style="22"/>
  </cols>
  <sheetData>
    <row r="1" spans="1:18" ht="23" customHeight="1" x14ac:dyDescent="0.25">
      <c r="A1" s="21" t="s">
        <v>0</v>
      </c>
      <c r="B1" s="21" t="s">
        <v>10</v>
      </c>
      <c r="C1" s="21" t="s">
        <v>11</v>
      </c>
      <c r="D1" s="21" t="s">
        <v>12</v>
      </c>
      <c r="E1" s="64" t="s">
        <v>13</v>
      </c>
      <c r="F1" s="26" t="s">
        <v>14</v>
      </c>
      <c r="G1" s="27">
        <f>SUM(F:F)/2</f>
        <v>0</v>
      </c>
    </row>
    <row r="2" spans="1:18" x14ac:dyDescent="0.25">
      <c r="A2" s="85" t="s">
        <v>23</v>
      </c>
      <c r="B2" s="85" t="s">
        <v>24</v>
      </c>
      <c r="C2" s="21">
        <v>116</v>
      </c>
      <c r="D2" s="25">
        <v>1263</v>
      </c>
      <c r="E2" s="67">
        <f>IFERROR(VLOOKUP(R2,'Платья Gold Silver Style'!$C$5:$F$93,3,FALSE),0)+IFERROR(VLOOKUP(R2,'Платья Gold Silver Style'!$I$5:$L$93,3,FALSE),0)+IFERROR(VLOOKUP(R2,'Платья Gold Silver Style'!$O$5:$R$93,3,FALSE),0)</f>
        <v>0</v>
      </c>
      <c r="F2" s="27">
        <f>D2*E2</f>
        <v>0</v>
      </c>
      <c r="R2" s="63" t="str">
        <f>A2&amp;"-"&amp;C2</f>
        <v>4045-1-116</v>
      </c>
    </row>
    <row r="3" spans="1:18" x14ac:dyDescent="0.25">
      <c r="A3" s="86" t="s">
        <v>23</v>
      </c>
      <c r="B3" s="86" t="s">
        <v>24</v>
      </c>
      <c r="C3" s="21">
        <v>122</v>
      </c>
      <c r="D3" s="25">
        <v>1263</v>
      </c>
      <c r="E3" s="67">
        <f>E2</f>
        <v>0</v>
      </c>
      <c r="F3" s="27">
        <f t="shared" ref="F3:F66" si="0">D3*E3</f>
        <v>0</v>
      </c>
      <c r="R3" s="63" t="str">
        <f t="shared" ref="R3:R66" si="1">A3&amp;"-"&amp;C3</f>
        <v>4045-1-122</v>
      </c>
    </row>
    <row r="4" spans="1:18" x14ac:dyDescent="0.25">
      <c r="A4" s="86" t="s">
        <v>23</v>
      </c>
      <c r="B4" s="86" t="s">
        <v>24</v>
      </c>
      <c r="C4" s="21">
        <v>128</v>
      </c>
      <c r="D4" s="25">
        <v>1263</v>
      </c>
      <c r="E4" s="67">
        <f>E2</f>
        <v>0</v>
      </c>
      <c r="F4" s="27">
        <f t="shared" si="0"/>
        <v>0</v>
      </c>
      <c r="R4" s="63" t="str">
        <f t="shared" si="1"/>
        <v>4045-1-128</v>
      </c>
    </row>
    <row r="5" spans="1:18" x14ac:dyDescent="0.25">
      <c r="A5" s="86" t="s">
        <v>23</v>
      </c>
      <c r="B5" s="86" t="s">
        <v>24</v>
      </c>
      <c r="C5" s="21">
        <v>134</v>
      </c>
      <c r="D5" s="25">
        <v>1263</v>
      </c>
      <c r="E5" s="65">
        <f>IFERROR(VLOOKUP(R5,'Платья Gold Silver Style'!$C$5:$F$93,3,FALSE),0)+IFERROR(VLOOKUP(R5,'Платья Gold Silver Style'!$I$5:$L$93,3,FALSE),0)+IFERROR(VLOOKUP(R5,'Платья Gold Silver Style'!$O$5:$R$93,3,FALSE),0)</f>
        <v>0</v>
      </c>
      <c r="F5" s="27">
        <f t="shared" si="0"/>
        <v>0</v>
      </c>
      <c r="R5" s="63" t="str">
        <f t="shared" si="1"/>
        <v>4045-1-134</v>
      </c>
    </row>
    <row r="6" spans="1:18" x14ac:dyDescent="0.25">
      <c r="A6" s="86" t="s">
        <v>23</v>
      </c>
      <c r="B6" s="86" t="s">
        <v>24</v>
      </c>
      <c r="C6" s="21">
        <v>140</v>
      </c>
      <c r="D6" s="25">
        <v>1263</v>
      </c>
      <c r="E6" s="65">
        <f>E5</f>
        <v>0</v>
      </c>
      <c r="F6" s="27">
        <f t="shared" si="0"/>
        <v>0</v>
      </c>
      <c r="R6" s="63" t="str">
        <f t="shared" si="1"/>
        <v>4045-1-140</v>
      </c>
    </row>
    <row r="7" spans="1:18" x14ac:dyDescent="0.25">
      <c r="A7" s="87" t="s">
        <v>23</v>
      </c>
      <c r="B7" s="87" t="s">
        <v>24</v>
      </c>
      <c r="C7" s="21">
        <v>146</v>
      </c>
      <c r="D7" s="25">
        <v>1263</v>
      </c>
      <c r="E7" s="65">
        <f>E5</f>
        <v>0</v>
      </c>
      <c r="F7" s="27">
        <f t="shared" si="0"/>
        <v>0</v>
      </c>
      <c r="R7" s="63" t="str">
        <f t="shared" si="1"/>
        <v>4045-1-146</v>
      </c>
    </row>
    <row r="8" spans="1:18" x14ac:dyDescent="0.25">
      <c r="A8" s="85" t="s">
        <v>25</v>
      </c>
      <c r="B8" s="85" t="s">
        <v>24</v>
      </c>
      <c r="C8" s="21">
        <v>122</v>
      </c>
      <c r="D8" s="25">
        <v>985</v>
      </c>
      <c r="E8" s="67">
        <f>IFERROR(VLOOKUP(R8,'Платья Gold Silver Style'!$C$5:$F$93,3,FALSE),0)+IFERROR(VLOOKUP(R8,'Платья Gold Silver Style'!$I$5:$L$93,3,FALSE),0)+IFERROR(VLOOKUP(R8,'Платья Gold Silver Style'!$O$5:$R$93,3,FALSE),0)</f>
        <v>0</v>
      </c>
      <c r="F8" s="27">
        <f t="shared" si="0"/>
        <v>0</v>
      </c>
      <c r="R8" s="63" t="str">
        <f t="shared" si="1"/>
        <v>4044-1-122</v>
      </c>
    </row>
    <row r="9" spans="1:18" x14ac:dyDescent="0.25">
      <c r="A9" s="86" t="s">
        <v>25</v>
      </c>
      <c r="B9" s="86" t="s">
        <v>24</v>
      </c>
      <c r="C9" s="21">
        <v>128</v>
      </c>
      <c r="D9" s="25">
        <v>985</v>
      </c>
      <c r="E9" s="67">
        <f t="shared" ref="E9" si="2">E8</f>
        <v>0</v>
      </c>
      <c r="F9" s="27">
        <f t="shared" si="0"/>
        <v>0</v>
      </c>
      <c r="R9" s="63" t="str">
        <f t="shared" si="1"/>
        <v>4044-1-128</v>
      </c>
    </row>
    <row r="10" spans="1:18" x14ac:dyDescent="0.25">
      <c r="A10" s="86" t="s">
        <v>25</v>
      </c>
      <c r="B10" s="86" t="s">
        <v>24</v>
      </c>
      <c r="C10" s="21">
        <v>134</v>
      </c>
      <c r="D10" s="25">
        <v>985</v>
      </c>
      <c r="E10" s="67">
        <f t="shared" ref="E10" si="3">E8</f>
        <v>0</v>
      </c>
      <c r="F10" s="27">
        <f t="shared" si="0"/>
        <v>0</v>
      </c>
      <c r="R10" s="63" t="str">
        <f t="shared" si="1"/>
        <v>4044-1-134</v>
      </c>
    </row>
    <row r="11" spans="1:18" x14ac:dyDescent="0.25">
      <c r="A11" s="86" t="s">
        <v>25</v>
      </c>
      <c r="B11" s="86" t="s">
        <v>24</v>
      </c>
      <c r="C11" s="21">
        <v>140</v>
      </c>
      <c r="D11" s="25">
        <v>985</v>
      </c>
      <c r="E11" s="65">
        <f>IFERROR(VLOOKUP(R11,'Платья Gold Silver Style'!$C$5:$F$93,3,FALSE),0)+IFERROR(VLOOKUP(R11,'Платья Gold Silver Style'!$I$5:$L$93,3,FALSE),0)+IFERROR(VLOOKUP(R11,'Платья Gold Silver Style'!$O$5:$R$93,3,FALSE),0)</f>
        <v>0</v>
      </c>
      <c r="F11" s="27">
        <f t="shared" si="0"/>
        <v>0</v>
      </c>
      <c r="R11" s="63" t="str">
        <f t="shared" si="1"/>
        <v>4044-1-140</v>
      </c>
    </row>
    <row r="12" spans="1:18" x14ac:dyDescent="0.25">
      <c r="A12" s="86" t="s">
        <v>25</v>
      </c>
      <c r="B12" s="86" t="s">
        <v>24</v>
      </c>
      <c r="C12" s="21">
        <v>146</v>
      </c>
      <c r="D12" s="25">
        <v>985</v>
      </c>
      <c r="E12" s="65">
        <f t="shared" ref="E12" si="4">E11</f>
        <v>0</v>
      </c>
      <c r="F12" s="27">
        <f t="shared" si="0"/>
        <v>0</v>
      </c>
      <c r="R12" s="63" t="str">
        <f t="shared" si="1"/>
        <v>4044-1-146</v>
      </c>
    </row>
    <row r="13" spans="1:18" x14ac:dyDescent="0.25">
      <c r="A13" s="87" t="s">
        <v>25</v>
      </c>
      <c r="B13" s="87" t="s">
        <v>24</v>
      </c>
      <c r="C13" s="21">
        <v>152</v>
      </c>
      <c r="D13" s="25">
        <v>985</v>
      </c>
      <c r="E13" s="65">
        <f t="shared" ref="E13" si="5">E11</f>
        <v>0</v>
      </c>
      <c r="F13" s="27">
        <f t="shared" si="0"/>
        <v>0</v>
      </c>
      <c r="R13" s="63" t="str">
        <f t="shared" si="1"/>
        <v>4044-1-152</v>
      </c>
    </row>
    <row r="14" spans="1:18" x14ac:dyDescent="0.25">
      <c r="A14" s="85" t="s">
        <v>26</v>
      </c>
      <c r="B14" s="85" t="s">
        <v>24</v>
      </c>
      <c r="C14" s="21">
        <v>110</v>
      </c>
      <c r="D14" s="25">
        <v>1610</v>
      </c>
      <c r="E14" s="67">
        <f>IFERROR(VLOOKUP(R14,'Платья Gold Silver Style'!$C$5:$F$93,3,FALSE),0)+IFERROR(VLOOKUP(R14,'Платья Gold Silver Style'!$I$5:$L$93,3,FALSE),0)+IFERROR(VLOOKUP(R14,'Платья Gold Silver Style'!$O$5:$R$93,3,FALSE),0)</f>
        <v>0</v>
      </c>
      <c r="F14" s="27">
        <f t="shared" si="0"/>
        <v>0</v>
      </c>
      <c r="R14" s="63" t="str">
        <f t="shared" si="1"/>
        <v>4042-1-110</v>
      </c>
    </row>
    <row r="15" spans="1:18" x14ac:dyDescent="0.25">
      <c r="A15" s="86" t="s">
        <v>26</v>
      </c>
      <c r="B15" s="86" t="s">
        <v>24</v>
      </c>
      <c r="C15" s="21">
        <v>116</v>
      </c>
      <c r="D15" s="25">
        <v>1610</v>
      </c>
      <c r="E15" s="67">
        <f t="shared" ref="E15" si="6">E14</f>
        <v>0</v>
      </c>
      <c r="F15" s="27">
        <f t="shared" si="0"/>
        <v>0</v>
      </c>
      <c r="R15" s="63" t="str">
        <f t="shared" si="1"/>
        <v>4042-1-116</v>
      </c>
    </row>
    <row r="16" spans="1:18" x14ac:dyDescent="0.25">
      <c r="A16" s="86" t="s">
        <v>26</v>
      </c>
      <c r="B16" s="86" t="s">
        <v>24</v>
      </c>
      <c r="C16" s="21">
        <v>122</v>
      </c>
      <c r="D16" s="25">
        <v>1610</v>
      </c>
      <c r="E16" s="67">
        <f t="shared" ref="E16" si="7">E14</f>
        <v>0</v>
      </c>
      <c r="F16" s="27">
        <f t="shared" si="0"/>
        <v>0</v>
      </c>
      <c r="R16" s="63" t="str">
        <f t="shared" si="1"/>
        <v>4042-1-122</v>
      </c>
    </row>
    <row r="17" spans="1:18" x14ac:dyDescent="0.25">
      <c r="A17" s="86" t="s">
        <v>26</v>
      </c>
      <c r="B17" s="86" t="s">
        <v>24</v>
      </c>
      <c r="C17" s="21">
        <v>128</v>
      </c>
      <c r="D17" s="25">
        <v>1610</v>
      </c>
      <c r="E17" s="65">
        <f>IFERROR(VLOOKUP(R17,'Платья Gold Silver Style'!$C$5:$F$93,3,FALSE),0)+IFERROR(VLOOKUP(R17,'Платья Gold Silver Style'!$I$5:$L$93,3,FALSE),0)+IFERROR(VLOOKUP(R17,'Платья Gold Silver Style'!$O$5:$R$93,3,FALSE),0)</f>
        <v>0</v>
      </c>
      <c r="F17" s="27">
        <f t="shared" si="0"/>
        <v>0</v>
      </c>
      <c r="R17" s="63" t="str">
        <f t="shared" si="1"/>
        <v>4042-1-128</v>
      </c>
    </row>
    <row r="18" spans="1:18" x14ac:dyDescent="0.25">
      <c r="A18" s="86" t="s">
        <v>26</v>
      </c>
      <c r="B18" s="86" t="s">
        <v>24</v>
      </c>
      <c r="C18" s="21">
        <v>134</v>
      </c>
      <c r="D18" s="25">
        <v>1610</v>
      </c>
      <c r="E18" s="65">
        <f t="shared" ref="E18" si="8">E17</f>
        <v>0</v>
      </c>
      <c r="F18" s="27">
        <f t="shared" si="0"/>
        <v>0</v>
      </c>
      <c r="R18" s="63" t="str">
        <f t="shared" si="1"/>
        <v>4042-1-134</v>
      </c>
    </row>
    <row r="19" spans="1:18" x14ac:dyDescent="0.25">
      <c r="A19" s="87" t="s">
        <v>26</v>
      </c>
      <c r="B19" s="87" t="s">
        <v>24</v>
      </c>
      <c r="C19" s="21">
        <v>140</v>
      </c>
      <c r="D19" s="25">
        <v>1610</v>
      </c>
      <c r="E19" s="65">
        <f t="shared" ref="E19" si="9">E17</f>
        <v>0</v>
      </c>
      <c r="F19" s="27">
        <f t="shared" si="0"/>
        <v>0</v>
      </c>
      <c r="R19" s="63" t="str">
        <f t="shared" si="1"/>
        <v>4042-1-140</v>
      </c>
    </row>
    <row r="20" spans="1:18" x14ac:dyDescent="0.25">
      <c r="A20" s="85" t="s">
        <v>27</v>
      </c>
      <c r="B20" s="85" t="s">
        <v>24</v>
      </c>
      <c r="C20" s="21">
        <v>116</v>
      </c>
      <c r="D20" s="25">
        <v>1760</v>
      </c>
      <c r="E20" s="67">
        <f>IFERROR(VLOOKUP(R20,'Платья Gold Silver Style'!$C$5:$F$93,3,FALSE),0)+IFERROR(VLOOKUP(R20,'Платья Gold Silver Style'!$I$5:$L$93,3,FALSE),0)+IFERROR(VLOOKUP(R20,'Платья Gold Silver Style'!$O$5:$R$93,3,FALSE),0)</f>
        <v>0</v>
      </c>
      <c r="F20" s="27">
        <f t="shared" si="0"/>
        <v>0</v>
      </c>
      <c r="R20" s="63" t="str">
        <f t="shared" si="1"/>
        <v>4041-1-116</v>
      </c>
    </row>
    <row r="21" spans="1:18" x14ac:dyDescent="0.25">
      <c r="A21" s="86" t="s">
        <v>27</v>
      </c>
      <c r="B21" s="86" t="s">
        <v>24</v>
      </c>
      <c r="C21" s="21">
        <v>122</v>
      </c>
      <c r="D21" s="25">
        <v>1760</v>
      </c>
      <c r="E21" s="67">
        <f t="shared" ref="E21" si="10">E20</f>
        <v>0</v>
      </c>
      <c r="F21" s="27">
        <f t="shared" si="0"/>
        <v>0</v>
      </c>
      <c r="R21" s="63" t="str">
        <f t="shared" si="1"/>
        <v>4041-1-122</v>
      </c>
    </row>
    <row r="22" spans="1:18" x14ac:dyDescent="0.25">
      <c r="A22" s="86" t="s">
        <v>27</v>
      </c>
      <c r="B22" s="86" t="s">
        <v>24</v>
      </c>
      <c r="C22" s="21">
        <v>128</v>
      </c>
      <c r="D22" s="25">
        <v>1760</v>
      </c>
      <c r="E22" s="67">
        <f t="shared" ref="E22" si="11">E20</f>
        <v>0</v>
      </c>
      <c r="F22" s="27">
        <f t="shared" si="0"/>
        <v>0</v>
      </c>
      <c r="R22" s="63" t="str">
        <f t="shared" si="1"/>
        <v>4041-1-128</v>
      </c>
    </row>
    <row r="23" spans="1:18" x14ac:dyDescent="0.25">
      <c r="A23" s="86" t="s">
        <v>27</v>
      </c>
      <c r="B23" s="86" t="s">
        <v>24</v>
      </c>
      <c r="C23" s="21">
        <v>134</v>
      </c>
      <c r="D23" s="25">
        <v>1760</v>
      </c>
      <c r="E23" s="65">
        <f>IFERROR(VLOOKUP(R23,'Платья Gold Silver Style'!$C$5:$F$93,3,FALSE),0)+IFERROR(VLOOKUP(R23,'Платья Gold Silver Style'!$I$5:$L$93,3,FALSE),0)+IFERROR(VLOOKUP(R23,'Платья Gold Silver Style'!$O$5:$R$93,3,FALSE),0)</f>
        <v>0</v>
      </c>
      <c r="F23" s="27">
        <f t="shared" si="0"/>
        <v>0</v>
      </c>
      <c r="R23" s="63" t="str">
        <f t="shared" si="1"/>
        <v>4041-1-134</v>
      </c>
    </row>
    <row r="24" spans="1:18" x14ac:dyDescent="0.25">
      <c r="A24" s="86" t="s">
        <v>27</v>
      </c>
      <c r="B24" s="86" t="s">
        <v>24</v>
      </c>
      <c r="C24" s="21">
        <v>140</v>
      </c>
      <c r="D24" s="25">
        <v>1760</v>
      </c>
      <c r="E24" s="65">
        <f t="shared" ref="E24" si="12">E23</f>
        <v>0</v>
      </c>
      <c r="F24" s="27">
        <f t="shared" si="0"/>
        <v>0</v>
      </c>
      <c r="R24" s="63" t="str">
        <f t="shared" si="1"/>
        <v>4041-1-140</v>
      </c>
    </row>
    <row r="25" spans="1:18" x14ac:dyDescent="0.25">
      <c r="A25" s="87" t="s">
        <v>27</v>
      </c>
      <c r="B25" s="87" t="s">
        <v>24</v>
      </c>
      <c r="C25" s="21">
        <v>146</v>
      </c>
      <c r="D25" s="25">
        <v>1760</v>
      </c>
      <c r="E25" s="65">
        <f t="shared" ref="E25" si="13">E23</f>
        <v>0</v>
      </c>
      <c r="F25" s="27">
        <f t="shared" si="0"/>
        <v>0</v>
      </c>
      <c r="R25" s="63" t="str">
        <f t="shared" si="1"/>
        <v>4041-1-146</v>
      </c>
    </row>
    <row r="26" spans="1:18" x14ac:dyDescent="0.25">
      <c r="A26" s="85" t="s">
        <v>28</v>
      </c>
      <c r="B26" s="85" t="s">
        <v>24</v>
      </c>
      <c r="C26" s="21">
        <v>98</v>
      </c>
      <c r="D26" s="25">
        <v>1461</v>
      </c>
      <c r="E26" s="67">
        <f>IFERROR(VLOOKUP(R26,'Платья Gold Silver Style'!$C$5:$F$93,3,FALSE),0)+IFERROR(VLOOKUP(R26,'Платья Gold Silver Style'!$I$5:$L$93,3,FALSE),0)+IFERROR(VLOOKUP(R26,'Платья Gold Silver Style'!$O$5:$R$93,3,FALSE),0)</f>
        <v>0</v>
      </c>
      <c r="F26" s="27">
        <f t="shared" si="0"/>
        <v>0</v>
      </c>
      <c r="R26" s="63" t="str">
        <f t="shared" si="1"/>
        <v>4040-1-98</v>
      </c>
    </row>
    <row r="27" spans="1:18" x14ac:dyDescent="0.25">
      <c r="A27" s="86" t="s">
        <v>28</v>
      </c>
      <c r="B27" s="86" t="s">
        <v>24</v>
      </c>
      <c r="C27" s="21">
        <v>104</v>
      </c>
      <c r="D27" s="25">
        <v>1461</v>
      </c>
      <c r="E27" s="67">
        <f t="shared" ref="E27" si="14">E26</f>
        <v>0</v>
      </c>
      <c r="F27" s="27">
        <f t="shared" si="0"/>
        <v>0</v>
      </c>
      <c r="R27" s="63" t="str">
        <f t="shared" si="1"/>
        <v>4040-1-104</v>
      </c>
    </row>
    <row r="28" spans="1:18" x14ac:dyDescent="0.25">
      <c r="A28" s="86" t="s">
        <v>28</v>
      </c>
      <c r="B28" s="86" t="s">
        <v>24</v>
      </c>
      <c r="C28" s="21">
        <v>110</v>
      </c>
      <c r="D28" s="25">
        <v>1461</v>
      </c>
      <c r="E28" s="67">
        <f t="shared" ref="E28" si="15">E26</f>
        <v>0</v>
      </c>
      <c r="F28" s="27">
        <f t="shared" si="0"/>
        <v>0</v>
      </c>
      <c r="R28" s="63" t="str">
        <f t="shared" si="1"/>
        <v>4040-1-110</v>
      </c>
    </row>
    <row r="29" spans="1:18" x14ac:dyDescent="0.25">
      <c r="A29" s="86" t="s">
        <v>28</v>
      </c>
      <c r="B29" s="86" t="s">
        <v>24</v>
      </c>
      <c r="C29" s="21">
        <v>116</v>
      </c>
      <c r="D29" s="25">
        <v>1461</v>
      </c>
      <c r="E29" s="65">
        <f>IFERROR(VLOOKUP(R29,'Платья Gold Silver Style'!$C$5:$F$93,3,FALSE),0)+IFERROR(VLOOKUP(R29,'Платья Gold Silver Style'!$I$5:$L$93,3,FALSE),0)+IFERROR(VLOOKUP(R29,'Платья Gold Silver Style'!$O$5:$R$93,3,FALSE),0)</f>
        <v>0</v>
      </c>
      <c r="F29" s="27">
        <f t="shared" si="0"/>
        <v>0</v>
      </c>
      <c r="R29" s="63" t="str">
        <f t="shared" si="1"/>
        <v>4040-1-116</v>
      </c>
    </row>
    <row r="30" spans="1:18" x14ac:dyDescent="0.25">
      <c r="A30" s="86" t="s">
        <v>28</v>
      </c>
      <c r="B30" s="86" t="s">
        <v>24</v>
      </c>
      <c r="C30" s="21">
        <v>122</v>
      </c>
      <c r="D30" s="25">
        <v>1461</v>
      </c>
      <c r="E30" s="65">
        <f t="shared" ref="E30" si="16">E29</f>
        <v>0</v>
      </c>
      <c r="F30" s="27">
        <f t="shared" si="0"/>
        <v>0</v>
      </c>
      <c r="R30" s="63" t="str">
        <f t="shared" si="1"/>
        <v>4040-1-122</v>
      </c>
    </row>
    <row r="31" spans="1:18" x14ac:dyDescent="0.25">
      <c r="A31" s="87" t="s">
        <v>28</v>
      </c>
      <c r="B31" s="87" t="s">
        <v>24</v>
      </c>
      <c r="C31" s="21">
        <v>128</v>
      </c>
      <c r="D31" s="25">
        <v>1461</v>
      </c>
      <c r="E31" s="65">
        <f t="shared" ref="E31" si="17">E29</f>
        <v>0</v>
      </c>
      <c r="F31" s="27">
        <f t="shared" si="0"/>
        <v>0</v>
      </c>
      <c r="R31" s="63" t="str">
        <f t="shared" si="1"/>
        <v>4040-1-128</v>
      </c>
    </row>
    <row r="32" spans="1:18" x14ac:dyDescent="0.25">
      <c r="A32" s="85" t="s">
        <v>29</v>
      </c>
      <c r="B32" s="85" t="s">
        <v>24</v>
      </c>
      <c r="C32" s="21">
        <v>80</v>
      </c>
      <c r="D32" s="25">
        <v>882</v>
      </c>
      <c r="E32" s="67">
        <f>IFERROR(VLOOKUP(R32,'Платья Gold Silver Style'!$C$5:$F$93,3,FALSE),0)+IFERROR(VLOOKUP(R32,'Платья Gold Silver Style'!$I$5:$L$93,3,FALSE),0)+IFERROR(VLOOKUP(R32,'Платья Gold Silver Style'!$O$5:$R$93,3,FALSE),0)</f>
        <v>0</v>
      </c>
      <c r="F32" s="27">
        <f t="shared" si="0"/>
        <v>0</v>
      </c>
      <c r="R32" s="63" t="str">
        <f t="shared" si="1"/>
        <v>4039-1-80</v>
      </c>
    </row>
    <row r="33" spans="1:18" x14ac:dyDescent="0.25">
      <c r="A33" s="86" t="s">
        <v>29</v>
      </c>
      <c r="B33" s="86" t="s">
        <v>24</v>
      </c>
      <c r="C33" s="21">
        <v>86</v>
      </c>
      <c r="D33" s="25">
        <v>882</v>
      </c>
      <c r="E33" s="67">
        <f t="shared" ref="E33" si="18">E32</f>
        <v>0</v>
      </c>
      <c r="F33" s="27">
        <f t="shared" si="0"/>
        <v>0</v>
      </c>
      <c r="R33" s="63" t="str">
        <f t="shared" si="1"/>
        <v>4039-1-86</v>
      </c>
    </row>
    <row r="34" spans="1:18" x14ac:dyDescent="0.25">
      <c r="A34" s="86" t="s">
        <v>29</v>
      </c>
      <c r="B34" s="86" t="s">
        <v>24</v>
      </c>
      <c r="C34" s="21">
        <v>92</v>
      </c>
      <c r="D34" s="25">
        <v>882</v>
      </c>
      <c r="E34" s="67">
        <f t="shared" ref="E34" si="19">E32</f>
        <v>0</v>
      </c>
      <c r="F34" s="27">
        <f t="shared" si="0"/>
        <v>0</v>
      </c>
      <c r="R34" s="63" t="str">
        <f t="shared" si="1"/>
        <v>4039-1-92</v>
      </c>
    </row>
    <row r="35" spans="1:18" x14ac:dyDescent="0.25">
      <c r="A35" s="86" t="s">
        <v>29</v>
      </c>
      <c r="B35" s="86" t="s">
        <v>24</v>
      </c>
      <c r="C35" s="21">
        <v>98</v>
      </c>
      <c r="D35" s="25">
        <v>882</v>
      </c>
      <c r="E35" s="65">
        <f>IFERROR(VLOOKUP(R35,'Платья Gold Silver Style'!$C$5:$F$93,3,FALSE),0)+IFERROR(VLOOKUP(R35,'Платья Gold Silver Style'!$I$5:$L$93,3,FALSE),0)+IFERROR(VLOOKUP(R35,'Платья Gold Silver Style'!$O$5:$R$93,3,FALSE),0)</f>
        <v>0</v>
      </c>
      <c r="F35" s="27">
        <f t="shared" si="0"/>
        <v>0</v>
      </c>
      <c r="R35" s="63" t="str">
        <f t="shared" si="1"/>
        <v>4039-1-98</v>
      </c>
    </row>
    <row r="36" spans="1:18" x14ac:dyDescent="0.25">
      <c r="A36" s="86" t="s">
        <v>29</v>
      </c>
      <c r="B36" s="86" t="s">
        <v>24</v>
      </c>
      <c r="C36" s="21">
        <v>104</v>
      </c>
      <c r="D36" s="25">
        <v>882</v>
      </c>
      <c r="E36" s="65">
        <f t="shared" ref="E36" si="20">E35</f>
        <v>0</v>
      </c>
      <c r="F36" s="27">
        <f t="shared" si="0"/>
        <v>0</v>
      </c>
      <c r="R36" s="63" t="str">
        <f t="shared" si="1"/>
        <v>4039-1-104</v>
      </c>
    </row>
    <row r="37" spans="1:18" x14ac:dyDescent="0.25">
      <c r="A37" s="87" t="s">
        <v>29</v>
      </c>
      <c r="B37" s="87" t="s">
        <v>24</v>
      </c>
      <c r="C37" s="21">
        <v>110</v>
      </c>
      <c r="D37" s="25">
        <v>882</v>
      </c>
      <c r="E37" s="65">
        <f t="shared" ref="E37" si="21">E35</f>
        <v>0</v>
      </c>
      <c r="F37" s="27">
        <f t="shared" si="0"/>
        <v>0</v>
      </c>
      <c r="R37" s="63" t="str">
        <f t="shared" si="1"/>
        <v>4039-1-110</v>
      </c>
    </row>
    <row r="38" spans="1:18" x14ac:dyDescent="0.25">
      <c r="A38" s="85" t="s">
        <v>30</v>
      </c>
      <c r="B38" s="85" t="s">
        <v>31</v>
      </c>
      <c r="C38" s="23">
        <v>80</v>
      </c>
      <c r="D38" s="25">
        <v>833</v>
      </c>
      <c r="E38" s="67">
        <f>IFERROR(VLOOKUP(R38,'Платья Gold Silver Style'!$C$5:$F$93,3,FALSE),0)+IFERROR(VLOOKUP(R38,'Платья Gold Silver Style'!$I$5:$L$93,3,FALSE),0)+IFERROR(VLOOKUP(R38,'Платья Gold Silver Style'!$O$5:$R$93,3,FALSE),0)</f>
        <v>0</v>
      </c>
      <c r="F38" s="27">
        <f t="shared" si="0"/>
        <v>0</v>
      </c>
      <c r="R38" s="63" t="str">
        <f t="shared" si="1"/>
        <v>4043-1-80</v>
      </c>
    </row>
    <row r="39" spans="1:18" x14ac:dyDescent="0.25">
      <c r="A39" s="86" t="s">
        <v>30</v>
      </c>
      <c r="B39" s="86" t="s">
        <v>31</v>
      </c>
      <c r="C39" s="24">
        <v>86</v>
      </c>
      <c r="D39" s="25">
        <v>833</v>
      </c>
      <c r="E39" s="67">
        <f t="shared" ref="E39" si="22">E38</f>
        <v>0</v>
      </c>
      <c r="F39" s="27">
        <f t="shared" si="0"/>
        <v>0</v>
      </c>
      <c r="R39" s="63" t="str">
        <f t="shared" si="1"/>
        <v>4043-1-86</v>
      </c>
    </row>
    <row r="40" spans="1:18" x14ac:dyDescent="0.25">
      <c r="A40" s="86" t="s">
        <v>30</v>
      </c>
      <c r="B40" s="86" t="s">
        <v>31</v>
      </c>
      <c r="C40" s="24">
        <v>92</v>
      </c>
      <c r="D40" s="25">
        <v>833</v>
      </c>
      <c r="E40" s="67">
        <f t="shared" ref="E40" si="23">E38</f>
        <v>0</v>
      </c>
      <c r="F40" s="27">
        <f t="shared" si="0"/>
        <v>0</v>
      </c>
      <c r="R40" s="63" t="str">
        <f t="shared" si="1"/>
        <v>4043-1-92</v>
      </c>
    </row>
    <row r="41" spans="1:18" x14ac:dyDescent="0.25">
      <c r="A41" s="86" t="s">
        <v>30</v>
      </c>
      <c r="B41" s="86" t="s">
        <v>31</v>
      </c>
      <c r="C41" s="24">
        <v>98</v>
      </c>
      <c r="D41" s="25">
        <v>833</v>
      </c>
      <c r="E41" s="65">
        <f>IFERROR(VLOOKUP(R41,'Платья Gold Silver Style'!$C$5:$F$93,3,FALSE),0)+IFERROR(VLOOKUP(R41,'Платья Gold Silver Style'!$I$5:$L$93,3,FALSE),0)+IFERROR(VLOOKUP(R41,'Платья Gold Silver Style'!$O$5:$R$93,3,FALSE),0)</f>
        <v>0</v>
      </c>
      <c r="F41" s="27">
        <f t="shared" si="0"/>
        <v>0</v>
      </c>
      <c r="R41" s="63" t="str">
        <f t="shared" si="1"/>
        <v>4043-1-98</v>
      </c>
    </row>
    <row r="42" spans="1:18" x14ac:dyDescent="0.25">
      <c r="A42" s="86" t="s">
        <v>30</v>
      </c>
      <c r="B42" s="86" t="s">
        <v>31</v>
      </c>
      <c r="C42" s="24">
        <v>104</v>
      </c>
      <c r="D42" s="25">
        <v>833</v>
      </c>
      <c r="E42" s="65">
        <f t="shared" ref="E42" si="24">E41</f>
        <v>0</v>
      </c>
      <c r="F42" s="27">
        <f t="shared" si="0"/>
        <v>0</v>
      </c>
      <c r="R42" s="63" t="str">
        <f t="shared" si="1"/>
        <v>4043-1-104</v>
      </c>
    </row>
    <row r="43" spans="1:18" x14ac:dyDescent="0.25">
      <c r="A43" s="86" t="s">
        <v>30</v>
      </c>
      <c r="B43" s="86" t="s">
        <v>31</v>
      </c>
      <c r="C43" s="24">
        <v>110</v>
      </c>
      <c r="D43" s="25">
        <v>833</v>
      </c>
      <c r="E43" s="65">
        <f t="shared" ref="E43" si="25">E41</f>
        <v>0</v>
      </c>
      <c r="F43" s="27">
        <f t="shared" si="0"/>
        <v>0</v>
      </c>
      <c r="R43" s="63" t="str">
        <f t="shared" si="1"/>
        <v>4043-1-110</v>
      </c>
    </row>
    <row r="44" spans="1:18" x14ac:dyDescent="0.25">
      <c r="A44" s="86" t="s">
        <v>30</v>
      </c>
      <c r="B44" s="86" t="s">
        <v>31</v>
      </c>
      <c r="C44" s="23">
        <v>116</v>
      </c>
      <c r="D44" s="25">
        <v>833</v>
      </c>
      <c r="E44" s="67">
        <f>IFERROR(VLOOKUP(R44,'Платья Gold Silver Style'!$C$5:$F$93,3,FALSE),0)+IFERROR(VLOOKUP(R44,'Платья Gold Silver Style'!$I$5:$L$93,3,FALSE),0)+IFERROR(VLOOKUP(R44,'Платья Gold Silver Style'!$O$5:$R$93,3,FALSE),0)</f>
        <v>0</v>
      </c>
      <c r="F44" s="27">
        <f t="shared" si="0"/>
        <v>0</v>
      </c>
      <c r="R44" s="63" t="str">
        <f t="shared" si="1"/>
        <v>4043-1-116</v>
      </c>
    </row>
    <row r="45" spans="1:18" x14ac:dyDescent="0.25">
      <c r="A45" s="86" t="s">
        <v>30</v>
      </c>
      <c r="B45" s="86" t="s">
        <v>31</v>
      </c>
      <c r="C45" s="24">
        <v>122</v>
      </c>
      <c r="D45" s="25">
        <v>833</v>
      </c>
      <c r="E45" s="67">
        <f t="shared" ref="E45" si="26">E44</f>
        <v>0</v>
      </c>
      <c r="F45" s="27">
        <f t="shared" si="0"/>
        <v>0</v>
      </c>
      <c r="R45" s="63" t="str">
        <f t="shared" si="1"/>
        <v>4043-1-122</v>
      </c>
    </row>
    <row r="46" spans="1:18" x14ac:dyDescent="0.25">
      <c r="A46" s="86" t="s">
        <v>30</v>
      </c>
      <c r="B46" s="86" t="s">
        <v>31</v>
      </c>
      <c r="C46" s="24">
        <v>128</v>
      </c>
      <c r="D46" s="25">
        <v>833</v>
      </c>
      <c r="E46" s="67">
        <f t="shared" ref="E46" si="27">E44</f>
        <v>0</v>
      </c>
      <c r="F46" s="27">
        <f t="shared" si="0"/>
        <v>0</v>
      </c>
      <c r="R46" s="63" t="str">
        <f t="shared" si="1"/>
        <v>4043-1-128</v>
      </c>
    </row>
    <row r="47" spans="1:18" x14ac:dyDescent="0.25">
      <c r="A47" s="85" t="s">
        <v>32</v>
      </c>
      <c r="B47" s="85" t="s">
        <v>24</v>
      </c>
      <c r="C47" s="24">
        <v>116</v>
      </c>
      <c r="D47" s="25">
        <v>1263</v>
      </c>
      <c r="E47" s="65">
        <f>IFERROR(VLOOKUP(R47,'Платья Gold Silver Style'!$C$5:$F$93,3,FALSE),0)+IFERROR(VLOOKUP(R47,'Платья Gold Silver Style'!$I$5:$L$93,3,FALSE),0)+IFERROR(VLOOKUP(R47,'Платья Gold Silver Style'!$O$5:$R$93,3,FALSE),0)</f>
        <v>0</v>
      </c>
      <c r="F47" s="27">
        <f t="shared" si="0"/>
        <v>0</v>
      </c>
      <c r="R47" s="63" t="str">
        <f t="shared" si="1"/>
        <v>4045-2-116</v>
      </c>
    </row>
    <row r="48" spans="1:18" x14ac:dyDescent="0.25">
      <c r="A48" s="86" t="s">
        <v>32</v>
      </c>
      <c r="B48" s="86" t="s">
        <v>24</v>
      </c>
      <c r="C48" s="24">
        <v>122</v>
      </c>
      <c r="D48" s="25">
        <v>1263</v>
      </c>
      <c r="E48" s="65">
        <f t="shared" ref="E48" si="28">E47</f>
        <v>0</v>
      </c>
      <c r="F48" s="27">
        <f t="shared" si="0"/>
        <v>0</v>
      </c>
      <c r="R48" s="63" t="str">
        <f t="shared" si="1"/>
        <v>4045-2-122</v>
      </c>
    </row>
    <row r="49" spans="1:18" x14ac:dyDescent="0.25">
      <c r="A49" s="86" t="s">
        <v>32</v>
      </c>
      <c r="B49" s="86" t="s">
        <v>24</v>
      </c>
      <c r="C49" s="24">
        <v>128</v>
      </c>
      <c r="D49" s="25">
        <v>1263</v>
      </c>
      <c r="E49" s="65">
        <f t="shared" ref="E49" si="29">E47</f>
        <v>0</v>
      </c>
      <c r="F49" s="27">
        <f t="shared" si="0"/>
        <v>0</v>
      </c>
      <c r="R49" s="63" t="str">
        <f t="shared" si="1"/>
        <v>4045-2-128</v>
      </c>
    </row>
    <row r="50" spans="1:18" x14ac:dyDescent="0.25">
      <c r="A50" s="86" t="s">
        <v>32</v>
      </c>
      <c r="B50" s="86" t="s">
        <v>24</v>
      </c>
      <c r="C50" s="23">
        <v>134</v>
      </c>
      <c r="D50" s="25">
        <v>1263</v>
      </c>
      <c r="E50" s="67">
        <f>IFERROR(VLOOKUP(R50,'Платья Gold Silver Style'!$C$5:$F$93,3,FALSE),0)+IFERROR(VLOOKUP(R50,'Платья Gold Silver Style'!$I$5:$L$93,3,FALSE),0)+IFERROR(VLOOKUP(R50,'Платья Gold Silver Style'!$O$5:$R$93,3,FALSE),0)</f>
        <v>0</v>
      </c>
      <c r="F50" s="27">
        <f t="shared" si="0"/>
        <v>0</v>
      </c>
      <c r="R50" s="63" t="str">
        <f t="shared" si="1"/>
        <v>4045-2-134</v>
      </c>
    </row>
    <row r="51" spans="1:18" x14ac:dyDescent="0.25">
      <c r="A51" s="86" t="s">
        <v>32</v>
      </c>
      <c r="B51" s="86" t="s">
        <v>24</v>
      </c>
      <c r="C51" s="24">
        <v>140</v>
      </c>
      <c r="D51" s="25">
        <v>1263</v>
      </c>
      <c r="E51" s="67">
        <f t="shared" ref="E51" si="30">E50</f>
        <v>0</v>
      </c>
      <c r="F51" s="27">
        <f t="shared" si="0"/>
        <v>0</v>
      </c>
      <c r="R51" s="63" t="str">
        <f t="shared" si="1"/>
        <v>4045-2-140</v>
      </c>
    </row>
    <row r="52" spans="1:18" x14ac:dyDescent="0.25">
      <c r="A52" s="87" t="s">
        <v>32</v>
      </c>
      <c r="B52" s="87" t="s">
        <v>24</v>
      </c>
      <c r="C52" s="24">
        <v>146</v>
      </c>
      <c r="D52" s="25">
        <v>1263</v>
      </c>
      <c r="E52" s="67">
        <f t="shared" ref="E52" si="31">E50</f>
        <v>0</v>
      </c>
      <c r="F52" s="27">
        <f t="shared" si="0"/>
        <v>0</v>
      </c>
      <c r="R52" s="63" t="str">
        <f t="shared" si="1"/>
        <v>4045-2-146</v>
      </c>
    </row>
    <row r="53" spans="1:18" x14ac:dyDescent="0.25">
      <c r="A53" s="85" t="s">
        <v>33</v>
      </c>
      <c r="B53" s="85" t="s">
        <v>24</v>
      </c>
      <c r="C53" s="24">
        <v>122</v>
      </c>
      <c r="D53" s="25">
        <v>985</v>
      </c>
      <c r="E53" s="65">
        <f>IFERROR(VLOOKUP(R53,'Платья Gold Silver Style'!$C$5:$F$93,3,FALSE),0)+IFERROR(VLOOKUP(R53,'Платья Gold Silver Style'!$I$5:$L$93,3,FALSE),0)+IFERROR(VLOOKUP(R53,'Платья Gold Silver Style'!$O$5:$R$93,3,FALSE),0)</f>
        <v>0</v>
      </c>
      <c r="F53" s="27">
        <f t="shared" si="0"/>
        <v>0</v>
      </c>
      <c r="R53" s="63" t="str">
        <f t="shared" si="1"/>
        <v>4044-2-122</v>
      </c>
    </row>
    <row r="54" spans="1:18" x14ac:dyDescent="0.25">
      <c r="A54" s="86" t="s">
        <v>33</v>
      </c>
      <c r="B54" s="86" t="s">
        <v>24</v>
      </c>
      <c r="C54" s="24">
        <v>128</v>
      </c>
      <c r="D54" s="25">
        <v>985</v>
      </c>
      <c r="E54" s="65">
        <f t="shared" ref="E54" si="32">E53</f>
        <v>0</v>
      </c>
      <c r="F54" s="27">
        <f t="shared" si="0"/>
        <v>0</v>
      </c>
      <c r="R54" s="63" t="str">
        <f t="shared" si="1"/>
        <v>4044-2-128</v>
      </c>
    </row>
    <row r="55" spans="1:18" x14ac:dyDescent="0.25">
      <c r="A55" s="86" t="s">
        <v>33</v>
      </c>
      <c r="B55" s="86" t="s">
        <v>24</v>
      </c>
      <c r="C55" s="24">
        <v>134</v>
      </c>
      <c r="D55" s="25">
        <v>985</v>
      </c>
      <c r="E55" s="65">
        <f t="shared" ref="E55" si="33">E53</f>
        <v>0</v>
      </c>
      <c r="F55" s="27">
        <f t="shared" si="0"/>
        <v>0</v>
      </c>
      <c r="R55" s="63" t="str">
        <f t="shared" si="1"/>
        <v>4044-2-134</v>
      </c>
    </row>
    <row r="56" spans="1:18" x14ac:dyDescent="0.25">
      <c r="A56" s="86" t="s">
        <v>33</v>
      </c>
      <c r="B56" s="86" t="s">
        <v>24</v>
      </c>
      <c r="C56" s="23">
        <v>140</v>
      </c>
      <c r="D56" s="25">
        <v>985</v>
      </c>
      <c r="E56" s="67">
        <f>IFERROR(VLOOKUP(R56,'Платья Gold Silver Style'!$C$5:$F$93,3,FALSE),0)+IFERROR(VLOOKUP(R56,'Платья Gold Silver Style'!$I$5:$L$93,3,FALSE),0)+IFERROR(VLOOKUP(R56,'Платья Gold Silver Style'!$O$5:$R$93,3,FALSE),0)</f>
        <v>0</v>
      </c>
      <c r="F56" s="27">
        <f t="shared" si="0"/>
        <v>0</v>
      </c>
      <c r="R56" s="63" t="str">
        <f t="shared" si="1"/>
        <v>4044-2-140</v>
      </c>
    </row>
    <row r="57" spans="1:18" x14ac:dyDescent="0.25">
      <c r="A57" s="86" t="s">
        <v>33</v>
      </c>
      <c r="B57" s="86" t="s">
        <v>24</v>
      </c>
      <c r="C57" s="24">
        <v>146</v>
      </c>
      <c r="D57" s="25">
        <v>985</v>
      </c>
      <c r="E57" s="67">
        <f t="shared" ref="E57" si="34">E56</f>
        <v>0</v>
      </c>
      <c r="F57" s="27">
        <f t="shared" si="0"/>
        <v>0</v>
      </c>
      <c r="R57" s="63" t="str">
        <f t="shared" si="1"/>
        <v>4044-2-146</v>
      </c>
    </row>
    <row r="58" spans="1:18" x14ac:dyDescent="0.25">
      <c r="A58" s="87" t="s">
        <v>33</v>
      </c>
      <c r="B58" s="87" t="s">
        <v>24</v>
      </c>
      <c r="C58" s="24">
        <v>152</v>
      </c>
      <c r="D58" s="25">
        <v>985</v>
      </c>
      <c r="E58" s="67">
        <f t="shared" ref="E58" si="35">E56</f>
        <v>0</v>
      </c>
      <c r="F58" s="27">
        <f t="shared" si="0"/>
        <v>0</v>
      </c>
      <c r="R58" s="63" t="str">
        <f t="shared" si="1"/>
        <v>4044-2-152</v>
      </c>
    </row>
    <row r="59" spans="1:18" x14ac:dyDescent="0.25">
      <c r="A59" s="85" t="s">
        <v>34</v>
      </c>
      <c r="B59" s="85" t="s">
        <v>24</v>
      </c>
      <c r="C59" s="24">
        <v>110</v>
      </c>
      <c r="D59" s="25">
        <v>1610</v>
      </c>
      <c r="E59" s="65">
        <f>IFERROR(VLOOKUP(R59,'Платья Gold Silver Style'!$C$5:$F$93,3,FALSE),0)+IFERROR(VLOOKUP(R59,'Платья Gold Silver Style'!$I$5:$L$93,3,FALSE),0)+IFERROR(VLOOKUP(R59,'Платья Gold Silver Style'!$O$5:$R$93,3,FALSE),0)</f>
        <v>0</v>
      </c>
      <c r="F59" s="27">
        <f t="shared" si="0"/>
        <v>0</v>
      </c>
      <c r="R59" s="63" t="str">
        <f t="shared" si="1"/>
        <v>4042-2-110</v>
      </c>
    </row>
    <row r="60" spans="1:18" x14ac:dyDescent="0.25">
      <c r="A60" s="86" t="s">
        <v>34</v>
      </c>
      <c r="B60" s="86" t="s">
        <v>24</v>
      </c>
      <c r="C60" s="24">
        <v>116</v>
      </c>
      <c r="D60" s="25">
        <v>1610</v>
      </c>
      <c r="E60" s="65">
        <f t="shared" ref="E60" si="36">E59</f>
        <v>0</v>
      </c>
      <c r="F60" s="27">
        <f t="shared" si="0"/>
        <v>0</v>
      </c>
      <c r="R60" s="63" t="str">
        <f t="shared" si="1"/>
        <v>4042-2-116</v>
      </c>
    </row>
    <row r="61" spans="1:18" x14ac:dyDescent="0.25">
      <c r="A61" s="86" t="s">
        <v>34</v>
      </c>
      <c r="B61" s="86" t="s">
        <v>24</v>
      </c>
      <c r="C61" s="24">
        <v>122</v>
      </c>
      <c r="D61" s="25">
        <v>1610</v>
      </c>
      <c r="E61" s="65">
        <f t="shared" ref="E61" si="37">E59</f>
        <v>0</v>
      </c>
      <c r="F61" s="27">
        <f t="shared" si="0"/>
        <v>0</v>
      </c>
      <c r="R61" s="63" t="str">
        <f t="shared" si="1"/>
        <v>4042-2-122</v>
      </c>
    </row>
    <row r="62" spans="1:18" x14ac:dyDescent="0.25">
      <c r="A62" s="86" t="s">
        <v>34</v>
      </c>
      <c r="B62" s="86" t="s">
        <v>24</v>
      </c>
      <c r="C62" s="23">
        <v>128</v>
      </c>
      <c r="D62" s="25">
        <v>1610</v>
      </c>
      <c r="E62" s="67">
        <f>IFERROR(VLOOKUP(R62,'Платья Gold Silver Style'!$C$5:$F$93,3,FALSE),0)+IFERROR(VLOOKUP(R62,'Платья Gold Silver Style'!$I$5:$L$93,3,FALSE),0)+IFERROR(VLOOKUP(R62,'Платья Gold Silver Style'!$O$5:$R$93,3,FALSE),0)</f>
        <v>0</v>
      </c>
      <c r="F62" s="27">
        <f t="shared" si="0"/>
        <v>0</v>
      </c>
      <c r="R62" s="63" t="str">
        <f t="shared" si="1"/>
        <v>4042-2-128</v>
      </c>
    </row>
    <row r="63" spans="1:18" x14ac:dyDescent="0.25">
      <c r="A63" s="86" t="s">
        <v>34</v>
      </c>
      <c r="B63" s="86" t="s">
        <v>24</v>
      </c>
      <c r="C63" s="24">
        <v>134</v>
      </c>
      <c r="D63" s="25">
        <v>1610</v>
      </c>
      <c r="E63" s="67">
        <f t="shared" ref="E63" si="38">E62</f>
        <v>0</v>
      </c>
      <c r="F63" s="27">
        <f t="shared" si="0"/>
        <v>0</v>
      </c>
      <c r="R63" s="63" t="str">
        <f t="shared" si="1"/>
        <v>4042-2-134</v>
      </c>
    </row>
    <row r="64" spans="1:18" x14ac:dyDescent="0.25">
      <c r="A64" s="87" t="s">
        <v>34</v>
      </c>
      <c r="B64" s="87" t="s">
        <v>24</v>
      </c>
      <c r="C64" s="24">
        <v>140</v>
      </c>
      <c r="D64" s="25">
        <v>1610</v>
      </c>
      <c r="E64" s="67">
        <f t="shared" ref="E64" si="39">E62</f>
        <v>0</v>
      </c>
      <c r="F64" s="27">
        <f t="shared" si="0"/>
        <v>0</v>
      </c>
      <c r="R64" s="63" t="str">
        <f t="shared" si="1"/>
        <v>4042-2-140</v>
      </c>
    </row>
    <row r="65" spans="1:18" x14ac:dyDescent="0.25">
      <c r="A65" s="85" t="s">
        <v>35</v>
      </c>
      <c r="B65" s="85" t="s">
        <v>24</v>
      </c>
      <c r="C65" s="24">
        <v>116</v>
      </c>
      <c r="D65" s="25">
        <v>1760</v>
      </c>
      <c r="E65" s="65">
        <f>IFERROR(VLOOKUP(R65,'Платья Gold Silver Style'!$C$5:$F$93,3,FALSE),0)+IFERROR(VLOOKUP(R65,'Платья Gold Silver Style'!$I$5:$L$93,3,FALSE),0)+IFERROR(VLOOKUP(R65,'Платья Gold Silver Style'!$O$5:$R$93,3,FALSE),0)</f>
        <v>0</v>
      </c>
      <c r="F65" s="27">
        <f t="shared" si="0"/>
        <v>0</v>
      </c>
      <c r="R65" s="63" t="str">
        <f t="shared" si="1"/>
        <v>4041-2-116</v>
      </c>
    </row>
    <row r="66" spans="1:18" x14ac:dyDescent="0.25">
      <c r="A66" s="86" t="s">
        <v>35</v>
      </c>
      <c r="B66" s="86" t="s">
        <v>24</v>
      </c>
      <c r="C66" s="24">
        <v>122</v>
      </c>
      <c r="D66" s="25">
        <v>1760</v>
      </c>
      <c r="E66" s="65">
        <f t="shared" ref="E66" si="40">E65</f>
        <v>0</v>
      </c>
      <c r="F66" s="27">
        <f t="shared" si="0"/>
        <v>0</v>
      </c>
      <c r="R66" s="63" t="str">
        <f t="shared" si="1"/>
        <v>4041-2-122</v>
      </c>
    </row>
    <row r="67" spans="1:18" x14ac:dyDescent="0.25">
      <c r="A67" s="86" t="s">
        <v>35</v>
      </c>
      <c r="B67" s="86" t="s">
        <v>24</v>
      </c>
      <c r="C67" s="24">
        <v>128</v>
      </c>
      <c r="D67" s="25">
        <v>1760</v>
      </c>
      <c r="E67" s="65">
        <f t="shared" ref="E67" si="41">E65</f>
        <v>0</v>
      </c>
      <c r="F67" s="27">
        <f t="shared" ref="F67:F91" si="42">D67*E67</f>
        <v>0</v>
      </c>
      <c r="R67" s="63" t="str">
        <f t="shared" ref="R67:R91" si="43">A67&amp;"-"&amp;C67</f>
        <v>4041-2-128</v>
      </c>
    </row>
    <row r="68" spans="1:18" x14ac:dyDescent="0.25">
      <c r="A68" s="86" t="s">
        <v>35</v>
      </c>
      <c r="B68" s="86" t="s">
        <v>24</v>
      </c>
      <c r="C68" s="23">
        <v>134</v>
      </c>
      <c r="D68" s="25">
        <v>1760</v>
      </c>
      <c r="E68" s="67">
        <f>IFERROR(VLOOKUP(R68,'Платья Gold Silver Style'!$C$5:$F$93,3,FALSE),0)+IFERROR(VLOOKUP(R68,'Платья Gold Silver Style'!$I$5:$L$93,3,FALSE),0)+IFERROR(VLOOKUP(R68,'Платья Gold Silver Style'!$O$5:$R$93,3,FALSE),0)</f>
        <v>0</v>
      </c>
      <c r="F68" s="27">
        <f t="shared" si="42"/>
        <v>0</v>
      </c>
      <c r="R68" s="63" t="str">
        <f t="shared" si="43"/>
        <v>4041-2-134</v>
      </c>
    </row>
    <row r="69" spans="1:18" x14ac:dyDescent="0.25">
      <c r="A69" s="86" t="s">
        <v>35</v>
      </c>
      <c r="B69" s="86" t="s">
        <v>24</v>
      </c>
      <c r="C69" s="24">
        <v>140</v>
      </c>
      <c r="D69" s="25">
        <v>1760</v>
      </c>
      <c r="E69" s="67">
        <f t="shared" ref="E69" si="44">E68</f>
        <v>0</v>
      </c>
      <c r="F69" s="27">
        <f t="shared" si="42"/>
        <v>0</v>
      </c>
      <c r="R69" s="63" t="str">
        <f t="shared" si="43"/>
        <v>4041-2-140</v>
      </c>
    </row>
    <row r="70" spans="1:18" x14ac:dyDescent="0.25">
      <c r="A70" s="87" t="s">
        <v>35</v>
      </c>
      <c r="B70" s="87" t="s">
        <v>24</v>
      </c>
      <c r="C70" s="24">
        <v>146</v>
      </c>
      <c r="D70" s="25">
        <v>1760</v>
      </c>
      <c r="E70" s="67">
        <f t="shared" ref="E70" si="45">E68</f>
        <v>0</v>
      </c>
      <c r="F70" s="27">
        <f t="shared" si="42"/>
        <v>0</v>
      </c>
      <c r="R70" s="63" t="str">
        <f t="shared" si="43"/>
        <v>4041-2-146</v>
      </c>
    </row>
    <row r="71" spans="1:18" x14ac:dyDescent="0.25">
      <c r="A71" s="85" t="s">
        <v>36</v>
      </c>
      <c r="B71" s="85" t="s">
        <v>24</v>
      </c>
      <c r="C71" s="24">
        <v>98</v>
      </c>
      <c r="D71" s="25">
        <v>1461</v>
      </c>
      <c r="E71" s="65">
        <f>IFERROR(VLOOKUP(R71,'Платья Gold Silver Style'!$C$5:$F$93,3,FALSE),0)+IFERROR(VLOOKUP(R71,'Платья Gold Silver Style'!$I$5:$L$93,3,FALSE),0)+IFERROR(VLOOKUP(R71,'Платья Gold Silver Style'!$O$5:$R$93,3,FALSE),0)</f>
        <v>0</v>
      </c>
      <c r="F71" s="27">
        <f t="shared" si="42"/>
        <v>0</v>
      </c>
      <c r="R71" s="63" t="str">
        <f t="shared" si="43"/>
        <v>4040-2-98</v>
      </c>
    </row>
    <row r="72" spans="1:18" x14ac:dyDescent="0.25">
      <c r="A72" s="86" t="s">
        <v>36</v>
      </c>
      <c r="B72" s="86" t="s">
        <v>24</v>
      </c>
      <c r="C72" s="24">
        <v>104</v>
      </c>
      <c r="D72" s="25">
        <v>1461</v>
      </c>
      <c r="E72" s="65">
        <f t="shared" ref="E72" si="46">E71</f>
        <v>0</v>
      </c>
      <c r="F72" s="27">
        <f t="shared" si="42"/>
        <v>0</v>
      </c>
      <c r="R72" s="63" t="str">
        <f t="shared" si="43"/>
        <v>4040-2-104</v>
      </c>
    </row>
    <row r="73" spans="1:18" x14ac:dyDescent="0.25">
      <c r="A73" s="86" t="s">
        <v>36</v>
      </c>
      <c r="B73" s="86" t="s">
        <v>24</v>
      </c>
      <c r="C73" s="24">
        <v>110</v>
      </c>
      <c r="D73" s="25">
        <v>1461</v>
      </c>
      <c r="E73" s="65">
        <f t="shared" ref="E73" si="47">E71</f>
        <v>0</v>
      </c>
      <c r="F73" s="27">
        <f t="shared" si="42"/>
        <v>0</v>
      </c>
      <c r="R73" s="63" t="str">
        <f t="shared" si="43"/>
        <v>4040-2-110</v>
      </c>
    </row>
    <row r="74" spans="1:18" x14ac:dyDescent="0.25">
      <c r="A74" s="86" t="s">
        <v>36</v>
      </c>
      <c r="B74" s="86" t="s">
        <v>24</v>
      </c>
      <c r="C74" s="23">
        <v>116</v>
      </c>
      <c r="D74" s="25">
        <v>1461</v>
      </c>
      <c r="E74" s="67">
        <f>IFERROR(VLOOKUP(R74,'Платья Gold Silver Style'!$C$5:$F$93,3,FALSE),0)+IFERROR(VLOOKUP(R74,'Платья Gold Silver Style'!$I$5:$L$93,3,FALSE),0)+IFERROR(VLOOKUP(R74,'Платья Gold Silver Style'!$O$5:$R$93,3,FALSE),0)</f>
        <v>0</v>
      </c>
      <c r="F74" s="27">
        <f t="shared" si="42"/>
        <v>0</v>
      </c>
      <c r="R74" s="63" t="str">
        <f t="shared" si="43"/>
        <v>4040-2-116</v>
      </c>
    </row>
    <row r="75" spans="1:18" x14ac:dyDescent="0.25">
      <c r="A75" s="86" t="s">
        <v>36</v>
      </c>
      <c r="B75" s="86" t="s">
        <v>24</v>
      </c>
      <c r="C75" s="24">
        <v>122</v>
      </c>
      <c r="D75" s="25">
        <v>1461</v>
      </c>
      <c r="E75" s="67">
        <f t="shared" ref="E75" si="48">E74</f>
        <v>0</v>
      </c>
      <c r="F75" s="27">
        <f t="shared" si="42"/>
        <v>0</v>
      </c>
      <c r="R75" s="63" t="str">
        <f t="shared" si="43"/>
        <v>4040-2-122</v>
      </c>
    </row>
    <row r="76" spans="1:18" x14ac:dyDescent="0.25">
      <c r="A76" s="87" t="s">
        <v>36</v>
      </c>
      <c r="B76" s="87" t="s">
        <v>24</v>
      </c>
      <c r="C76" s="24">
        <v>128</v>
      </c>
      <c r="D76" s="25">
        <v>1461</v>
      </c>
      <c r="E76" s="67">
        <f t="shared" ref="E76" si="49">E74</f>
        <v>0</v>
      </c>
      <c r="F76" s="27">
        <f t="shared" si="42"/>
        <v>0</v>
      </c>
      <c r="R76" s="63" t="str">
        <f t="shared" si="43"/>
        <v>4040-2-128</v>
      </c>
    </row>
    <row r="77" spans="1:18" x14ac:dyDescent="0.25">
      <c r="A77" s="85" t="s">
        <v>37</v>
      </c>
      <c r="B77" s="85" t="s">
        <v>24</v>
      </c>
      <c r="C77" s="24">
        <v>80</v>
      </c>
      <c r="D77" s="25">
        <v>882</v>
      </c>
      <c r="E77" s="65">
        <f>IFERROR(VLOOKUP(R77,'Платья Gold Silver Style'!$C$5:$F$93,3,FALSE),0)+IFERROR(VLOOKUP(R77,'Платья Gold Silver Style'!$I$5:$L$93,3,FALSE),0)+IFERROR(VLOOKUP(R77,'Платья Gold Silver Style'!$O$5:$R$93,3,FALSE),0)</f>
        <v>0</v>
      </c>
      <c r="F77" s="27">
        <f t="shared" si="42"/>
        <v>0</v>
      </c>
      <c r="R77" s="63" t="str">
        <f t="shared" si="43"/>
        <v>4039-2-80</v>
      </c>
    </row>
    <row r="78" spans="1:18" x14ac:dyDescent="0.25">
      <c r="A78" s="86" t="s">
        <v>37</v>
      </c>
      <c r="B78" s="86" t="s">
        <v>24</v>
      </c>
      <c r="C78" s="24">
        <v>86</v>
      </c>
      <c r="D78" s="25">
        <v>882</v>
      </c>
      <c r="E78" s="65">
        <f t="shared" ref="E78" si="50">E77</f>
        <v>0</v>
      </c>
      <c r="F78" s="27">
        <f t="shared" si="42"/>
        <v>0</v>
      </c>
      <c r="R78" s="63" t="str">
        <f t="shared" si="43"/>
        <v>4039-2-86</v>
      </c>
    </row>
    <row r="79" spans="1:18" x14ac:dyDescent="0.25">
      <c r="A79" s="86" t="s">
        <v>37</v>
      </c>
      <c r="B79" s="86" t="s">
        <v>24</v>
      </c>
      <c r="C79" s="24">
        <v>92</v>
      </c>
      <c r="D79" s="25">
        <v>882</v>
      </c>
      <c r="E79" s="65">
        <f t="shared" ref="E79" si="51">E77</f>
        <v>0</v>
      </c>
      <c r="F79" s="27">
        <f t="shared" si="42"/>
        <v>0</v>
      </c>
      <c r="R79" s="63" t="str">
        <f t="shared" si="43"/>
        <v>4039-2-92</v>
      </c>
    </row>
    <row r="80" spans="1:18" x14ac:dyDescent="0.25">
      <c r="A80" s="86" t="s">
        <v>37</v>
      </c>
      <c r="B80" s="86" t="s">
        <v>24</v>
      </c>
      <c r="C80" s="23">
        <v>98</v>
      </c>
      <c r="D80" s="25">
        <v>882</v>
      </c>
      <c r="E80" s="67">
        <f>IFERROR(VLOOKUP(R80,'Платья Gold Silver Style'!$C$5:$F$93,3,FALSE),0)+IFERROR(VLOOKUP(R80,'Платья Gold Silver Style'!$I$5:$L$93,3,FALSE),0)+IFERROR(VLOOKUP(R80,'Платья Gold Silver Style'!$O$5:$R$93,3,FALSE),0)</f>
        <v>0</v>
      </c>
      <c r="F80" s="27">
        <f t="shared" si="42"/>
        <v>0</v>
      </c>
      <c r="R80" s="63" t="str">
        <f t="shared" si="43"/>
        <v>4039-2-98</v>
      </c>
    </row>
    <row r="81" spans="1:18" x14ac:dyDescent="0.25">
      <c r="A81" s="86" t="s">
        <v>37</v>
      </c>
      <c r="B81" s="86" t="s">
        <v>24</v>
      </c>
      <c r="C81" s="24">
        <v>104</v>
      </c>
      <c r="D81" s="25">
        <v>882</v>
      </c>
      <c r="E81" s="67">
        <f t="shared" ref="E81" si="52">E80</f>
        <v>0</v>
      </c>
      <c r="F81" s="27">
        <f t="shared" si="42"/>
        <v>0</v>
      </c>
      <c r="R81" s="63" t="str">
        <f t="shared" si="43"/>
        <v>4039-2-104</v>
      </c>
    </row>
    <row r="82" spans="1:18" x14ac:dyDescent="0.25">
      <c r="A82" s="87" t="s">
        <v>37</v>
      </c>
      <c r="B82" s="87" t="s">
        <v>24</v>
      </c>
      <c r="C82" s="24">
        <v>110</v>
      </c>
      <c r="D82" s="25">
        <v>882</v>
      </c>
      <c r="E82" s="67">
        <f t="shared" ref="E82" si="53">E80</f>
        <v>0</v>
      </c>
      <c r="F82" s="27">
        <f t="shared" si="42"/>
        <v>0</v>
      </c>
      <c r="R82" s="63" t="str">
        <f t="shared" si="43"/>
        <v>4039-2-110</v>
      </c>
    </row>
    <row r="83" spans="1:18" x14ac:dyDescent="0.25">
      <c r="A83" s="85" t="s">
        <v>38</v>
      </c>
      <c r="B83" s="85" t="s">
        <v>31</v>
      </c>
      <c r="C83" s="24">
        <v>80</v>
      </c>
      <c r="D83" s="25">
        <v>833</v>
      </c>
      <c r="E83" s="65">
        <f>IFERROR(VLOOKUP(R83,'Платья Gold Silver Style'!$C$5:$F$93,3,FALSE),0)+IFERROR(VLOOKUP(R83,'Платья Gold Silver Style'!$I$5:$L$93,3,FALSE),0)+IFERROR(VLOOKUP(R83,'Платья Gold Silver Style'!$O$5:$R$93,3,FALSE),0)</f>
        <v>0</v>
      </c>
      <c r="F83" s="27">
        <f t="shared" si="42"/>
        <v>0</v>
      </c>
      <c r="R83" s="63" t="str">
        <f t="shared" si="43"/>
        <v>4043-2-80</v>
      </c>
    </row>
    <row r="84" spans="1:18" x14ac:dyDescent="0.25">
      <c r="A84" s="86" t="s">
        <v>38</v>
      </c>
      <c r="B84" s="86" t="s">
        <v>31</v>
      </c>
      <c r="C84" s="24">
        <v>86</v>
      </c>
      <c r="D84" s="25">
        <v>833</v>
      </c>
      <c r="E84" s="65">
        <f t="shared" ref="E84" si="54">E83</f>
        <v>0</v>
      </c>
      <c r="F84" s="27">
        <f t="shared" si="42"/>
        <v>0</v>
      </c>
      <c r="R84" s="63" t="str">
        <f t="shared" si="43"/>
        <v>4043-2-86</v>
      </c>
    </row>
    <row r="85" spans="1:18" x14ac:dyDescent="0.25">
      <c r="A85" s="86" t="s">
        <v>38</v>
      </c>
      <c r="B85" s="86" t="s">
        <v>31</v>
      </c>
      <c r="C85" s="24">
        <v>92</v>
      </c>
      <c r="D85" s="25">
        <v>833</v>
      </c>
      <c r="E85" s="65">
        <f t="shared" ref="E85" si="55">E83</f>
        <v>0</v>
      </c>
      <c r="F85" s="27">
        <f t="shared" si="42"/>
        <v>0</v>
      </c>
      <c r="R85" s="63" t="str">
        <f t="shared" si="43"/>
        <v>4043-2-92</v>
      </c>
    </row>
    <row r="86" spans="1:18" x14ac:dyDescent="0.25">
      <c r="A86" s="86" t="s">
        <v>38</v>
      </c>
      <c r="B86" s="86" t="s">
        <v>31</v>
      </c>
      <c r="C86" s="24">
        <v>98</v>
      </c>
      <c r="D86" s="25">
        <v>833</v>
      </c>
      <c r="E86" s="67">
        <f>IFERROR(VLOOKUP(R86,'Платья Gold Silver Style'!$C$5:$F$93,3,FALSE),0)+IFERROR(VLOOKUP(R86,'Платья Gold Silver Style'!$I$5:$L$93,3,FALSE),0)+IFERROR(VLOOKUP(R86,'Платья Gold Silver Style'!$O$5:$R$93,3,FALSE),0)</f>
        <v>0</v>
      </c>
      <c r="F86" s="27">
        <f t="shared" si="42"/>
        <v>0</v>
      </c>
      <c r="R86" s="63" t="str">
        <f t="shared" si="43"/>
        <v>4043-2-98</v>
      </c>
    </row>
    <row r="87" spans="1:18" x14ac:dyDescent="0.25">
      <c r="A87" s="86" t="s">
        <v>38</v>
      </c>
      <c r="B87" s="86" t="s">
        <v>31</v>
      </c>
      <c r="C87" s="24">
        <v>104</v>
      </c>
      <c r="D87" s="25">
        <v>833</v>
      </c>
      <c r="E87" s="67">
        <f t="shared" ref="E87" si="56">E86</f>
        <v>0</v>
      </c>
      <c r="F87" s="27">
        <f t="shared" si="42"/>
        <v>0</v>
      </c>
      <c r="R87" s="63" t="str">
        <f t="shared" si="43"/>
        <v>4043-2-104</v>
      </c>
    </row>
    <row r="88" spans="1:18" x14ac:dyDescent="0.25">
      <c r="A88" s="86" t="s">
        <v>38</v>
      </c>
      <c r="B88" s="86" t="s">
        <v>31</v>
      </c>
      <c r="C88" s="24">
        <v>110</v>
      </c>
      <c r="D88" s="25">
        <v>833</v>
      </c>
      <c r="E88" s="67">
        <f t="shared" ref="E88" si="57">E86</f>
        <v>0</v>
      </c>
      <c r="F88" s="27">
        <f t="shared" si="42"/>
        <v>0</v>
      </c>
      <c r="R88" s="63" t="str">
        <f t="shared" si="43"/>
        <v>4043-2-110</v>
      </c>
    </row>
    <row r="89" spans="1:18" x14ac:dyDescent="0.25">
      <c r="A89" s="86" t="s">
        <v>38</v>
      </c>
      <c r="B89" s="86" t="s">
        <v>31</v>
      </c>
      <c r="C89" s="24">
        <v>116</v>
      </c>
      <c r="D89" s="25">
        <v>833</v>
      </c>
      <c r="E89" s="65">
        <f>IFERROR(VLOOKUP(R89,'Платья Gold Silver Style'!$C$5:$F$93,3,FALSE),0)+IFERROR(VLOOKUP(R89,'Платья Gold Silver Style'!$I$5:$L$93,3,FALSE),0)+IFERROR(VLOOKUP(R89,'Платья Gold Silver Style'!$O$5:$R$93,3,FALSE),0)</f>
        <v>0</v>
      </c>
      <c r="F89" s="27">
        <f t="shared" si="42"/>
        <v>0</v>
      </c>
      <c r="R89" s="63" t="str">
        <f t="shared" si="43"/>
        <v>4043-2-116</v>
      </c>
    </row>
    <row r="90" spans="1:18" x14ac:dyDescent="0.25">
      <c r="A90" s="86" t="s">
        <v>38</v>
      </c>
      <c r="B90" s="86" t="s">
        <v>31</v>
      </c>
      <c r="C90" s="24">
        <v>122</v>
      </c>
      <c r="D90" s="25">
        <v>833</v>
      </c>
      <c r="E90" s="65">
        <f t="shared" ref="E90" si="58">E89</f>
        <v>0</v>
      </c>
      <c r="F90" s="27">
        <f t="shared" si="42"/>
        <v>0</v>
      </c>
      <c r="R90" s="63" t="str">
        <f t="shared" si="43"/>
        <v>4043-2-122</v>
      </c>
    </row>
    <row r="91" spans="1:18" x14ac:dyDescent="0.25">
      <c r="A91" s="88" t="s">
        <v>38</v>
      </c>
      <c r="B91" s="88" t="s">
        <v>31</v>
      </c>
      <c r="C91" s="21">
        <v>128</v>
      </c>
      <c r="D91" s="25">
        <v>833</v>
      </c>
      <c r="E91" s="65">
        <f t="shared" ref="E91" si="59">E89</f>
        <v>0</v>
      </c>
      <c r="F91" s="27">
        <f t="shared" si="42"/>
        <v>0</v>
      </c>
      <c r="R91" s="63" t="str">
        <f t="shared" si="43"/>
        <v>4043-2-128</v>
      </c>
    </row>
    <row r="92" spans="1:18" x14ac:dyDescent="0.25">
      <c r="E92" s="65">
        <f>SUM(E2:E91)</f>
        <v>0</v>
      </c>
      <c r="F92" s="27">
        <f>SUM(F2:F91)</f>
        <v>0</v>
      </c>
    </row>
  </sheetData>
  <sheetProtection password="CE28" sheet="1" objects="1" scenarios="1"/>
  <mergeCells count="28">
    <mergeCell ref="A71:A76"/>
    <mergeCell ref="B71:B76"/>
    <mergeCell ref="A77:A82"/>
    <mergeCell ref="B77:B82"/>
    <mergeCell ref="A83:A91"/>
    <mergeCell ref="B83:B91"/>
    <mergeCell ref="A32:A37"/>
    <mergeCell ref="B32:B37"/>
    <mergeCell ref="A38:A46"/>
    <mergeCell ref="A47:A52"/>
    <mergeCell ref="B47:B52"/>
    <mergeCell ref="A53:A58"/>
    <mergeCell ref="B53:B58"/>
    <mergeCell ref="B38:B46"/>
    <mergeCell ref="A59:A64"/>
    <mergeCell ref="B59:B64"/>
    <mergeCell ref="A65:A70"/>
    <mergeCell ref="B65:B70"/>
    <mergeCell ref="A20:A25"/>
    <mergeCell ref="B20:B25"/>
    <mergeCell ref="A26:A31"/>
    <mergeCell ref="B26:B31"/>
    <mergeCell ref="A2:A7"/>
    <mergeCell ref="B2:B7"/>
    <mergeCell ref="A8:A13"/>
    <mergeCell ref="B8:B13"/>
    <mergeCell ref="A14:A19"/>
    <mergeCell ref="B14:B19"/>
  </mergeCells>
  <phoneticPr fontId="13" type="noConversion"/>
  <pageMargins left="0.75" right="0.75" top="1" bottom="1" header="0.3" footer="0.3"/>
  <pageSetup paperSize="9" scale="40" orientation="portrait" horizontalDpi="0" verticalDpi="0"/>
  <headerFooter alignWithMargins="0"/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Платья Gold Silver Style</vt:lpstr>
      <vt:lpstr>Спецификация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Evgeniy Tkachenko</dc:creator>
  <cp:lastModifiedBy>пользователь Microsoft Office</cp:lastModifiedBy>
  <cp:lastPrinted>2016-10-21T09:50:15Z</cp:lastPrinted>
  <dcterms:created xsi:type="dcterms:W3CDTF">2016-03-03T18:34:20Z</dcterms:created>
  <dcterms:modified xsi:type="dcterms:W3CDTF">2016-10-21T09:51:03Z</dcterms:modified>
</cp:coreProperties>
</file>