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тветы на форму (1)" sheetId="1" r:id="rId1"/>
  </sheets>
  <definedNames>
    <definedName name="_xlnm._FilterDatabase" localSheetId="0" hidden="1">'Ответы на форму (1)'!$A$1:$H$152</definedName>
  </definedNames>
  <calcPr fullCalcOnLoad="1"/>
</workbook>
</file>

<file path=xl/sharedStrings.xml><?xml version="1.0" encoding="utf-8"?>
<sst xmlns="http://schemas.openxmlformats.org/spreadsheetml/2006/main" count="340" uniqueCount="225">
  <si>
    <t>НИК</t>
  </si>
  <si>
    <t>Артикул</t>
  </si>
  <si>
    <t>Наименование</t>
  </si>
  <si>
    <t>Цена</t>
  </si>
  <si>
    <t>Количество</t>
  </si>
  <si>
    <t>Ссылка на выбранный товар</t>
  </si>
  <si>
    <t>Комментарий</t>
  </si>
  <si>
    <t>Al-Nazarova</t>
  </si>
  <si>
    <t>Прокладки Vuorroset Bio-Normal-Wings 14 шт</t>
  </si>
  <si>
    <t>https://finzakaz.com/collection/prokladki-tampony-prezervativy/product/prokladki-vuorroset-bio-normal-wings-14-sht</t>
  </si>
  <si>
    <t>Гель для стирки белых вещей AT HOME Wash White 1 л</t>
  </si>
  <si>
    <t>https://finzakaz.com/collection/geli-dlya-stirki/product/gel-dlya-stirki-belyh-veschey-at-home-wash-white-1-l</t>
  </si>
  <si>
    <t>Гель для стирки детского белья "AT HOME" sensitive 1 л</t>
  </si>
  <si>
    <t>https://finzakaz.com/collection/geli-dlya-stirki/product/gel-dlya-stirki-detskogo-belya-at-home-sensitive-1-l</t>
  </si>
  <si>
    <t xml:space="preserve">Valechka52rus </t>
  </si>
  <si>
    <t>Шампунь дегтярный 500 мл</t>
  </si>
  <si>
    <t>https://finzakaz.com/collection/shampuni-2/product/shampun-degtyarnyy-500-ml</t>
  </si>
  <si>
    <t>nsit2010</t>
  </si>
  <si>
    <t>Спагетти Combino 500 гр</t>
  </si>
  <si>
    <t>https://finzakaz.com/collection/makaronnye-izdeliya/product/spagetti-combino-500-gr</t>
  </si>
  <si>
    <t>Вяленые помидоры K-menu 340 гр</t>
  </si>
  <si>
    <t>https://finzakaz.com/product/vyalenye-pomidory-k-menu-340-gr</t>
  </si>
  <si>
    <t>Кофе растворимый Nescafe Kulta 300 гр</t>
  </si>
  <si>
    <t>https://finzakaz.com/collection/rastvorimyy/product/kofe-rastvorimyy-nescafe-kulta-300-gr</t>
  </si>
  <si>
    <t>pushistic</t>
  </si>
  <si>
    <t>Таблетки для п. машины Finish Powerball All in 1 max 100 шт</t>
  </si>
  <si>
    <t>https://finzakaz.com/collection/sol-poroshki-tabletki/product/tabletki-dlya-p-mashiny-finish-powerball-all-in-1-max-110-sht</t>
  </si>
  <si>
    <t>Таблетки для п/машины Finish 80 шт</t>
  </si>
  <si>
    <t>https://finzakaz.com/collection/sol-poroshki-tabletki/product/tabletki-dlya-p-mashiny-finish-83-sht</t>
  </si>
  <si>
    <t>Морская соль Meira Hieno 800 гр (мелкая)</t>
  </si>
  <si>
    <t>https://finzakaz.com/product/morskaya-sol-meira-hieno-800-gr-melkaya</t>
  </si>
  <si>
    <t>Морская соль Meira Karkea 800 гр (крупная)</t>
  </si>
  <si>
    <t>https://finzakaz.com/product/morskaya-sol-meira-karkea-800-gr-krupnaya</t>
  </si>
  <si>
    <t>Лапша Mama Tom Yum со вкусом вреветок 90 гр</t>
  </si>
  <si>
    <t>https://finzakaz.com/collection/makaronnye-izdeliya/product/lapsha-mama-tom-yum-so-vkusom-vrevetok-90-gr</t>
  </si>
  <si>
    <t>Макароны Myllyn Paras Makaroni 400 гр</t>
  </si>
  <si>
    <t>https://finzakaz.com/collection/makaronnye-izdeliya/product/makarony-myllyn-paras-makaroni-400-gr</t>
  </si>
  <si>
    <t>Макароны ( рожки ) Myllyn Paras Tumma 400 гр</t>
  </si>
  <si>
    <t>https://finzakaz.com/collection/makaronnye-izdeliya/product/makarony-rozhki-myllyn-paras-tumma-400-gr</t>
  </si>
  <si>
    <t>bambr512</t>
  </si>
  <si>
    <t>Кофе растворимый Nescafe Kulta 50 гр</t>
  </si>
  <si>
    <t>https://finzakaz.com/collection/rastvorimyy/product/kofe-rastvorimyy-nescafe-kulta-50-gr</t>
  </si>
  <si>
    <t xml:space="preserve">Кофе заварной Bellarom Hieno Mokka 500 гр </t>
  </si>
  <si>
    <t>https://finzakaz.com/collection/zavarnoy/product/kofe-zavarnoy-bellarom-hieno-mokka-500-gr</t>
  </si>
  <si>
    <t>Кофе зерновой Lofbergs Lila Kharisma 400 гр</t>
  </si>
  <si>
    <t>https://finzakaz.com/collection/zernovoy/product/kofe-zernovoy-lofbergs-lila-kharisma-400-gr</t>
  </si>
  <si>
    <t>Жидкость для мытья посуды Mini Risk 0,5 л</t>
  </si>
  <si>
    <t>https://finzakaz.com/product/zhidkost-dlya-mytya-posudy-mini-risk-0-5-l</t>
  </si>
  <si>
    <t>Хлопья овсяные быстрого приготовления K-menu 500 гр</t>
  </si>
  <si>
    <t>https://finzakaz.com/collection/otrubi-kashi/product/hlopya-ovsyanye-bystrogo-prigotovleniya-k-menu-500-gr</t>
  </si>
  <si>
    <t>Овсяные хлопья Mylly Kivi 500 гр</t>
  </si>
  <si>
    <t>https://finzakaz.com/collection/otrubi-kashi/product/ovsyanye-hlopya-mylly-kivi-500-gr</t>
  </si>
  <si>
    <t>Кукурузные хлопья K-menu 750 гр</t>
  </si>
  <si>
    <t>https://finzakaz.com/product/kukuruznye-hlopya-k-menu-750-gr</t>
  </si>
  <si>
    <t>саровский бобер</t>
  </si>
  <si>
    <t>Какао O'boy Original 1 кг</t>
  </si>
  <si>
    <t>https://finzakaz.com/collection/kakao/product/kakao-oboy-original-1-kg</t>
  </si>
  <si>
    <t xml:space="preserve"> Какао Nestle Nesquik 1 кг</t>
  </si>
  <si>
    <t>https://finzakaz.com/collection/kakao/product/kakao-nestle-nesquik-1-kg</t>
  </si>
  <si>
    <t>Рыбий жир Vitaplex Omega-3 300 шт</t>
  </si>
  <si>
    <t>https://finzakaz.com/collection/dlya-vzroslyh/product/rybiy-zhir-vitaplex-omega-3-300-sht</t>
  </si>
  <si>
    <t xml:space="preserve"> Шоколад Fin Carre (фундук) 100 гр</t>
  </si>
  <si>
    <t>https://finzakaz.com/collection/shokolad/product/shokolad-fin-carre-funduk-100-gr</t>
  </si>
  <si>
    <t>Шоколад Fin Carre (молочный) 100 гр</t>
  </si>
  <si>
    <t>https://finzakaz.com/collection/shokolad/product/shokolad-fin-carre-molochnyy-100-gr</t>
  </si>
  <si>
    <t>Nana81</t>
  </si>
  <si>
    <t>les82</t>
  </si>
  <si>
    <t>Жидкое мыло Nestesaippua (персик) 3 л</t>
  </si>
  <si>
    <t>https://finzakaz.com/collection/mylo/product/zhidkoe-mylo-nestesaippua-persik-3-l</t>
  </si>
  <si>
    <t>Кофе растворимый Nescafe Kulta 180 гр</t>
  </si>
  <si>
    <t>https://finzakaz.com/collection/rastvorimyy/product/kofe-rastvorimyy-nescafe-kulta-180-gr</t>
  </si>
  <si>
    <t>Олькап</t>
  </si>
  <si>
    <t>Кофе растворимый Gina Gold (стакан) 100 гр</t>
  </si>
  <si>
    <t>https://finzakaz.com/collection/rastvorimyy/product/kofe-rastvorimyy-gina-gold-stakan-100-gr</t>
  </si>
  <si>
    <t>Кетчуп 1 кг</t>
  </si>
  <si>
    <t>https://finzakaz.com/collection/tomatnye-pasty-ketchupy-mayonez-gorchitsa/product/ketchup-1-kg</t>
  </si>
  <si>
    <t>Лак "объём" , степень фиксации № 4 Cien 400 мл</t>
  </si>
  <si>
    <t>https://finzakaz.com/collection/laki-peny-kraski-mussy-dlya-volos/product/lak-ob-yom-stepen-fiksatsii-4-cien-400-ml</t>
  </si>
  <si>
    <t>Лак сильной фиксации № 5 Cien 400 мл</t>
  </si>
  <si>
    <t>https://finzakaz.com/collection/laki-peny-kraski-mussy-dlya-volos/product/lak-silnoy-fiksatsii-5-cien-400-ml</t>
  </si>
  <si>
    <t>kuzia16</t>
  </si>
  <si>
    <t>Гель Pirkka (для цветного) 1,5 л</t>
  </si>
  <si>
    <t>https://finzakaz.com/collection/geli-dlya-stirki/product/gel-pirkka-dlya-tsvetnogo-1-5-l</t>
  </si>
  <si>
    <t>Гель для стирки белого белья LUMME 800 мл</t>
  </si>
  <si>
    <t>https://finzakaz.com/collection/geli-dlya-stirki/product/gel-dlya-stirki-belogo-belya-lumme-800-ml</t>
  </si>
  <si>
    <t>Черный бальзамический уксус Rajamaen 250 мл</t>
  </si>
  <si>
    <t>https://finzakaz.com/collection/uksus/product/chernyy-balzamicheskiy-uksus-rajamaen-250-ml</t>
  </si>
  <si>
    <t>Детская зубная паста Colgate (Minions) 50 мл</t>
  </si>
  <si>
    <t>https://finzakaz.com/collection/zubnye-schyotki-pasty/product/detskaya-zubnaya-pasta-colgate-deti-50-ml</t>
  </si>
  <si>
    <t>Шипучие таблетки Friggs (магний) 20 шт</t>
  </si>
  <si>
    <t>https://finzakaz.com/collection/dlya-vzroslyh/product/shipuchie-tabletki-friggs-magniy-20-sht</t>
  </si>
  <si>
    <t>Лак для окрашенных волос № 3 Cien 400 мл</t>
  </si>
  <si>
    <t>https://finzakaz.com/collection/laki-peny-kraski-mussy-dlya-volos/product/lak-dlya-okrashennyh-volos-3-cien-400-ml</t>
  </si>
  <si>
    <t>Сахарное печенье Danesita 454 гр</t>
  </si>
  <si>
    <t>https://finzakaz.com/collection/pechenie-2/product/saharnoe-pechenie-danesita-454-gr-2</t>
  </si>
  <si>
    <t>Мини шоколадки Maitre Truffout "Euro" 5 шт</t>
  </si>
  <si>
    <t>https://finzakaz.com/collection/shokolad/product/mini-shokoladki-maitre-truffout-euro-5-sht</t>
  </si>
  <si>
    <t>Шоколад Schogetten (детский) 100 гр</t>
  </si>
  <si>
    <t>https://finzakaz.com/collection/shokolad/product/shokolad-schogetten-detskiy-100-gr</t>
  </si>
  <si>
    <t>Шоколад черный J.D.Gross Mousse 56% 182 гр</t>
  </si>
  <si>
    <t>https://finzakaz.com/collection/shokolad/product/shokolad-chernyy-jdgross-mousse-56-182-gr</t>
  </si>
  <si>
    <t>Шоколад Schogetten roasted corn 100 гр</t>
  </si>
  <si>
    <t>https://finzakaz.com/collection/shokolad/product/shokolad-schogetten-roasted-corn-100-gr</t>
  </si>
  <si>
    <t>Galz</t>
  </si>
  <si>
    <t>Кофе заварной Bellarom Hieno Mokka 500 гр</t>
  </si>
  <si>
    <t>https://finzakaz.com/product/kofe-zavarnoy-bellarom-hieno-mokka-500-gr</t>
  </si>
  <si>
    <t>https://finzakaz.com/product/lak-dlya-okrashennyh-volos-3-cien-400-ml</t>
  </si>
  <si>
    <t>ostrovska</t>
  </si>
  <si>
    <t>Кофе молотый Lavazza IL Perfetto Espresso 250 гр</t>
  </si>
  <si>
    <t>https://finzakaz.com/collection/zavarnoy/product/kofe-molotyy-lavazza-il-perfetto-espresso-250-gr</t>
  </si>
  <si>
    <t>Рыбий жир Moller 500 мл</t>
  </si>
  <si>
    <t>https://finzakaz.com/collection/dlya-detey-2/product/rybiy-zhir-moller-500-ml</t>
  </si>
  <si>
    <t>Восстанавливающий кондиционер Macadamia Oil Extract 400 мл</t>
  </si>
  <si>
    <t>https://finzakaz.com/collection/novye-tovary/product/vosstanavlivayuschiy-konditsioner-macadamia-oil-extract-400-ml</t>
  </si>
  <si>
    <t>Лакричные конфеты Rainbow 300 гр</t>
  </si>
  <si>
    <t>https://finzakaz.com/product/lakrichnye-konfety-rainbow-300-gr</t>
  </si>
  <si>
    <t>Лакричные конфеты Panda Täyte Lakupala 250 гр</t>
  </si>
  <si>
    <t>https://finzakaz.com/product/lakrichnye-konfety-panda-tayte-lakupala-250-gr</t>
  </si>
  <si>
    <t>oly07011983</t>
  </si>
  <si>
    <t>Карамель Emotionali (сливочная) 200 гр</t>
  </si>
  <si>
    <t>https://finzakaz.com/collection/ledentsy-karamel/product/karamel-emotionali-slivochnaya-200-gr</t>
  </si>
  <si>
    <t>Драже Sugarland Jelly Beans 200 гр</t>
  </si>
  <si>
    <t>https://finzakaz.com/collection/konfety-raznoe/product/drazhe-sugarland-jelly-beans-200-gr</t>
  </si>
  <si>
    <t>Мятное драже Mister CHOC 250 гр</t>
  </si>
  <si>
    <t>https://finzakaz.com/collection/konfety-raznoe/product/myatnoe-drazhe-mister-choc-250-gr</t>
  </si>
  <si>
    <t>tatzez</t>
  </si>
  <si>
    <t xml:space="preserve">Семена фасоли "Prelude" 25 гр </t>
  </si>
  <si>
    <t>https://finzakaz.com/product/semena-fasoli-prelude-25-gr</t>
  </si>
  <si>
    <t>Ира</t>
  </si>
  <si>
    <t>Семена свеклы "Cilindra" 4 гр</t>
  </si>
  <si>
    <t>https://finzakaz.com/product/semena-svekly-cilindra-4-gr</t>
  </si>
  <si>
    <t>Жидкость для чистки стекла At Home Glass</t>
  </si>
  <si>
    <t>https://finzakaz.com/product/zhidkost-dlya-chistki-stekla-at-home-glass-cleaner-750-ml</t>
  </si>
  <si>
    <t>Жидкость для мытья посуды Fairy(лимон)900 мл</t>
  </si>
  <si>
    <t>https://finzakaz.com/search?lang=ru&amp;q=957973+</t>
  </si>
  <si>
    <t>Сладкий соус чили Rainbow 495 мл</t>
  </si>
  <si>
    <t>https://finzakaz.com/product/sladkiy-sous-chili-rainbow-495-ml</t>
  </si>
  <si>
    <t>Фруктовый соус карри Kania Curry Sauce 250мл</t>
  </si>
  <si>
    <t>https://finzakaz.com/search?lang=ru&amp;q=493073+</t>
  </si>
  <si>
    <t>Шоколад Maitre Truffout (клубника) 100 гр</t>
  </si>
  <si>
    <t>https://finzakaz.com/product/shokolad-maitre-truffout-klubnika-100-gr</t>
  </si>
  <si>
    <t>Шоколад Maitre Truffout (лимон) 100 гр</t>
  </si>
  <si>
    <t>https://finzakaz.com/product/shokolad-maitre-truffout-limon-100-gr</t>
  </si>
  <si>
    <t xml:space="preserve">Кофе заварной X-tra 500 гр </t>
  </si>
  <si>
    <t>https://finzakaz.com/product/kofe-zavarnoy-x-tra-500-gr</t>
  </si>
  <si>
    <t xml:space="preserve">Чай Lord Nelson (ройбуш с ванилью) 25 шт </t>
  </si>
  <si>
    <t>https://finzakaz.com/product/chay-lord-nelson-roybush-s-vanilyu-25-sht</t>
  </si>
  <si>
    <t xml:space="preserve">Чай Knightsbridge (лимон и имбирь) 40 шт </t>
  </si>
  <si>
    <t>https://finzakaz.com/product/chay-lord-nelson-limon-i-imbir-40-sht</t>
  </si>
  <si>
    <t>Чили соус "Hot chilli" 250 мл</t>
  </si>
  <si>
    <t>https://finzakaz.com/search?lang=ru&amp;q=112135+</t>
  </si>
  <si>
    <t>Оксана</t>
  </si>
  <si>
    <t>Ополаскиватель Blix Blue 4 л</t>
  </si>
  <si>
    <t>https://finzakaz.com/product/opolaskivatel-blix-blue-4-l</t>
  </si>
  <si>
    <t>Очищающее средство для кафеля, стекла и зеркал Astonish 750 мл</t>
  </si>
  <si>
    <t>https://finzakaz.com/product/ochischayuschee-sredstvo-dlya-kafelya-stekla-i-zerkal-astonish-750-ml</t>
  </si>
  <si>
    <t>Зубная паста X-tra Hammastahna 125 мл</t>
  </si>
  <si>
    <t>https://finzakaz.com/product/zubnaya-pasta-x-tra-hammastahna-125-ml</t>
  </si>
  <si>
    <t>Кофе заварной Gina 250 гр</t>
  </si>
  <si>
    <t>https://finzakaz.com/product/kofe-zavarnoy-gina-250-gr</t>
  </si>
  <si>
    <t>Кофе заварной Kulta Katriina Tumma (кофейник,кофеварка) 500 гр</t>
  </si>
  <si>
    <t>https://finzakaz.com/product/kofe-zavarnoy-kulta-katriina-tumma-500-gr</t>
  </si>
  <si>
    <t>Таблетки для п. машины W5 All in 1 40 шт</t>
  </si>
  <si>
    <t>https://finzakaz.com/collection/sol-poroshki-tabletki/product/tabletki-dlya-p-mashiny-w5-all-in-1-40-sht</t>
  </si>
  <si>
    <t>Кондиционер для белья Softlan Ultra 750 мл</t>
  </si>
  <si>
    <t>https://finzakaz.com/collection/konditsionery-opolaskivateli/product/konditsioner-dlya-belya-softlan-ultra-750-ml</t>
  </si>
  <si>
    <t>на замену https://finzakaz.com/collection/konditsionery-opolaskivateli/product/konditsioner-dlya-belya-softlan-ultra-exotic-delight-750-ml</t>
  </si>
  <si>
    <t>https://finzakaz.com/collection/pripravy-spetsii/product/morskaya-sol-meira-karkea-800-gr-krupnaya</t>
  </si>
  <si>
    <t>Мини лак "объём" , степень фиксации № 4 Cien 50 мл</t>
  </si>
  <si>
    <t>https://finzakaz.com/collection/laki-peny-kraski-mussy-dlya-volos/product/mini-lak-ob-yom-stepen-fiksatsii-4-cien-50-ml</t>
  </si>
  <si>
    <t>Mary_V</t>
  </si>
  <si>
    <t>Жидкость для мытья посуды Fairy Sensitive (чайное дерево и мята ) 900 мл</t>
  </si>
  <si>
    <t>https://finzakaz.com/collection/geli-dlya-mytya-posudy/product/zhidkost-dlya-mytya-posudy-fairy-sensitive-chaynoe-derevo-i-myata-900-ml</t>
  </si>
  <si>
    <t>Жидкость для очистки п/машины Finish 250 мл</t>
  </si>
  <si>
    <t>https://finzakaz.com/product/zhidkost-dlya-ochistki-p-mashiny-finish-250-ml</t>
  </si>
  <si>
    <t>FLelik</t>
  </si>
  <si>
    <t>Шоколад Pirkka (клубника,йогурт) 100 гр</t>
  </si>
  <si>
    <t>https://finzakaz.com/product/shokolad-pirkka-klubnika-yogurt-100-gr</t>
  </si>
  <si>
    <t>Шоколад Bellaroma De Luxe ( молочный ) 200 гр</t>
  </si>
  <si>
    <t>https://finzakaz.com/product/shokolad-bellaroma-de-luxe-molochnyy-200-gr</t>
  </si>
  <si>
    <t>Шоколад Fazer (молочный) 200 гр</t>
  </si>
  <si>
    <t>https://finzakaz.com/product/shokolad-fazer-molochnyy-200-gr</t>
  </si>
  <si>
    <t>Итальянский молочный шоколад кокосовым кремом Maitre Truffout 100 гр</t>
  </si>
  <si>
    <t>https://finzakaz.com/product/italyanskiy-molochnyy-shokolad-kokosovym-kremom-maitre-truffout-100-gr</t>
  </si>
  <si>
    <t>Темный шоколад с мятной начинкой Maitre Truffout 100 гр</t>
  </si>
  <si>
    <t>https://finzakaz.com/product/temnyy-shokolad-s-myatnoy-nachinkoy-maitre-truffout-100-gr</t>
  </si>
  <si>
    <t>Шоколад Maitre Truffout (ментол) 200 гр</t>
  </si>
  <si>
    <t>https://finzakaz.com/product/shokolad-maitre-truffout-mentol-200gr</t>
  </si>
  <si>
    <t>Конфеты шоколадные божьи коровки Only 100 гр</t>
  </si>
  <si>
    <t>https://finzakaz.com/product/konfety-shokoladnye-bozhi-korovki-only-100-gr</t>
  </si>
  <si>
    <t>Конфеты шоколадные сердечки Only 100 гр</t>
  </si>
  <si>
    <t>https://finzakaz.com/product/konfety-shokoladnye-serdechki-only-100-gr</t>
  </si>
  <si>
    <t>Шоколадные смайлики Only 85 гр</t>
  </si>
  <si>
    <t>https://finzakaz.com/product/shokoladnye-smayliki-only-85-gr</t>
  </si>
  <si>
    <t>barbarishka</t>
  </si>
  <si>
    <t>Кофе заварной k-menu tumma</t>
  </si>
  <si>
    <t>https://finzakaz.com/collection/zavarnoy/product/kofe-zavarnoy-k-menu-tumma-500-gr</t>
  </si>
  <si>
    <t>Кофе заварной k-menu</t>
  </si>
  <si>
    <t>https://finzakaz.com/collection/zavarnoy/product/kofe-zavarnoy-k-menu-500-gr</t>
  </si>
  <si>
    <t>Фильтра для кофеварки</t>
  </si>
  <si>
    <t>https://finzakaz.com/collection/filtra/product/odnorazovye-filtry-pirkka-4-200-sht</t>
  </si>
  <si>
    <t>Белый винный уксус</t>
  </si>
  <si>
    <t>https://finzakaz.com/collection/uksus/product/belyy-vinnyy-uksus-piacell-500-ml</t>
  </si>
  <si>
    <t>Кофе зерновой LavAzza Crema e Aroma 1 кг</t>
  </si>
  <si>
    <t>https://finzakaz.com/collection/zernovoy/product/kofe-zernovoy-lavazza-crema-e-aroma-1-kg</t>
  </si>
  <si>
    <t>итог</t>
  </si>
  <si>
    <t>Al-Nazarova Итог</t>
  </si>
  <si>
    <t>bambr512 Итог</t>
  </si>
  <si>
    <t>barbarishka Итог</t>
  </si>
  <si>
    <t>FLelik Итог</t>
  </si>
  <si>
    <t>Galz Итог</t>
  </si>
  <si>
    <t>kuzia16 Итог</t>
  </si>
  <si>
    <t>les82 Итог</t>
  </si>
  <si>
    <t>Mary_V Итог</t>
  </si>
  <si>
    <t>Nana81 Итог</t>
  </si>
  <si>
    <t>nsit2010 Итог</t>
  </si>
  <si>
    <t>oly07011983 Итог</t>
  </si>
  <si>
    <t>ostrovska Итог</t>
  </si>
  <si>
    <t>pushistic Итог</t>
  </si>
  <si>
    <t>tatzez Итог</t>
  </si>
  <si>
    <t>Valechka52rus  Итог</t>
  </si>
  <si>
    <t>Олькап Итог</t>
  </si>
  <si>
    <t>саровский бобер Итог</t>
  </si>
  <si>
    <t>Общий итог</t>
  </si>
  <si>
    <t>ТР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</si>
</sst>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\ h:mm:ss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u val="single"/>
      <sz val="14"/>
      <color indexed="12"/>
      <name val="Arial"/>
      <family val="2"/>
    </font>
    <font>
      <sz val="8"/>
      <name val="Tahoma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0"/>
    </font>
    <font>
      <sz val="14"/>
      <color rgb="FF000000"/>
      <name val="Arial"/>
      <family val="2"/>
    </font>
    <font>
      <u val="single"/>
      <sz val="14"/>
      <color rgb="FF0000FF"/>
      <name val="Arial"/>
      <family val="2"/>
    </font>
    <font>
      <b/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4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0" fillId="34" borderId="0" xfId="0" applyFont="1" applyFill="1" applyAlignment="1">
      <alignment/>
    </xf>
    <xf numFmtId="0" fontId="48" fillId="33" borderId="18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inzakaz.com/collection/prokladki-tampony-prezervativy/product/prokladki-vuorroset-bio-normal-wings-14-sht" TargetMode="External" /><Relationship Id="rId2" Type="http://schemas.openxmlformats.org/officeDocument/2006/relationships/hyperlink" Target="https://finzakaz.com/collection/geli-dlya-stirki/product/gel-dlya-stirki-belyh-veschey-at-home-wash-white-1-l" TargetMode="External" /><Relationship Id="rId3" Type="http://schemas.openxmlformats.org/officeDocument/2006/relationships/hyperlink" Target="https://finzakaz.com/collection/geli-dlya-stirki/product/gel-dlya-stirki-detskogo-belya-at-home-sensitive-1-l" TargetMode="External" /><Relationship Id="rId4" Type="http://schemas.openxmlformats.org/officeDocument/2006/relationships/hyperlink" Target="https://finzakaz.com/collection/shampuni-2/product/shampun-degtyarnyy-500-ml" TargetMode="External" /><Relationship Id="rId5" Type="http://schemas.openxmlformats.org/officeDocument/2006/relationships/hyperlink" Target="https://finzakaz.com/collection/makaronnye-izdeliya/product/spagetti-combino-500-gr" TargetMode="External" /><Relationship Id="rId6" Type="http://schemas.openxmlformats.org/officeDocument/2006/relationships/hyperlink" Target="https://finzakaz.com/product/vyalenye-pomidory-k-menu-340-gr" TargetMode="External" /><Relationship Id="rId7" Type="http://schemas.openxmlformats.org/officeDocument/2006/relationships/hyperlink" Target="https://finzakaz.com/collection/rastvorimyy/product/kofe-rastvorimyy-nescafe-kulta-300-gr" TargetMode="External" /><Relationship Id="rId8" Type="http://schemas.openxmlformats.org/officeDocument/2006/relationships/hyperlink" Target="https://finzakaz.com/collection/sol-poroshki-tabletki/product/tabletki-dlya-p-mashiny-finish-powerball-all-in-1-max-110-sht" TargetMode="External" /><Relationship Id="rId9" Type="http://schemas.openxmlformats.org/officeDocument/2006/relationships/hyperlink" Target="https://finzakaz.com/collection/sol-poroshki-tabletki/product/tabletki-dlya-p-mashiny-finish-83-sht" TargetMode="External" /><Relationship Id="rId10" Type="http://schemas.openxmlformats.org/officeDocument/2006/relationships/hyperlink" Target="https://finzakaz.com/product/morskaya-sol-meira-hieno-800-gr-melkaya" TargetMode="External" /><Relationship Id="rId11" Type="http://schemas.openxmlformats.org/officeDocument/2006/relationships/hyperlink" Target="https://finzakaz.com/product/morskaya-sol-meira-karkea-800-gr-krupnaya" TargetMode="External" /><Relationship Id="rId12" Type="http://schemas.openxmlformats.org/officeDocument/2006/relationships/hyperlink" Target="https://finzakaz.com/collection/makaronnye-izdeliya/product/spagetti-combino-500-gr" TargetMode="External" /><Relationship Id="rId13" Type="http://schemas.openxmlformats.org/officeDocument/2006/relationships/hyperlink" Target="https://finzakaz.com/collection/makaronnye-izdeliya/product/lapsha-mama-tom-yum-so-vkusom-vrevetok-90-gr" TargetMode="External" /><Relationship Id="rId14" Type="http://schemas.openxmlformats.org/officeDocument/2006/relationships/hyperlink" Target="https://finzakaz.com/collection/makaronnye-izdeliya/product/makarony-myllyn-paras-makaroni-400-gr" TargetMode="External" /><Relationship Id="rId15" Type="http://schemas.openxmlformats.org/officeDocument/2006/relationships/hyperlink" Target="https://finzakaz.com/collection/makaronnye-izdeliya/product/makarony-rozhki-myllyn-paras-tumma-400-gr" TargetMode="External" /><Relationship Id="rId16" Type="http://schemas.openxmlformats.org/officeDocument/2006/relationships/hyperlink" Target="https://finzakaz.com/collection/rastvorimyy/product/kofe-rastvorimyy-nescafe-kulta-50-gr" TargetMode="External" /><Relationship Id="rId17" Type="http://schemas.openxmlformats.org/officeDocument/2006/relationships/hyperlink" Target="https://finzakaz.com/collection/zavarnoy/product/kofe-zavarnoy-bellarom-hieno-mokka-500-gr" TargetMode="External" /><Relationship Id="rId18" Type="http://schemas.openxmlformats.org/officeDocument/2006/relationships/hyperlink" Target="https://finzakaz.com/collection/zernovoy/product/kofe-zernovoy-lofbergs-lila-kharisma-400-gr" TargetMode="External" /><Relationship Id="rId19" Type="http://schemas.openxmlformats.org/officeDocument/2006/relationships/hyperlink" Target="https://finzakaz.com/product/zhidkost-dlya-mytya-posudy-mini-risk-0-5-l" TargetMode="External" /><Relationship Id="rId20" Type="http://schemas.openxmlformats.org/officeDocument/2006/relationships/hyperlink" Target="https://finzakaz.com/collection/otrubi-kashi/product/hlopya-ovsyanye-bystrogo-prigotovleniya-k-menu-500-gr" TargetMode="External" /><Relationship Id="rId21" Type="http://schemas.openxmlformats.org/officeDocument/2006/relationships/hyperlink" Target="https://finzakaz.com/collection/otrubi-kashi/product/ovsyanye-hlopya-mylly-kivi-500-gr" TargetMode="External" /><Relationship Id="rId22" Type="http://schemas.openxmlformats.org/officeDocument/2006/relationships/hyperlink" Target="https://finzakaz.com/product/kukuruznye-hlopya-k-menu-750-gr" TargetMode="External" /><Relationship Id="rId23" Type="http://schemas.openxmlformats.org/officeDocument/2006/relationships/hyperlink" Target="https://finzakaz.com/collection/kakao/product/kakao-oboy-original-1-kg" TargetMode="External" /><Relationship Id="rId24" Type="http://schemas.openxmlformats.org/officeDocument/2006/relationships/hyperlink" Target="https://finzakaz.com/collection/kakao/product/kakao-nestle-nesquik-1-kg" TargetMode="External" /><Relationship Id="rId25" Type="http://schemas.openxmlformats.org/officeDocument/2006/relationships/hyperlink" Target="https://finzakaz.com/collection/dlya-vzroslyh/product/rybiy-zhir-vitaplex-omega-3-300-sht" TargetMode="External" /><Relationship Id="rId26" Type="http://schemas.openxmlformats.org/officeDocument/2006/relationships/hyperlink" Target="https://finzakaz.com/collection/shokolad/product/shokolad-fin-carre-funduk-100-gr" TargetMode="External" /><Relationship Id="rId27" Type="http://schemas.openxmlformats.org/officeDocument/2006/relationships/hyperlink" Target="https://finzakaz.com/collection/shokolad/product/shokolad-fin-carre-molochnyy-100-gr" TargetMode="External" /><Relationship Id="rId28" Type="http://schemas.openxmlformats.org/officeDocument/2006/relationships/hyperlink" Target="https://finzakaz.com/collection/makaronnye-izdeliya/product/spagetti-combino-500-gr" TargetMode="External" /><Relationship Id="rId29" Type="http://schemas.openxmlformats.org/officeDocument/2006/relationships/hyperlink" Target="https://finzakaz.com/collection/mylo/product/zhidkoe-mylo-nestesaippua-persik-3-l" TargetMode="External" /><Relationship Id="rId30" Type="http://schemas.openxmlformats.org/officeDocument/2006/relationships/hyperlink" Target="https://finzakaz.com/collection/rastvorimyy/product/kofe-rastvorimyy-nescafe-kulta-180-gr" TargetMode="External" /><Relationship Id="rId31" Type="http://schemas.openxmlformats.org/officeDocument/2006/relationships/hyperlink" Target="https://finzakaz.com/collection/rastvorimyy/product/kofe-rastvorimyy-nescafe-kulta-300-gr" TargetMode="External" /><Relationship Id="rId32" Type="http://schemas.openxmlformats.org/officeDocument/2006/relationships/hyperlink" Target="https://finzakaz.com/collection/rastvorimyy/product/kofe-rastvorimyy-gina-gold-stakan-100-gr" TargetMode="External" /><Relationship Id="rId33" Type="http://schemas.openxmlformats.org/officeDocument/2006/relationships/hyperlink" Target="https://finzakaz.com/collection/tomatnye-pasty-ketchupy-mayonez-gorchitsa/product/ketchup-1-kg" TargetMode="External" /><Relationship Id="rId34" Type="http://schemas.openxmlformats.org/officeDocument/2006/relationships/hyperlink" Target="https://finzakaz.com/collection/laki-peny-kraski-mussy-dlya-volos/product/lak-ob-yom-stepen-fiksatsii-4-cien-400-ml" TargetMode="External" /><Relationship Id="rId35" Type="http://schemas.openxmlformats.org/officeDocument/2006/relationships/hyperlink" Target="https://finzakaz.com/collection/laki-peny-kraski-mussy-dlya-volos/product/lak-silnoy-fiksatsii-5-cien-400-ml" TargetMode="External" /><Relationship Id="rId36" Type="http://schemas.openxmlformats.org/officeDocument/2006/relationships/hyperlink" Target="https://finzakaz.com/collection/geli-dlya-stirki/product/gel-pirkka-dlya-tsvetnogo-1-5-l" TargetMode="External" /><Relationship Id="rId37" Type="http://schemas.openxmlformats.org/officeDocument/2006/relationships/hyperlink" Target="https://finzakaz.com/collection/geli-dlya-stirki/product/gel-dlya-stirki-belogo-belya-lumme-800-ml" TargetMode="External" /><Relationship Id="rId38" Type="http://schemas.openxmlformats.org/officeDocument/2006/relationships/hyperlink" Target="https://finzakaz.com/collection/uksus/product/chernyy-balzamicheskiy-uksus-rajamaen-250-ml" TargetMode="External" /><Relationship Id="rId39" Type="http://schemas.openxmlformats.org/officeDocument/2006/relationships/hyperlink" Target="https://finzakaz.com/collection/zubnye-schyotki-pasty/product/detskaya-zubnaya-pasta-colgate-deti-50-ml" TargetMode="External" /><Relationship Id="rId40" Type="http://schemas.openxmlformats.org/officeDocument/2006/relationships/hyperlink" Target="https://finzakaz.com/collection/dlya-vzroslyh/product/shipuchie-tabletki-friggs-magniy-20-sht" TargetMode="External" /><Relationship Id="rId41" Type="http://schemas.openxmlformats.org/officeDocument/2006/relationships/hyperlink" Target="https://finzakaz.com/collection/laki-peny-kraski-mussy-dlya-volos/product/lak-dlya-okrashennyh-volos-3-cien-400-ml" TargetMode="External" /><Relationship Id="rId42" Type="http://schemas.openxmlformats.org/officeDocument/2006/relationships/hyperlink" Target="https://finzakaz.com/collection/pechenie-2/product/saharnoe-pechenie-danesita-454-gr-2" TargetMode="External" /><Relationship Id="rId43" Type="http://schemas.openxmlformats.org/officeDocument/2006/relationships/hyperlink" Target="https://finzakaz.com/collection/shokolad/product/mini-shokoladki-maitre-truffout-euro-5-sht" TargetMode="External" /><Relationship Id="rId44" Type="http://schemas.openxmlformats.org/officeDocument/2006/relationships/hyperlink" Target="https://finzakaz.com/collection/shokolad/product/shokolad-schogetten-detskiy-100-gr" TargetMode="External" /><Relationship Id="rId45" Type="http://schemas.openxmlformats.org/officeDocument/2006/relationships/hyperlink" Target="https://finzakaz.com/collection/shokolad/product/shokolad-chernyy-jdgross-mousse-56-182-gr" TargetMode="External" /><Relationship Id="rId46" Type="http://schemas.openxmlformats.org/officeDocument/2006/relationships/hyperlink" Target="https://finzakaz.com/collection/shokolad/product/shokolad-schogetten-roasted-corn-100-gr" TargetMode="External" /><Relationship Id="rId47" Type="http://schemas.openxmlformats.org/officeDocument/2006/relationships/hyperlink" Target="https://finzakaz.com/product/kofe-zavarnoy-bellarom-hieno-mokka-500-gr" TargetMode="External" /><Relationship Id="rId48" Type="http://schemas.openxmlformats.org/officeDocument/2006/relationships/hyperlink" Target="https://finzakaz.com/product/lak-dlya-okrashennyh-volos-3-cien-400-ml" TargetMode="External" /><Relationship Id="rId49" Type="http://schemas.openxmlformats.org/officeDocument/2006/relationships/hyperlink" Target="https://finzakaz.com/collection/zavarnoy/product/kofe-molotyy-lavazza-il-perfetto-espresso-250-gr" TargetMode="External" /><Relationship Id="rId50" Type="http://schemas.openxmlformats.org/officeDocument/2006/relationships/hyperlink" Target="https://finzakaz.com/collection/dlya-detey-2/product/rybiy-zhir-moller-500-ml" TargetMode="External" /><Relationship Id="rId51" Type="http://schemas.openxmlformats.org/officeDocument/2006/relationships/hyperlink" Target="https://finzakaz.com/collection/novye-tovary/product/vosstanavlivayuschiy-konditsioner-macadamia-oil-extract-400-ml" TargetMode="External" /><Relationship Id="rId52" Type="http://schemas.openxmlformats.org/officeDocument/2006/relationships/hyperlink" Target="https://finzakaz.com/product/lakrichnye-konfety-rainbow-300-gr" TargetMode="External" /><Relationship Id="rId53" Type="http://schemas.openxmlformats.org/officeDocument/2006/relationships/hyperlink" Target="https://finzakaz.com/product/lakrichnye-konfety-panda-tayte-lakupala-250-gr" TargetMode="External" /><Relationship Id="rId54" Type="http://schemas.openxmlformats.org/officeDocument/2006/relationships/hyperlink" Target="https://finzakaz.com/collection/ledentsy-karamel/product/karamel-emotionali-slivochnaya-200-gr" TargetMode="External" /><Relationship Id="rId55" Type="http://schemas.openxmlformats.org/officeDocument/2006/relationships/hyperlink" Target="https://finzakaz.com/collection/konfety-raznoe/product/drazhe-sugarland-jelly-beans-200-gr" TargetMode="External" /><Relationship Id="rId56" Type="http://schemas.openxmlformats.org/officeDocument/2006/relationships/hyperlink" Target="https://finzakaz.com/collection/konfety-raznoe/product/myatnoe-drazhe-mister-choc-250-gr" TargetMode="External" /><Relationship Id="rId57" Type="http://schemas.openxmlformats.org/officeDocument/2006/relationships/hyperlink" Target="https://finzakaz.com/collection/rastvorimyy/product/kofe-rastvorimyy-nescafe-kulta-180-gr" TargetMode="External" /><Relationship Id="rId58" Type="http://schemas.openxmlformats.org/officeDocument/2006/relationships/hyperlink" Target="https://finzakaz.com/product/semena-fasoli-prelude-25-gr" TargetMode="External" /><Relationship Id="rId59" Type="http://schemas.openxmlformats.org/officeDocument/2006/relationships/hyperlink" Target="https://finzakaz.com/product/semena-svekly-cilindra-4-gr" TargetMode="External" /><Relationship Id="rId60" Type="http://schemas.openxmlformats.org/officeDocument/2006/relationships/hyperlink" Target="https://finzakaz.com/product/zhidkost-dlya-chistki-stekla-at-home-glass-cleaner-750-ml" TargetMode="External" /><Relationship Id="rId61" Type="http://schemas.openxmlformats.org/officeDocument/2006/relationships/hyperlink" Target="https://finzakaz.com/search?lang=ru&amp;q=957973+" TargetMode="External" /><Relationship Id="rId62" Type="http://schemas.openxmlformats.org/officeDocument/2006/relationships/hyperlink" Target="https://finzakaz.com/product/sladkiy-sous-chili-rainbow-495-ml" TargetMode="External" /><Relationship Id="rId63" Type="http://schemas.openxmlformats.org/officeDocument/2006/relationships/hyperlink" Target="https://finzakaz.com/search?lang=ru&amp;q=493073+" TargetMode="External" /><Relationship Id="rId64" Type="http://schemas.openxmlformats.org/officeDocument/2006/relationships/hyperlink" Target="https://finzakaz.com/product/shokolad-maitre-truffout-klubnika-100-gr" TargetMode="External" /><Relationship Id="rId65" Type="http://schemas.openxmlformats.org/officeDocument/2006/relationships/hyperlink" Target="https://finzakaz.com/product/shokolad-maitre-truffout-limon-100-gr" TargetMode="External" /><Relationship Id="rId66" Type="http://schemas.openxmlformats.org/officeDocument/2006/relationships/hyperlink" Target="https://finzakaz.com/product/kofe-zavarnoy-x-tra-500-gr" TargetMode="External" /><Relationship Id="rId67" Type="http://schemas.openxmlformats.org/officeDocument/2006/relationships/hyperlink" Target="https://finzakaz.com/product/chay-lord-nelson-roybush-s-vanilyu-25-sht" TargetMode="External" /><Relationship Id="rId68" Type="http://schemas.openxmlformats.org/officeDocument/2006/relationships/hyperlink" Target="https://finzakaz.com/product/chay-lord-nelson-limon-i-imbir-40-sht" TargetMode="External" /><Relationship Id="rId69" Type="http://schemas.openxmlformats.org/officeDocument/2006/relationships/hyperlink" Target="https://finzakaz.com/search?lang=ru&amp;q=112135+" TargetMode="External" /><Relationship Id="rId70" Type="http://schemas.openxmlformats.org/officeDocument/2006/relationships/hyperlink" Target="https://finzakaz.com/product/opolaskivatel-blix-blue-4-l" TargetMode="External" /><Relationship Id="rId71" Type="http://schemas.openxmlformats.org/officeDocument/2006/relationships/hyperlink" Target="https://finzakaz.com/product/ochischayuschee-sredstvo-dlya-kafelya-stekla-i-zerkal-astonish-750-ml" TargetMode="External" /><Relationship Id="rId72" Type="http://schemas.openxmlformats.org/officeDocument/2006/relationships/hyperlink" Target="https://finzakaz.com/product/zubnaya-pasta-x-tra-hammastahna-125-ml" TargetMode="External" /><Relationship Id="rId73" Type="http://schemas.openxmlformats.org/officeDocument/2006/relationships/hyperlink" Target="https://finzakaz.com/product/kofe-zavarnoy-gina-250-gr" TargetMode="External" /><Relationship Id="rId74" Type="http://schemas.openxmlformats.org/officeDocument/2006/relationships/hyperlink" Target="https://finzakaz.com/product/kofe-zavarnoy-kulta-katriina-tumma-500-gr" TargetMode="External" /><Relationship Id="rId75" Type="http://schemas.openxmlformats.org/officeDocument/2006/relationships/hyperlink" Target="https://finzakaz.com/collection/sol-poroshki-tabletki/product/tabletki-dlya-p-mashiny-w5-all-in-1-40-sht" TargetMode="External" /><Relationship Id="rId76" Type="http://schemas.openxmlformats.org/officeDocument/2006/relationships/hyperlink" Target="https://finzakaz.com/collection/dlya-detey-2/product/rybiy-zhir-moller-500-ml" TargetMode="External" /><Relationship Id="rId77" Type="http://schemas.openxmlformats.org/officeDocument/2006/relationships/hyperlink" Target="https://finzakaz.com/collection/konditsionery-opolaskivateli/product/konditsioner-dlya-belya-softlan-ultra-750-ml" TargetMode="External" /><Relationship Id="rId78" Type="http://schemas.openxmlformats.org/officeDocument/2006/relationships/hyperlink" Target="https://finzakaz.com/collection/pripravy-spetsii/product/morskaya-sol-meira-karkea-800-gr-krupnaya" TargetMode="External" /><Relationship Id="rId79" Type="http://schemas.openxmlformats.org/officeDocument/2006/relationships/hyperlink" Target="https://finzakaz.com/collection/laki-peny-kraski-mussy-dlya-volos/product/mini-lak-ob-yom-stepen-fiksatsii-4-cien-50-ml" TargetMode="External" /><Relationship Id="rId80" Type="http://schemas.openxmlformats.org/officeDocument/2006/relationships/hyperlink" Target="https://finzakaz.com/collection/geli-dlya-mytya-posudy/product/zhidkost-dlya-mytya-posudy-fairy-sensitive-chaynoe-derevo-i-myata-900-ml" TargetMode="External" /><Relationship Id="rId81" Type="http://schemas.openxmlformats.org/officeDocument/2006/relationships/hyperlink" Target="https://finzakaz.com/collection/tomatnye-pasty-ketchupy-mayonez-gorchitsa/product/ketchup-1-kg" TargetMode="External" /><Relationship Id="rId82" Type="http://schemas.openxmlformats.org/officeDocument/2006/relationships/hyperlink" Target="https://finzakaz.com/collection/zavarnoy/product/kofe-molotyy-lavazza-il-perfetto-espresso-250-gr" TargetMode="External" /><Relationship Id="rId83" Type="http://schemas.openxmlformats.org/officeDocument/2006/relationships/hyperlink" Target="https://finzakaz.com/product/kofe-zavarnoy-kulta-katriina-tumma-500-gr" TargetMode="External" /><Relationship Id="rId84" Type="http://schemas.openxmlformats.org/officeDocument/2006/relationships/hyperlink" Target="https://finzakaz.com/product/zhidkost-dlya-ochistki-p-mashiny-finish-250-ml" TargetMode="External" /><Relationship Id="rId85" Type="http://schemas.openxmlformats.org/officeDocument/2006/relationships/hyperlink" Target="https://finzakaz.com/product/shokolad-pirkka-klubnika-yogurt-100-gr" TargetMode="External" /><Relationship Id="rId86" Type="http://schemas.openxmlformats.org/officeDocument/2006/relationships/hyperlink" Target="https://finzakaz.com/product/shokolad-bellaroma-de-luxe-molochnyy-200-gr" TargetMode="External" /><Relationship Id="rId87" Type="http://schemas.openxmlformats.org/officeDocument/2006/relationships/hyperlink" Target="https://finzakaz.com/product/shokolad-fazer-molochnyy-200-gr" TargetMode="External" /><Relationship Id="rId88" Type="http://schemas.openxmlformats.org/officeDocument/2006/relationships/hyperlink" Target="https://finzakaz.com/product/italyanskiy-molochnyy-shokolad-kokosovym-kremom-maitre-truffout-100-gr" TargetMode="External" /><Relationship Id="rId89" Type="http://schemas.openxmlformats.org/officeDocument/2006/relationships/hyperlink" Target="https://finzakaz.com/product/temnyy-shokolad-s-myatnoy-nachinkoy-maitre-truffout-100-gr" TargetMode="External" /><Relationship Id="rId90" Type="http://schemas.openxmlformats.org/officeDocument/2006/relationships/hyperlink" Target="https://finzakaz.com/product/shokolad-maitre-truffout-mentol-200gr" TargetMode="External" /><Relationship Id="rId91" Type="http://schemas.openxmlformats.org/officeDocument/2006/relationships/hyperlink" Target="https://finzakaz.com/product/konfety-shokoladnye-bozhi-korovki-only-100-gr" TargetMode="External" /><Relationship Id="rId92" Type="http://schemas.openxmlformats.org/officeDocument/2006/relationships/hyperlink" Target="https://finzakaz.com/product/konfety-shokoladnye-serdechki-only-100-gr" TargetMode="External" /><Relationship Id="rId93" Type="http://schemas.openxmlformats.org/officeDocument/2006/relationships/hyperlink" Target="https://finzakaz.com/product/shokoladnye-smayliki-only-85-gr" TargetMode="External" /><Relationship Id="rId94" Type="http://schemas.openxmlformats.org/officeDocument/2006/relationships/hyperlink" Target="https://finzakaz.com/collection/zavarnoy/product/kofe-zavarnoy-k-menu-tumma-500-gr" TargetMode="External" /><Relationship Id="rId95" Type="http://schemas.openxmlformats.org/officeDocument/2006/relationships/hyperlink" Target="https://finzakaz.com/collection/zavarnoy/product/kofe-zavarnoy-k-menu-500-gr" TargetMode="External" /><Relationship Id="rId96" Type="http://schemas.openxmlformats.org/officeDocument/2006/relationships/hyperlink" Target="https://finzakaz.com/collection/filtra/product/odnorazovye-filtry-pirkka-4-200-sht" TargetMode="External" /><Relationship Id="rId97" Type="http://schemas.openxmlformats.org/officeDocument/2006/relationships/hyperlink" Target="https://finzakaz.com/collection/uksus/product/belyy-vinnyy-uksus-piacell-500-ml" TargetMode="External" /><Relationship Id="rId98" Type="http://schemas.openxmlformats.org/officeDocument/2006/relationships/hyperlink" Target="https://finzakaz.com/collection/zernovoy/product/kofe-zernovoy-lavazza-crema-e-aroma-1-kg" TargetMode="External" /><Relationship Id="rId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="130" zoomScaleNormal="130" zoomScalePageLayoutView="0" workbookViewId="0" topLeftCell="A1">
      <pane ySplit="1" topLeftCell="A26" activePane="bottomLeft" state="frozen"/>
      <selection pane="topLeft" activeCell="A1" sqref="A1"/>
      <selection pane="bottomLeft" activeCell="K12" sqref="K12"/>
    </sheetView>
  </sheetViews>
  <sheetFormatPr defaultColWidth="14.421875" defaultRowHeight="15.75" customHeight="1" outlineLevelRow="2"/>
  <cols>
    <col min="1" max="1" width="15.57421875" style="0" bestFit="1" customWidth="1"/>
    <col min="2" max="2" width="8.8515625" style="0" customWidth="1"/>
    <col min="3" max="3" width="68.140625" style="0" bestFit="1" customWidth="1"/>
    <col min="4" max="4" width="6.8515625" style="0" customWidth="1"/>
    <col min="5" max="5" width="7.7109375" style="0" customWidth="1"/>
    <col min="6" max="6" width="7.421875" style="0" customWidth="1"/>
    <col min="7" max="7" width="11.57421875" style="0" customWidth="1"/>
    <col min="8" max="8" width="11.00390625" style="0" customWidth="1"/>
    <col min="9" max="9" width="13.421875" style="0" customWidth="1"/>
    <col min="10" max="10" width="10.7109375" style="0" customWidth="1"/>
    <col min="11" max="14" width="21.57421875" style="0" customWidth="1"/>
  </cols>
  <sheetData>
    <row r="1" spans="1:10" ht="15.75" customHeight="1" thickBo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205</v>
      </c>
      <c r="I1" s="24"/>
      <c r="J1" s="27" t="s">
        <v>224</v>
      </c>
    </row>
    <row r="2" spans="1:10" ht="15.75" customHeight="1" outlineLevel="2">
      <c r="A2" s="6" t="s">
        <v>7</v>
      </c>
      <c r="B2" s="7">
        <v>894003</v>
      </c>
      <c r="C2" s="6" t="s">
        <v>8</v>
      </c>
      <c r="D2" s="6">
        <v>264</v>
      </c>
      <c r="E2" s="6">
        <v>0</v>
      </c>
      <c r="F2" s="8" t="s">
        <v>9</v>
      </c>
      <c r="G2" s="9"/>
      <c r="H2" s="9">
        <f>D2*E2</f>
        <v>0</v>
      </c>
      <c r="I2">
        <f>(H2-(H2*0.1))*1.11</f>
        <v>0</v>
      </c>
      <c r="J2" s="1">
        <f>(I2/1.11)*0.04649</f>
        <v>0</v>
      </c>
    </row>
    <row r="3" spans="1:10" ht="15.75" customHeight="1" outlineLevel="2">
      <c r="A3" s="2" t="s">
        <v>7</v>
      </c>
      <c r="B3" s="3">
        <v>410084</v>
      </c>
      <c r="C3" s="2" t="s">
        <v>10</v>
      </c>
      <c r="D3" s="2">
        <v>203</v>
      </c>
      <c r="E3" s="2">
        <v>2</v>
      </c>
      <c r="F3" s="4" t="s">
        <v>11</v>
      </c>
      <c r="G3" s="1"/>
      <c r="H3" s="1">
        <f>D3*E3</f>
        <v>406</v>
      </c>
      <c r="I3">
        <f aca="true" t="shared" si="0" ref="I3:I78">(H3-(H3*0.1))*1.11</f>
        <v>405.594</v>
      </c>
      <c r="J3" s="1">
        <f aca="true" t="shared" si="1" ref="J3:J66">(I3/1.11)*0.04649</f>
        <v>16.987446</v>
      </c>
    </row>
    <row r="4" spans="1:10" ht="15.75" customHeight="1" outlineLevel="2" thickBot="1">
      <c r="A4" s="2" t="s">
        <v>7</v>
      </c>
      <c r="B4" s="3">
        <v>870907</v>
      </c>
      <c r="C4" s="2" t="s">
        <v>12</v>
      </c>
      <c r="D4" s="2">
        <v>203</v>
      </c>
      <c r="E4" s="2">
        <v>5</v>
      </c>
      <c r="F4" s="4" t="s">
        <v>13</v>
      </c>
      <c r="G4" s="1"/>
      <c r="H4" s="1">
        <f>D4*E4</f>
        <v>1015</v>
      </c>
      <c r="I4">
        <f t="shared" si="0"/>
        <v>1013.9850000000001</v>
      </c>
      <c r="J4" s="1">
        <f t="shared" si="1"/>
        <v>42.468615</v>
      </c>
    </row>
    <row r="5" spans="1:10" ht="15.75" customHeight="1" outlineLevel="1" thickBot="1">
      <c r="A5" s="12" t="s">
        <v>206</v>
      </c>
      <c r="B5" s="13"/>
      <c r="C5" s="13"/>
      <c r="D5" s="13"/>
      <c r="E5" s="13"/>
      <c r="F5" s="14"/>
      <c r="G5" s="11"/>
      <c r="H5" s="11"/>
      <c r="I5" s="24">
        <f>SUBTOTAL(9,I2:I4)</f>
        <v>1419.5790000000002</v>
      </c>
      <c r="J5" s="25">
        <f t="shared" si="1"/>
        <v>59.456061</v>
      </c>
    </row>
    <row r="6" spans="1:10" ht="15.75" customHeight="1" outlineLevel="2">
      <c r="A6" s="6" t="s">
        <v>39</v>
      </c>
      <c r="B6" s="7">
        <v>101168</v>
      </c>
      <c r="C6" s="6" t="s">
        <v>40</v>
      </c>
      <c r="D6" s="6">
        <v>245</v>
      </c>
      <c r="E6" s="6">
        <v>1</v>
      </c>
      <c r="F6" s="8" t="s">
        <v>41</v>
      </c>
      <c r="G6" s="9"/>
      <c r="H6" s="9">
        <f aca="true" t="shared" si="2" ref="H6:H18">D6*E6</f>
        <v>245</v>
      </c>
      <c r="I6">
        <f t="shared" si="0"/>
        <v>244.75500000000002</v>
      </c>
      <c r="J6" s="1">
        <f t="shared" si="1"/>
        <v>10.251045</v>
      </c>
    </row>
    <row r="7" spans="1:10" ht="15.75" customHeight="1" outlineLevel="2">
      <c r="A7" s="2" t="s">
        <v>39</v>
      </c>
      <c r="B7" s="3">
        <v>211264</v>
      </c>
      <c r="C7" s="2" t="s">
        <v>42</v>
      </c>
      <c r="D7" s="2">
        <v>260</v>
      </c>
      <c r="E7" s="2">
        <v>1</v>
      </c>
      <c r="F7" s="4" t="s">
        <v>43</v>
      </c>
      <c r="G7" s="1"/>
      <c r="H7" s="1">
        <f t="shared" si="2"/>
        <v>260</v>
      </c>
      <c r="I7">
        <f t="shared" si="0"/>
        <v>259.74</v>
      </c>
      <c r="J7" s="1">
        <f t="shared" si="1"/>
        <v>10.87866</v>
      </c>
    </row>
    <row r="8" spans="1:10" ht="15.75" customHeight="1" outlineLevel="2">
      <c r="A8" s="2" t="s">
        <v>39</v>
      </c>
      <c r="B8" s="3">
        <v>12193</v>
      </c>
      <c r="C8" s="2" t="s">
        <v>44</v>
      </c>
      <c r="D8" s="2">
        <v>407</v>
      </c>
      <c r="E8" s="2">
        <v>1</v>
      </c>
      <c r="F8" s="4" t="s">
        <v>45</v>
      </c>
      <c r="G8" s="1"/>
      <c r="H8" s="1">
        <f t="shared" si="2"/>
        <v>407</v>
      </c>
      <c r="I8">
        <f t="shared" si="0"/>
        <v>406.5930000000001</v>
      </c>
      <c r="J8" s="1">
        <f t="shared" si="1"/>
        <v>17.029287</v>
      </c>
    </row>
    <row r="9" spans="1:10" ht="15.75" customHeight="1" outlineLevel="2">
      <c r="A9" s="2" t="s">
        <v>39</v>
      </c>
      <c r="B9" s="3">
        <v>129008</v>
      </c>
      <c r="C9" s="2" t="s">
        <v>46</v>
      </c>
      <c r="D9" s="2">
        <v>224</v>
      </c>
      <c r="E9" s="2">
        <v>2</v>
      </c>
      <c r="F9" s="4" t="s">
        <v>47</v>
      </c>
      <c r="G9" s="1"/>
      <c r="H9" s="1">
        <f t="shared" si="2"/>
        <v>448</v>
      </c>
      <c r="I9">
        <f t="shared" si="0"/>
        <v>447.552</v>
      </c>
      <c r="J9" s="1">
        <f t="shared" si="1"/>
        <v>18.744767999999997</v>
      </c>
    </row>
    <row r="10" spans="1:10" ht="15.75" customHeight="1" outlineLevel="2">
      <c r="A10" s="2" t="s">
        <v>39</v>
      </c>
      <c r="B10" s="3">
        <v>164247</v>
      </c>
      <c r="C10" s="2" t="s">
        <v>48</v>
      </c>
      <c r="D10" s="2">
        <v>50</v>
      </c>
      <c r="E10" s="2">
        <v>1</v>
      </c>
      <c r="F10" s="4" t="s">
        <v>49</v>
      </c>
      <c r="G10" s="1"/>
      <c r="H10" s="1">
        <f t="shared" si="2"/>
        <v>50</v>
      </c>
      <c r="I10">
        <f t="shared" si="0"/>
        <v>49.95</v>
      </c>
      <c r="J10" s="1">
        <f t="shared" si="1"/>
        <v>2.09205</v>
      </c>
    </row>
    <row r="11" spans="1:10" ht="15.75" customHeight="1" outlineLevel="2">
      <c r="A11" s="2" t="s">
        <v>39</v>
      </c>
      <c r="B11" s="3">
        <v>63085</v>
      </c>
      <c r="C11" s="2" t="s">
        <v>50</v>
      </c>
      <c r="D11" s="2">
        <v>41</v>
      </c>
      <c r="E11" s="2">
        <v>1</v>
      </c>
      <c r="F11" s="4" t="s">
        <v>51</v>
      </c>
      <c r="G11" s="1"/>
      <c r="H11" s="1">
        <f t="shared" si="2"/>
        <v>41</v>
      </c>
      <c r="I11">
        <f t="shared" si="0"/>
        <v>40.959</v>
      </c>
      <c r="J11" s="1">
        <f t="shared" si="1"/>
        <v>1.7154809999999998</v>
      </c>
    </row>
    <row r="12" spans="1:10" ht="15.75" customHeight="1" outlineLevel="2">
      <c r="A12" s="2" t="s">
        <v>39</v>
      </c>
      <c r="B12" s="3">
        <v>118202</v>
      </c>
      <c r="C12" s="2" t="s">
        <v>52</v>
      </c>
      <c r="D12" s="2">
        <v>183</v>
      </c>
      <c r="E12" s="2">
        <v>1</v>
      </c>
      <c r="F12" s="4" t="s">
        <v>53</v>
      </c>
      <c r="G12" s="1"/>
      <c r="H12" s="1">
        <f t="shared" si="2"/>
        <v>183</v>
      </c>
      <c r="I12">
        <f t="shared" si="0"/>
        <v>182.817</v>
      </c>
      <c r="J12" s="1">
        <f t="shared" si="1"/>
        <v>7.656902999999999</v>
      </c>
    </row>
    <row r="13" spans="1:10" ht="15.75" customHeight="1" outlineLevel="2">
      <c r="A13" s="2" t="s">
        <v>39</v>
      </c>
      <c r="B13" s="2">
        <v>801990</v>
      </c>
      <c r="C13" s="2" t="s">
        <v>93</v>
      </c>
      <c r="D13" s="2">
        <v>357</v>
      </c>
      <c r="E13" s="2">
        <v>1</v>
      </c>
      <c r="F13" s="4" t="s">
        <v>94</v>
      </c>
      <c r="G13" s="1"/>
      <c r="H13" s="1">
        <f t="shared" si="2"/>
        <v>357</v>
      </c>
      <c r="I13" s="23">
        <f t="shared" si="0"/>
        <v>356.64300000000003</v>
      </c>
      <c r="J13" s="1">
        <f>I13+(I13/1.11)*0.04649</f>
        <v>371.580237</v>
      </c>
    </row>
    <row r="14" spans="1:10" ht="15.75" customHeight="1" outlineLevel="2">
      <c r="A14" s="2" t="s">
        <v>39</v>
      </c>
      <c r="B14" s="3">
        <v>88636</v>
      </c>
      <c r="C14" s="2" t="s">
        <v>95</v>
      </c>
      <c r="D14" s="2">
        <v>101</v>
      </c>
      <c r="E14" s="2">
        <v>1</v>
      </c>
      <c r="F14" s="4" t="s">
        <v>96</v>
      </c>
      <c r="G14" s="1"/>
      <c r="H14" s="1">
        <f t="shared" si="2"/>
        <v>101</v>
      </c>
      <c r="I14">
        <f t="shared" si="0"/>
        <v>100.89900000000002</v>
      </c>
      <c r="J14" s="1">
        <f t="shared" si="1"/>
        <v>4.225941</v>
      </c>
    </row>
    <row r="15" spans="1:10" ht="15.75" customHeight="1" outlineLevel="2">
      <c r="A15" s="2" t="s">
        <v>39</v>
      </c>
      <c r="B15" s="3">
        <v>854606</v>
      </c>
      <c r="C15" s="2" t="s">
        <v>97</v>
      </c>
      <c r="D15" s="2">
        <v>112</v>
      </c>
      <c r="E15" s="2">
        <v>0</v>
      </c>
      <c r="F15" s="4" t="s">
        <v>98</v>
      </c>
      <c r="G15" s="1"/>
      <c r="H15" s="1">
        <f t="shared" si="2"/>
        <v>0</v>
      </c>
      <c r="I15">
        <f t="shared" si="0"/>
        <v>0</v>
      </c>
      <c r="J15" s="1">
        <f t="shared" si="1"/>
        <v>0</v>
      </c>
    </row>
    <row r="16" spans="1:10" ht="15.75" customHeight="1" outlineLevel="2">
      <c r="A16" s="2" t="s">
        <v>39</v>
      </c>
      <c r="B16" s="3">
        <v>641788</v>
      </c>
      <c r="C16" s="2" t="s">
        <v>99</v>
      </c>
      <c r="D16" s="2">
        <v>203</v>
      </c>
      <c r="E16" s="2">
        <v>1</v>
      </c>
      <c r="F16" s="4" t="s">
        <v>100</v>
      </c>
      <c r="G16" s="1"/>
      <c r="H16" s="1">
        <f t="shared" si="2"/>
        <v>203</v>
      </c>
      <c r="I16">
        <f t="shared" si="0"/>
        <v>202.797</v>
      </c>
      <c r="J16" s="1">
        <f t="shared" si="1"/>
        <v>8.493723</v>
      </c>
    </row>
    <row r="17" spans="1:10" ht="15.75" customHeight="1" outlineLevel="2">
      <c r="A17" s="2" t="s">
        <v>39</v>
      </c>
      <c r="B17" s="3">
        <v>20606</v>
      </c>
      <c r="C17" s="2" t="s">
        <v>101</v>
      </c>
      <c r="D17" s="2">
        <v>112</v>
      </c>
      <c r="E17" s="2">
        <v>1</v>
      </c>
      <c r="F17" s="4" t="s">
        <v>102</v>
      </c>
      <c r="G17" s="1"/>
      <c r="H17" s="1">
        <f t="shared" si="2"/>
        <v>112</v>
      </c>
      <c r="I17">
        <f t="shared" si="0"/>
        <v>111.888</v>
      </c>
      <c r="J17" s="1">
        <f t="shared" si="1"/>
        <v>4.686191999999999</v>
      </c>
    </row>
    <row r="18" spans="1:10" ht="15.75" customHeight="1" outlineLevel="2" thickBot="1">
      <c r="A18" s="2" t="s">
        <v>39</v>
      </c>
      <c r="B18" s="3">
        <v>549138</v>
      </c>
      <c r="C18" s="2" t="s">
        <v>168</v>
      </c>
      <c r="D18" s="2">
        <v>81</v>
      </c>
      <c r="E18" s="2">
        <v>0</v>
      </c>
      <c r="F18" s="4" t="s">
        <v>169</v>
      </c>
      <c r="G18" s="1"/>
      <c r="H18" s="1">
        <f t="shared" si="2"/>
        <v>0</v>
      </c>
      <c r="I18">
        <f t="shared" si="0"/>
        <v>0</v>
      </c>
      <c r="J18" s="1">
        <f t="shared" si="1"/>
        <v>0</v>
      </c>
    </row>
    <row r="19" spans="1:10" ht="15.75" customHeight="1" outlineLevel="1" thickBot="1">
      <c r="A19" s="12" t="s">
        <v>207</v>
      </c>
      <c r="B19" s="13"/>
      <c r="C19" s="13"/>
      <c r="D19" s="13"/>
      <c r="E19" s="13"/>
      <c r="F19" s="14"/>
      <c r="G19" s="11"/>
      <c r="H19" s="11"/>
      <c r="I19" s="24">
        <f>SUBTOTAL(9,I6:I18)</f>
        <v>2404.5930000000003</v>
      </c>
      <c r="J19" s="25">
        <f>SUM(J6:J18)</f>
        <v>457.354287</v>
      </c>
    </row>
    <row r="20" spans="1:10" ht="15.75" customHeight="1" outlineLevel="2">
      <c r="A20" s="6" t="s">
        <v>194</v>
      </c>
      <c r="B20" s="7">
        <v>149752</v>
      </c>
      <c r="C20" s="6" t="s">
        <v>195</v>
      </c>
      <c r="D20" s="6">
        <v>179</v>
      </c>
      <c r="E20" s="6">
        <v>1</v>
      </c>
      <c r="F20" s="8" t="s">
        <v>196</v>
      </c>
      <c r="G20" s="9"/>
      <c r="H20" s="9">
        <f>D20*E20</f>
        <v>179</v>
      </c>
      <c r="I20">
        <f t="shared" si="0"/>
        <v>178.821</v>
      </c>
      <c r="J20" s="1">
        <f t="shared" si="1"/>
        <v>7.489538999999999</v>
      </c>
    </row>
    <row r="21" spans="1:10" ht="15.75" customHeight="1" outlineLevel="2">
      <c r="A21" s="2" t="s">
        <v>194</v>
      </c>
      <c r="B21" s="3">
        <v>147738</v>
      </c>
      <c r="C21" s="2" t="s">
        <v>197</v>
      </c>
      <c r="D21" s="2">
        <v>158</v>
      </c>
      <c r="E21" s="2">
        <v>1</v>
      </c>
      <c r="F21" s="4" t="s">
        <v>198</v>
      </c>
      <c r="G21" s="1"/>
      <c r="H21" s="1">
        <f>D21*E21</f>
        <v>158</v>
      </c>
      <c r="I21">
        <f t="shared" si="0"/>
        <v>157.842</v>
      </c>
      <c r="J21" s="1">
        <f t="shared" si="1"/>
        <v>6.610877999999999</v>
      </c>
    </row>
    <row r="22" spans="1:10" ht="15.75" customHeight="1" outlineLevel="2">
      <c r="A22" s="2" t="s">
        <v>194</v>
      </c>
      <c r="B22" s="3">
        <v>811299</v>
      </c>
      <c r="C22" s="2" t="s">
        <v>199</v>
      </c>
      <c r="D22" s="2">
        <v>121</v>
      </c>
      <c r="E22" s="2">
        <v>1</v>
      </c>
      <c r="F22" s="4" t="s">
        <v>200</v>
      </c>
      <c r="G22" s="1"/>
      <c r="H22" s="1">
        <f>D22*E22</f>
        <v>121</v>
      </c>
      <c r="I22">
        <f t="shared" si="0"/>
        <v>120.87900000000002</v>
      </c>
      <c r="J22" s="1">
        <f t="shared" si="1"/>
        <v>5.062761</v>
      </c>
    </row>
    <row r="23" spans="1:10" ht="15.75" customHeight="1" outlineLevel="2">
      <c r="A23" s="2" t="s">
        <v>194</v>
      </c>
      <c r="B23" s="3">
        <v>43147</v>
      </c>
      <c r="C23" s="2" t="s">
        <v>201</v>
      </c>
      <c r="D23" s="2">
        <v>168</v>
      </c>
      <c r="E23" s="2">
        <v>1</v>
      </c>
      <c r="F23" s="4" t="s">
        <v>202</v>
      </c>
      <c r="G23" s="1"/>
      <c r="H23" s="1">
        <f>D23*E23</f>
        <v>168</v>
      </c>
      <c r="I23">
        <f t="shared" si="0"/>
        <v>167.832</v>
      </c>
      <c r="J23" s="1">
        <f t="shared" si="1"/>
        <v>7.029287999999999</v>
      </c>
    </row>
    <row r="24" spans="1:10" ht="15.75" customHeight="1" outlineLevel="2" thickBot="1">
      <c r="A24" s="2" t="s">
        <v>194</v>
      </c>
      <c r="B24" s="3">
        <v>25400</v>
      </c>
      <c r="C24" s="2" t="s">
        <v>203</v>
      </c>
      <c r="D24" s="2">
        <v>908</v>
      </c>
      <c r="E24" s="2">
        <v>1</v>
      </c>
      <c r="F24" s="4" t="s">
        <v>204</v>
      </c>
      <c r="G24" s="1"/>
      <c r="H24" s="1">
        <f>D24*E24</f>
        <v>908</v>
      </c>
      <c r="I24">
        <f t="shared" si="0"/>
        <v>907.0920000000001</v>
      </c>
      <c r="J24" s="1">
        <f t="shared" si="1"/>
        <v>37.991628</v>
      </c>
    </row>
    <row r="25" spans="1:10" ht="15.75" customHeight="1" outlineLevel="1" thickBot="1">
      <c r="A25" s="12" t="s">
        <v>208</v>
      </c>
      <c r="B25" s="13"/>
      <c r="C25" s="13"/>
      <c r="D25" s="13"/>
      <c r="E25" s="13"/>
      <c r="F25" s="14"/>
      <c r="G25" s="11"/>
      <c r="H25" s="11"/>
      <c r="I25" s="24">
        <f>SUBTOTAL(9,I20:I24)</f>
        <v>1532.4660000000001</v>
      </c>
      <c r="J25" s="25">
        <f t="shared" si="1"/>
        <v>64.18409399999999</v>
      </c>
    </row>
    <row r="26" spans="1:10" ht="15.75" customHeight="1" outlineLevel="2">
      <c r="A26" s="6" t="s">
        <v>175</v>
      </c>
      <c r="B26" s="7">
        <v>19557</v>
      </c>
      <c r="C26" s="6" t="s">
        <v>176</v>
      </c>
      <c r="D26" s="6">
        <v>101</v>
      </c>
      <c r="E26" s="6">
        <v>1</v>
      </c>
      <c r="F26" s="8" t="s">
        <v>177</v>
      </c>
      <c r="G26" s="9"/>
      <c r="H26" s="9">
        <f aca="true" t="shared" si="3" ref="H26:H34">D26*E26</f>
        <v>101</v>
      </c>
      <c r="I26">
        <f t="shared" si="0"/>
        <v>100.89900000000002</v>
      </c>
      <c r="J26" s="1">
        <f t="shared" si="1"/>
        <v>4.225941</v>
      </c>
    </row>
    <row r="27" spans="1:10" ht="15.75" customHeight="1" outlineLevel="2">
      <c r="A27" s="2" t="s">
        <v>175</v>
      </c>
      <c r="B27" s="3">
        <v>80198</v>
      </c>
      <c r="C27" s="2" t="s">
        <v>178</v>
      </c>
      <c r="D27" s="2">
        <v>181</v>
      </c>
      <c r="E27" s="2">
        <v>1</v>
      </c>
      <c r="F27" s="4" t="s">
        <v>179</v>
      </c>
      <c r="G27" s="1"/>
      <c r="H27" s="1">
        <f t="shared" si="3"/>
        <v>181</v>
      </c>
      <c r="I27">
        <f t="shared" si="0"/>
        <v>180.81900000000002</v>
      </c>
      <c r="J27" s="1">
        <f t="shared" si="1"/>
        <v>7.573220999999999</v>
      </c>
    </row>
    <row r="28" spans="1:10" ht="15.75" customHeight="1" outlineLevel="2">
      <c r="A28" s="2" t="s">
        <v>175</v>
      </c>
      <c r="B28" s="3">
        <v>15090</v>
      </c>
      <c r="C28" s="2" t="s">
        <v>180</v>
      </c>
      <c r="D28" s="2">
        <v>254</v>
      </c>
      <c r="E28" s="2">
        <v>1</v>
      </c>
      <c r="F28" s="4" t="s">
        <v>181</v>
      </c>
      <c r="G28" s="1"/>
      <c r="H28" s="1">
        <f t="shared" si="3"/>
        <v>254</v>
      </c>
      <c r="I28">
        <f t="shared" si="0"/>
        <v>253.746</v>
      </c>
      <c r="J28" s="1">
        <f t="shared" si="1"/>
        <v>10.627614</v>
      </c>
    </row>
    <row r="29" spans="1:10" ht="15.75" customHeight="1" outlineLevel="2">
      <c r="A29" s="2" t="s">
        <v>175</v>
      </c>
      <c r="B29" s="3">
        <v>90288</v>
      </c>
      <c r="C29" s="2" t="s">
        <v>182</v>
      </c>
      <c r="D29" s="2">
        <v>101</v>
      </c>
      <c r="E29" s="2">
        <v>1</v>
      </c>
      <c r="F29" s="4" t="s">
        <v>183</v>
      </c>
      <c r="G29" s="1"/>
      <c r="H29" s="1">
        <f t="shared" si="3"/>
        <v>101</v>
      </c>
      <c r="I29">
        <f t="shared" si="0"/>
        <v>100.89900000000002</v>
      </c>
      <c r="J29" s="1">
        <f t="shared" si="1"/>
        <v>4.225941</v>
      </c>
    </row>
    <row r="30" spans="1:10" ht="15.75" customHeight="1" outlineLevel="2">
      <c r="A30" s="2" t="s">
        <v>175</v>
      </c>
      <c r="B30" s="3">
        <v>58219</v>
      </c>
      <c r="C30" s="2" t="s">
        <v>184</v>
      </c>
      <c r="D30" s="2">
        <v>91</v>
      </c>
      <c r="E30" s="2">
        <v>1</v>
      </c>
      <c r="F30" s="4" t="s">
        <v>185</v>
      </c>
      <c r="G30" s="1"/>
      <c r="H30" s="1">
        <f t="shared" si="3"/>
        <v>91</v>
      </c>
      <c r="I30">
        <f t="shared" si="0"/>
        <v>90.90900000000002</v>
      </c>
      <c r="J30" s="1">
        <f t="shared" si="1"/>
        <v>3.807531</v>
      </c>
    </row>
    <row r="31" spans="1:10" ht="15.75" customHeight="1" outlineLevel="2">
      <c r="A31" s="2" t="s">
        <v>175</v>
      </c>
      <c r="B31" s="3">
        <v>44694</v>
      </c>
      <c r="C31" s="2" t="s">
        <v>186</v>
      </c>
      <c r="D31" s="2">
        <v>203</v>
      </c>
      <c r="E31" s="2">
        <v>1</v>
      </c>
      <c r="F31" s="4" t="s">
        <v>187</v>
      </c>
      <c r="G31" s="1"/>
      <c r="H31" s="1">
        <f t="shared" si="3"/>
        <v>203</v>
      </c>
      <c r="I31">
        <f t="shared" si="0"/>
        <v>202.797</v>
      </c>
      <c r="J31" s="1">
        <f t="shared" si="1"/>
        <v>8.493723</v>
      </c>
    </row>
    <row r="32" spans="1:10" ht="15.75" customHeight="1" outlineLevel="2">
      <c r="A32" s="2" t="s">
        <v>175</v>
      </c>
      <c r="B32" s="3">
        <v>50763</v>
      </c>
      <c r="C32" s="2" t="s">
        <v>188</v>
      </c>
      <c r="D32" s="2">
        <v>117</v>
      </c>
      <c r="E32" s="2">
        <v>1</v>
      </c>
      <c r="F32" s="4" t="s">
        <v>189</v>
      </c>
      <c r="G32" s="1"/>
      <c r="H32" s="1">
        <f t="shared" si="3"/>
        <v>117</v>
      </c>
      <c r="I32">
        <f t="shared" si="0"/>
        <v>116.88300000000001</v>
      </c>
      <c r="J32" s="1">
        <f t="shared" si="1"/>
        <v>4.895396999999999</v>
      </c>
    </row>
    <row r="33" spans="1:10" ht="15.75" customHeight="1" outlineLevel="2">
      <c r="A33" s="2" t="s">
        <v>175</v>
      </c>
      <c r="B33" s="3">
        <v>50671</v>
      </c>
      <c r="C33" s="2" t="s">
        <v>190</v>
      </c>
      <c r="D33" s="2">
        <v>117</v>
      </c>
      <c r="E33" s="2">
        <v>1</v>
      </c>
      <c r="F33" s="4" t="s">
        <v>191</v>
      </c>
      <c r="G33" s="1"/>
      <c r="H33" s="1">
        <f t="shared" si="3"/>
        <v>117</v>
      </c>
      <c r="I33">
        <f t="shared" si="0"/>
        <v>116.88300000000001</v>
      </c>
      <c r="J33" s="1">
        <f t="shared" si="1"/>
        <v>4.895396999999999</v>
      </c>
    </row>
    <row r="34" spans="1:10" ht="15.75" customHeight="1" outlineLevel="2" thickBot="1">
      <c r="A34" s="2" t="s">
        <v>175</v>
      </c>
      <c r="B34" s="3">
        <v>94552</v>
      </c>
      <c r="C34" s="2" t="s">
        <v>192</v>
      </c>
      <c r="D34" s="2">
        <v>117</v>
      </c>
      <c r="E34" s="2">
        <v>1</v>
      </c>
      <c r="F34" s="4" t="s">
        <v>193</v>
      </c>
      <c r="G34" s="1"/>
      <c r="H34" s="1">
        <f t="shared" si="3"/>
        <v>117</v>
      </c>
      <c r="I34">
        <f t="shared" si="0"/>
        <v>116.88300000000001</v>
      </c>
      <c r="J34" s="1">
        <f t="shared" si="1"/>
        <v>4.895396999999999</v>
      </c>
    </row>
    <row r="35" spans="1:10" ht="15.75" customHeight="1" outlineLevel="1" thickBot="1">
      <c r="A35" s="12" t="s">
        <v>209</v>
      </c>
      <c r="B35" s="13"/>
      <c r="C35" s="13"/>
      <c r="D35" s="13"/>
      <c r="E35" s="13"/>
      <c r="F35" s="14"/>
      <c r="G35" s="11"/>
      <c r="H35" s="11"/>
      <c r="I35" s="24">
        <f>SUBTOTAL(9,I26:I34)</f>
        <v>1280.718</v>
      </c>
      <c r="J35" s="25">
        <f t="shared" si="1"/>
        <v>53.640162</v>
      </c>
    </row>
    <row r="36" spans="1:10" ht="15.75" customHeight="1" outlineLevel="2">
      <c r="A36" s="6" t="s">
        <v>103</v>
      </c>
      <c r="B36" s="7">
        <v>211264</v>
      </c>
      <c r="C36" s="6" t="s">
        <v>104</v>
      </c>
      <c r="D36" s="6">
        <v>260</v>
      </c>
      <c r="E36" s="6">
        <v>4</v>
      </c>
      <c r="F36" s="8" t="s">
        <v>105</v>
      </c>
      <c r="G36" s="9"/>
      <c r="H36" s="9">
        <f>D36*E36</f>
        <v>1040</v>
      </c>
      <c r="I36">
        <f t="shared" si="0"/>
        <v>1038.96</v>
      </c>
      <c r="J36" s="1">
        <f t="shared" si="1"/>
        <v>43.51464</v>
      </c>
    </row>
    <row r="37" spans="1:10" ht="15.75" customHeight="1" outlineLevel="2" thickBot="1">
      <c r="A37" s="2" t="s">
        <v>103</v>
      </c>
      <c r="B37" s="3">
        <v>490379</v>
      </c>
      <c r="C37" s="2" t="s">
        <v>91</v>
      </c>
      <c r="D37" s="2">
        <v>183</v>
      </c>
      <c r="E37" s="2">
        <v>2</v>
      </c>
      <c r="F37" s="4" t="s">
        <v>106</v>
      </c>
      <c r="G37" s="1"/>
      <c r="H37" s="1">
        <f>D37*E37</f>
        <v>366</v>
      </c>
      <c r="I37" s="23">
        <f t="shared" si="0"/>
        <v>365.634</v>
      </c>
      <c r="J37" s="1">
        <f>(I37/1.11)*0.04649</f>
        <v>15.313805999999998</v>
      </c>
    </row>
    <row r="38" spans="1:10" ht="15.75" customHeight="1" outlineLevel="1" thickBot="1">
      <c r="A38" s="12" t="s">
        <v>210</v>
      </c>
      <c r="B38" s="13"/>
      <c r="C38" s="13"/>
      <c r="D38" s="13"/>
      <c r="E38" s="13"/>
      <c r="F38" s="14"/>
      <c r="G38" s="11"/>
      <c r="H38" s="11"/>
      <c r="I38" s="24">
        <f>SUBTOTAL(9,I36:I37)</f>
        <v>1404.594</v>
      </c>
      <c r="J38" s="26">
        <f>(I38/1.11)*0.04649-183</f>
        <v>-124.17155400000001</v>
      </c>
    </row>
    <row r="39" spans="1:10" ht="15.75" customHeight="1" outlineLevel="2">
      <c r="A39" s="6" t="s">
        <v>80</v>
      </c>
      <c r="B39" s="7">
        <v>135599</v>
      </c>
      <c r="C39" s="6" t="s">
        <v>81</v>
      </c>
      <c r="D39" s="6">
        <v>415</v>
      </c>
      <c r="E39" s="6">
        <v>3</v>
      </c>
      <c r="F39" s="8" t="s">
        <v>82</v>
      </c>
      <c r="G39" s="9"/>
      <c r="H39" s="9">
        <f aca="true" t="shared" si="4" ref="H39:H44">D39*E39</f>
        <v>1245</v>
      </c>
      <c r="I39">
        <f t="shared" si="0"/>
        <v>1243.755</v>
      </c>
      <c r="J39" s="1">
        <f t="shared" si="1"/>
        <v>52.092045</v>
      </c>
    </row>
    <row r="40" spans="1:10" ht="15.75" customHeight="1" outlineLevel="2">
      <c r="A40" s="2" t="s">
        <v>80</v>
      </c>
      <c r="B40" s="3">
        <v>380104</v>
      </c>
      <c r="C40" s="2" t="s">
        <v>83</v>
      </c>
      <c r="D40" s="2">
        <v>407</v>
      </c>
      <c r="E40" s="2">
        <v>2</v>
      </c>
      <c r="F40" s="4" t="s">
        <v>84</v>
      </c>
      <c r="G40" s="1"/>
      <c r="H40" s="1">
        <f t="shared" si="4"/>
        <v>814</v>
      </c>
      <c r="I40">
        <f t="shared" si="0"/>
        <v>813.1860000000001</v>
      </c>
      <c r="J40" s="1">
        <f t="shared" si="1"/>
        <v>34.058574</v>
      </c>
    </row>
    <row r="41" spans="1:10" ht="15.75" customHeight="1" outlineLevel="2">
      <c r="A41" s="2" t="s">
        <v>80</v>
      </c>
      <c r="B41" s="3">
        <v>294225</v>
      </c>
      <c r="C41" s="2" t="s">
        <v>85</v>
      </c>
      <c r="D41" s="2">
        <v>371</v>
      </c>
      <c r="E41" s="2">
        <v>1</v>
      </c>
      <c r="F41" s="4" t="s">
        <v>86</v>
      </c>
      <c r="G41" s="1"/>
      <c r="H41" s="1">
        <f t="shared" si="4"/>
        <v>371</v>
      </c>
      <c r="I41">
        <f t="shared" si="0"/>
        <v>370.629</v>
      </c>
      <c r="J41" s="1">
        <f t="shared" si="1"/>
        <v>15.523010999999999</v>
      </c>
    </row>
    <row r="42" spans="1:10" ht="15.75" customHeight="1" outlineLevel="2">
      <c r="A42" s="2" t="s">
        <v>80</v>
      </c>
      <c r="B42" s="3">
        <v>117976</v>
      </c>
      <c r="C42" s="2" t="s">
        <v>87</v>
      </c>
      <c r="D42" s="2">
        <v>152</v>
      </c>
      <c r="E42" s="2">
        <v>1</v>
      </c>
      <c r="F42" s="4" t="s">
        <v>88</v>
      </c>
      <c r="G42" s="1"/>
      <c r="H42" s="1">
        <f t="shared" si="4"/>
        <v>152</v>
      </c>
      <c r="I42">
        <f t="shared" si="0"/>
        <v>151.848</v>
      </c>
      <c r="J42" s="1">
        <f t="shared" si="1"/>
        <v>6.359832</v>
      </c>
    </row>
    <row r="43" spans="1:10" ht="15.75" customHeight="1" outlineLevel="2">
      <c r="A43" s="2" t="s">
        <v>80</v>
      </c>
      <c r="B43" s="3">
        <v>803564</v>
      </c>
      <c r="C43" s="2" t="s">
        <v>89</v>
      </c>
      <c r="D43" s="2">
        <v>310</v>
      </c>
      <c r="E43" s="2">
        <v>3</v>
      </c>
      <c r="F43" s="5" t="s">
        <v>90</v>
      </c>
      <c r="G43" s="1"/>
      <c r="H43" s="1">
        <f t="shared" si="4"/>
        <v>930</v>
      </c>
      <c r="I43">
        <f t="shared" si="0"/>
        <v>929.07</v>
      </c>
      <c r="J43" s="1">
        <f t="shared" si="1"/>
        <v>38.91213</v>
      </c>
    </row>
    <row r="44" spans="1:10" ht="15.75" customHeight="1" outlineLevel="2" thickBot="1">
      <c r="A44" s="2" t="s">
        <v>80</v>
      </c>
      <c r="B44" s="3">
        <v>490379</v>
      </c>
      <c r="C44" s="2" t="s">
        <v>91</v>
      </c>
      <c r="D44" s="2">
        <v>183</v>
      </c>
      <c r="E44" s="2">
        <v>1</v>
      </c>
      <c r="F44" s="4" t="s">
        <v>92</v>
      </c>
      <c r="G44" s="1"/>
      <c r="H44" s="1">
        <f t="shared" si="4"/>
        <v>183</v>
      </c>
      <c r="I44" s="23">
        <f t="shared" si="0"/>
        <v>182.817</v>
      </c>
      <c r="J44" s="1">
        <f t="shared" si="1"/>
        <v>7.656902999999999</v>
      </c>
    </row>
    <row r="45" spans="1:10" ht="15.75" customHeight="1" outlineLevel="1" thickBot="1">
      <c r="A45" s="12" t="s">
        <v>211</v>
      </c>
      <c r="B45" s="13"/>
      <c r="C45" s="13"/>
      <c r="D45" s="13"/>
      <c r="E45" s="13"/>
      <c r="F45" s="14"/>
      <c r="G45" s="11"/>
      <c r="H45" s="11"/>
      <c r="I45" s="24">
        <f>SUBTOTAL(9,I39:I44)</f>
        <v>3691.3050000000003</v>
      </c>
      <c r="J45" s="26">
        <f>(I45/1.11)*0.04649-183</f>
        <v>-28.397505000000024</v>
      </c>
    </row>
    <row r="46" spans="1:10" ht="15.75" customHeight="1" outlineLevel="2">
      <c r="A46" s="6" t="s">
        <v>66</v>
      </c>
      <c r="B46" s="7">
        <v>30024</v>
      </c>
      <c r="C46" s="6" t="s">
        <v>67</v>
      </c>
      <c r="D46" s="6">
        <v>250</v>
      </c>
      <c r="E46" s="6">
        <v>1</v>
      </c>
      <c r="F46" s="8" t="s">
        <v>68</v>
      </c>
      <c r="G46" s="9"/>
      <c r="H46" s="9">
        <f>D46*E46</f>
        <v>250</v>
      </c>
      <c r="I46">
        <f t="shared" si="0"/>
        <v>249.75000000000003</v>
      </c>
      <c r="J46" s="1">
        <f t="shared" si="1"/>
        <v>10.460249999999998</v>
      </c>
    </row>
    <row r="47" spans="1:10" ht="15.75" customHeight="1" outlineLevel="2">
      <c r="A47" s="2" t="s">
        <v>66</v>
      </c>
      <c r="B47" s="3">
        <v>470182</v>
      </c>
      <c r="C47" s="2" t="s">
        <v>69</v>
      </c>
      <c r="D47" s="2">
        <v>540</v>
      </c>
      <c r="E47" s="2">
        <v>13</v>
      </c>
      <c r="F47" s="4" t="s">
        <v>70</v>
      </c>
      <c r="G47" s="1"/>
      <c r="H47" s="1">
        <f>D47*E47</f>
        <v>7020</v>
      </c>
      <c r="I47">
        <f t="shared" si="0"/>
        <v>7012.9800000000005</v>
      </c>
      <c r="J47" s="1">
        <f t="shared" si="1"/>
        <v>293.72382</v>
      </c>
    </row>
    <row r="48" spans="1:10" ht="15.75" customHeight="1" outlineLevel="2" thickBot="1">
      <c r="A48" s="2" t="s">
        <v>66</v>
      </c>
      <c r="B48" s="3">
        <v>470182</v>
      </c>
      <c r="C48" s="2" t="s">
        <v>69</v>
      </c>
      <c r="D48" s="2">
        <v>540</v>
      </c>
      <c r="E48" s="2">
        <v>5</v>
      </c>
      <c r="F48" s="4" t="s">
        <v>70</v>
      </c>
      <c r="G48" s="1"/>
      <c r="H48" s="1">
        <f>D48*E48</f>
        <v>2700</v>
      </c>
      <c r="I48">
        <f t="shared" si="0"/>
        <v>2697.3</v>
      </c>
      <c r="J48" s="1">
        <f t="shared" si="1"/>
        <v>112.9707</v>
      </c>
    </row>
    <row r="49" spans="1:10" ht="15.75" customHeight="1" outlineLevel="1" thickBot="1">
      <c r="A49" s="12" t="s">
        <v>212</v>
      </c>
      <c r="B49" s="13"/>
      <c r="C49" s="13"/>
      <c r="D49" s="13"/>
      <c r="E49" s="13"/>
      <c r="F49" s="14"/>
      <c r="G49" s="11"/>
      <c r="H49" s="11"/>
      <c r="I49" s="24">
        <f>SUBTOTAL(9,I46:I48)</f>
        <v>9960.03</v>
      </c>
      <c r="J49" s="25">
        <f t="shared" si="1"/>
        <v>417.15477</v>
      </c>
    </row>
    <row r="50" spans="1:10" ht="15.75" customHeight="1" outlineLevel="2">
      <c r="A50" s="6" t="s">
        <v>170</v>
      </c>
      <c r="B50" s="7">
        <v>958130</v>
      </c>
      <c r="C50" s="6" t="s">
        <v>171</v>
      </c>
      <c r="D50" s="6">
        <v>162</v>
      </c>
      <c r="E50" s="6">
        <v>1</v>
      </c>
      <c r="F50" s="8" t="s">
        <v>172</v>
      </c>
      <c r="G50" s="9"/>
      <c r="H50" s="9">
        <f>D50*E50</f>
        <v>162</v>
      </c>
      <c r="I50">
        <f t="shared" si="0"/>
        <v>161.83800000000002</v>
      </c>
      <c r="J50" s="1">
        <f t="shared" si="1"/>
        <v>6.778242</v>
      </c>
    </row>
    <row r="51" spans="1:10" ht="15.75" customHeight="1" outlineLevel="2">
      <c r="A51" s="2" t="s">
        <v>170</v>
      </c>
      <c r="B51" s="3">
        <v>148607</v>
      </c>
      <c r="C51" s="2" t="s">
        <v>74</v>
      </c>
      <c r="D51" s="2">
        <v>85</v>
      </c>
      <c r="E51" s="2">
        <v>1</v>
      </c>
      <c r="F51" s="4" t="s">
        <v>75</v>
      </c>
      <c r="G51" s="1"/>
      <c r="H51" s="1">
        <f>D51*E51</f>
        <v>85</v>
      </c>
      <c r="I51">
        <f t="shared" si="0"/>
        <v>84.915</v>
      </c>
      <c r="J51" s="1">
        <f t="shared" si="1"/>
        <v>3.556485</v>
      </c>
    </row>
    <row r="52" spans="1:10" ht="15.75" customHeight="1" outlineLevel="2">
      <c r="A52" s="2" t="s">
        <v>170</v>
      </c>
      <c r="B52" s="3">
        <v>14602</v>
      </c>
      <c r="C52" s="2" t="s">
        <v>108</v>
      </c>
      <c r="D52" s="2">
        <v>370</v>
      </c>
      <c r="E52" s="2">
        <v>1</v>
      </c>
      <c r="F52" s="4" t="s">
        <v>109</v>
      </c>
      <c r="G52" s="1"/>
      <c r="H52" s="1">
        <f>D52*E52</f>
        <v>370</v>
      </c>
      <c r="I52">
        <f t="shared" si="0"/>
        <v>369.63000000000005</v>
      </c>
      <c r="J52" s="1">
        <f t="shared" si="1"/>
        <v>15.481169999999999</v>
      </c>
    </row>
    <row r="53" spans="1:10" ht="15.75" customHeight="1" outlineLevel="2" thickBot="1">
      <c r="A53" s="2" t="s">
        <v>170</v>
      </c>
      <c r="B53" s="3">
        <v>145549</v>
      </c>
      <c r="C53" s="2" t="s">
        <v>160</v>
      </c>
      <c r="D53" s="2">
        <v>356</v>
      </c>
      <c r="E53" s="2">
        <v>1</v>
      </c>
      <c r="F53" s="4" t="s">
        <v>161</v>
      </c>
      <c r="G53" s="1"/>
      <c r="H53" s="1">
        <f>D53*E53</f>
        <v>356</v>
      </c>
      <c r="I53">
        <f t="shared" si="0"/>
        <v>355.644</v>
      </c>
      <c r="J53" s="1">
        <f t="shared" si="1"/>
        <v>14.895395999999998</v>
      </c>
    </row>
    <row r="54" spans="1:10" ht="15.75" customHeight="1" outlineLevel="1" thickBot="1">
      <c r="A54" s="12" t="s">
        <v>213</v>
      </c>
      <c r="B54" s="13"/>
      <c r="C54" s="13"/>
      <c r="D54" s="13"/>
      <c r="E54" s="13"/>
      <c r="F54" s="14"/>
      <c r="G54" s="11"/>
      <c r="H54" s="11"/>
      <c r="I54" s="24">
        <f>SUBTOTAL(9,I50:I53)</f>
        <v>972.027</v>
      </c>
      <c r="J54" s="25">
        <f t="shared" si="1"/>
        <v>40.71129299999999</v>
      </c>
    </row>
    <row r="55" spans="1:10" ht="15.75" customHeight="1" outlineLevel="2" thickBot="1">
      <c r="A55" s="6" t="s">
        <v>65</v>
      </c>
      <c r="B55" s="7">
        <v>3463</v>
      </c>
      <c r="C55" s="6" t="s">
        <v>18</v>
      </c>
      <c r="D55" s="6">
        <v>35</v>
      </c>
      <c r="E55" s="6">
        <v>5</v>
      </c>
      <c r="F55" s="8" t="s">
        <v>19</v>
      </c>
      <c r="G55" s="9"/>
      <c r="H55" s="9">
        <f>D55*E55</f>
        <v>175</v>
      </c>
      <c r="I55">
        <f t="shared" si="0"/>
        <v>174.82500000000002</v>
      </c>
      <c r="J55" s="1">
        <f t="shared" si="1"/>
        <v>7.322175</v>
      </c>
    </row>
    <row r="56" spans="1:10" ht="15.75" customHeight="1" outlineLevel="1" thickBot="1">
      <c r="A56" s="12" t="s">
        <v>214</v>
      </c>
      <c r="B56" s="13"/>
      <c r="C56" s="13"/>
      <c r="D56" s="13"/>
      <c r="E56" s="13"/>
      <c r="F56" s="14"/>
      <c r="G56" s="11"/>
      <c r="H56" s="11"/>
      <c r="I56" s="24">
        <f>SUBTOTAL(9,I55:I55)</f>
        <v>174.82500000000002</v>
      </c>
      <c r="J56" s="25">
        <f t="shared" si="1"/>
        <v>7.322175</v>
      </c>
    </row>
    <row r="57" spans="1:10" ht="15.75" customHeight="1" outlineLevel="2">
      <c r="A57" s="6" t="s">
        <v>17</v>
      </c>
      <c r="B57" s="7">
        <v>3463</v>
      </c>
      <c r="C57" s="6" t="s">
        <v>18</v>
      </c>
      <c r="D57" s="6">
        <v>35</v>
      </c>
      <c r="E57" s="6">
        <v>4</v>
      </c>
      <c r="F57" s="8" t="s">
        <v>19</v>
      </c>
      <c r="G57" s="9"/>
      <c r="H57" s="9">
        <f>D57*E57</f>
        <v>140</v>
      </c>
      <c r="I57">
        <f t="shared" si="0"/>
        <v>139.86</v>
      </c>
      <c r="J57" s="1">
        <f t="shared" si="1"/>
        <v>5.85774</v>
      </c>
    </row>
    <row r="58" spans="1:10" ht="15.75" customHeight="1" outlineLevel="2">
      <c r="A58" s="2" t="s">
        <v>17</v>
      </c>
      <c r="B58" s="3">
        <v>157133</v>
      </c>
      <c r="C58" s="2" t="s">
        <v>20</v>
      </c>
      <c r="D58" s="2">
        <v>209</v>
      </c>
      <c r="E58" s="2">
        <v>3</v>
      </c>
      <c r="F58" s="4" t="s">
        <v>21</v>
      </c>
      <c r="G58" s="1"/>
      <c r="H58" s="1">
        <f>D58*E58</f>
        <v>627</v>
      </c>
      <c r="I58">
        <f t="shared" si="0"/>
        <v>626.373</v>
      </c>
      <c r="J58" s="1">
        <f t="shared" si="1"/>
        <v>26.234306999999998</v>
      </c>
    </row>
    <row r="59" spans="1:10" ht="15.75" customHeight="1" outlineLevel="2" thickBot="1">
      <c r="A59" s="2" t="s">
        <v>17</v>
      </c>
      <c r="B59" s="3">
        <v>665454</v>
      </c>
      <c r="C59" s="2" t="s">
        <v>22</v>
      </c>
      <c r="D59" s="2">
        <v>885</v>
      </c>
      <c r="E59" s="2">
        <v>1</v>
      </c>
      <c r="F59" s="4" t="s">
        <v>23</v>
      </c>
      <c r="G59" s="1"/>
      <c r="H59" s="1">
        <f>D59*E59</f>
        <v>885</v>
      </c>
      <c r="I59">
        <f t="shared" si="0"/>
        <v>884.1150000000001</v>
      </c>
      <c r="J59" s="1">
        <f t="shared" si="1"/>
        <v>37.029284999999994</v>
      </c>
    </row>
    <row r="60" spans="1:10" ht="15.75" customHeight="1" outlineLevel="1" thickBot="1">
      <c r="A60" s="12" t="s">
        <v>215</v>
      </c>
      <c r="B60" s="13"/>
      <c r="C60" s="13"/>
      <c r="D60" s="13"/>
      <c r="E60" s="13"/>
      <c r="F60" s="14"/>
      <c r="G60" s="11"/>
      <c r="H60" s="11"/>
      <c r="I60" s="24">
        <f>SUBTOTAL(9,I57:I59)</f>
        <v>1650.3480000000002</v>
      </c>
      <c r="J60" s="25">
        <f t="shared" si="1"/>
        <v>69.121332</v>
      </c>
    </row>
    <row r="61" spans="1:10" ht="15.75" customHeight="1" outlineLevel="2">
      <c r="A61" s="6" t="s">
        <v>118</v>
      </c>
      <c r="B61" s="7">
        <v>288532</v>
      </c>
      <c r="C61" s="6" t="s">
        <v>119</v>
      </c>
      <c r="D61" s="6">
        <v>203</v>
      </c>
      <c r="E61" s="6">
        <v>1</v>
      </c>
      <c r="F61" s="8" t="s">
        <v>120</v>
      </c>
      <c r="G61" s="9"/>
      <c r="H61" s="9">
        <f>D61*E61</f>
        <v>203</v>
      </c>
      <c r="I61">
        <f t="shared" si="0"/>
        <v>202.797</v>
      </c>
      <c r="J61" s="1">
        <f t="shared" si="1"/>
        <v>8.493723</v>
      </c>
    </row>
    <row r="62" spans="1:10" ht="15.75" customHeight="1" outlineLevel="2">
      <c r="A62" s="2" t="s">
        <v>118</v>
      </c>
      <c r="B62" s="3">
        <v>714703</v>
      </c>
      <c r="C62" s="2" t="s">
        <v>121</v>
      </c>
      <c r="D62" s="2">
        <v>138</v>
      </c>
      <c r="E62" s="2">
        <v>1</v>
      </c>
      <c r="F62" s="4" t="s">
        <v>122</v>
      </c>
      <c r="G62" s="1"/>
      <c r="H62" s="1">
        <f>D62*E62</f>
        <v>138</v>
      </c>
      <c r="I62">
        <f t="shared" si="0"/>
        <v>137.86200000000002</v>
      </c>
      <c r="J62" s="1">
        <f t="shared" si="1"/>
        <v>5.774058</v>
      </c>
    </row>
    <row r="63" spans="1:10" ht="15.75" customHeight="1" outlineLevel="2">
      <c r="A63" s="2" t="s">
        <v>118</v>
      </c>
      <c r="B63" s="3">
        <v>264451</v>
      </c>
      <c r="C63" s="2" t="s">
        <v>123</v>
      </c>
      <c r="D63" s="2">
        <v>175</v>
      </c>
      <c r="E63" s="2">
        <v>1</v>
      </c>
      <c r="F63" s="4" t="s">
        <v>124</v>
      </c>
      <c r="G63" s="1"/>
      <c r="H63" s="1">
        <f>D63*E63</f>
        <v>175</v>
      </c>
      <c r="I63">
        <f t="shared" si="0"/>
        <v>174.82500000000002</v>
      </c>
      <c r="J63" s="1">
        <f t="shared" si="1"/>
        <v>7.322175</v>
      </c>
    </row>
    <row r="64" spans="1:10" ht="15.75" customHeight="1" outlineLevel="2">
      <c r="A64" s="2" t="s">
        <v>118</v>
      </c>
      <c r="B64" s="3">
        <v>144439</v>
      </c>
      <c r="C64" s="2" t="s">
        <v>164</v>
      </c>
      <c r="D64" s="2">
        <v>199</v>
      </c>
      <c r="E64" s="2">
        <v>1</v>
      </c>
      <c r="F64" s="4" t="s">
        <v>165</v>
      </c>
      <c r="G64" s="2" t="s">
        <v>166</v>
      </c>
      <c r="H64" s="1">
        <f>D64*E64</f>
        <v>199</v>
      </c>
      <c r="I64">
        <f t="shared" si="0"/>
        <v>198.80100000000002</v>
      </c>
      <c r="J64" s="1">
        <f t="shared" si="1"/>
        <v>8.326358999999998</v>
      </c>
    </row>
    <row r="65" spans="1:10" ht="15.75" customHeight="1" outlineLevel="2" thickBot="1">
      <c r="A65" s="2" t="s">
        <v>118</v>
      </c>
      <c r="B65" s="3">
        <v>450175</v>
      </c>
      <c r="C65" s="2" t="s">
        <v>31</v>
      </c>
      <c r="D65" s="2">
        <v>56</v>
      </c>
      <c r="E65" s="2">
        <v>1</v>
      </c>
      <c r="F65" s="4" t="s">
        <v>167</v>
      </c>
      <c r="G65" s="1"/>
      <c r="H65" s="1">
        <f>D65*E65</f>
        <v>56</v>
      </c>
      <c r="I65">
        <f t="shared" si="0"/>
        <v>55.944</v>
      </c>
      <c r="J65" s="1">
        <f t="shared" si="1"/>
        <v>2.3430959999999996</v>
      </c>
    </row>
    <row r="66" spans="1:10" ht="15.75" customHeight="1" outlineLevel="1" thickBot="1">
      <c r="A66" s="12" t="s">
        <v>216</v>
      </c>
      <c r="B66" s="13"/>
      <c r="C66" s="13"/>
      <c r="D66" s="13"/>
      <c r="E66" s="13"/>
      <c r="F66" s="14"/>
      <c r="G66" s="11"/>
      <c r="H66" s="11"/>
      <c r="I66" s="24">
        <f>SUBTOTAL(9,I61:I65)</f>
        <v>770.229</v>
      </c>
      <c r="J66" s="25">
        <f t="shared" si="1"/>
        <v>32.259411</v>
      </c>
    </row>
    <row r="67" spans="1:10" ht="15.75" customHeight="1" outlineLevel="2">
      <c r="A67" s="6" t="s">
        <v>107</v>
      </c>
      <c r="B67" s="7">
        <v>14602</v>
      </c>
      <c r="C67" s="6" t="s">
        <v>108</v>
      </c>
      <c r="D67" s="6">
        <v>370</v>
      </c>
      <c r="E67" s="6">
        <v>1</v>
      </c>
      <c r="F67" s="8" t="s">
        <v>109</v>
      </c>
      <c r="G67" s="9"/>
      <c r="H67" s="9">
        <f>D67*E67</f>
        <v>370</v>
      </c>
      <c r="I67">
        <f t="shared" si="0"/>
        <v>369.63000000000005</v>
      </c>
      <c r="J67" s="1">
        <f aca="true" t="shared" si="5" ref="J67:J117">(I67/1.11)*0.04649</f>
        <v>15.481169999999999</v>
      </c>
    </row>
    <row r="68" spans="1:10" ht="15.75" customHeight="1" outlineLevel="2">
      <c r="A68" s="2" t="s">
        <v>107</v>
      </c>
      <c r="B68" s="3">
        <v>7119</v>
      </c>
      <c r="C68" s="2" t="s">
        <v>110</v>
      </c>
      <c r="D68" s="2">
        <v>1570</v>
      </c>
      <c r="E68" s="2">
        <v>1</v>
      </c>
      <c r="F68" s="4" t="s">
        <v>111</v>
      </c>
      <c r="G68" s="1"/>
      <c r="H68" s="1">
        <f>D68*E68</f>
        <v>1570</v>
      </c>
      <c r="I68">
        <f t="shared" si="0"/>
        <v>1568.43</v>
      </c>
      <c r="J68" s="1">
        <f t="shared" si="5"/>
        <v>65.69037</v>
      </c>
    </row>
    <row r="69" spans="1:10" ht="15.75" customHeight="1" outlineLevel="2" thickBot="1">
      <c r="A69" s="2" t="s">
        <v>107</v>
      </c>
      <c r="B69" s="3">
        <v>7119</v>
      </c>
      <c r="C69" s="2" t="s">
        <v>110</v>
      </c>
      <c r="D69" s="2">
        <v>1570</v>
      </c>
      <c r="E69" s="2">
        <v>1</v>
      </c>
      <c r="F69" s="4" t="s">
        <v>111</v>
      </c>
      <c r="G69" s="1"/>
      <c r="H69" s="1">
        <f>D69*E69</f>
        <v>1570</v>
      </c>
      <c r="I69">
        <f t="shared" si="0"/>
        <v>1568.43</v>
      </c>
      <c r="J69" s="1">
        <f t="shared" si="5"/>
        <v>65.69037</v>
      </c>
    </row>
    <row r="70" spans="1:10" ht="15.75" customHeight="1" outlineLevel="1" thickBot="1">
      <c r="A70" s="12" t="s">
        <v>217</v>
      </c>
      <c r="B70" s="13"/>
      <c r="C70" s="13"/>
      <c r="D70" s="13"/>
      <c r="E70" s="13"/>
      <c r="F70" s="14"/>
      <c r="G70" s="11"/>
      <c r="H70" s="11"/>
      <c r="I70" s="24">
        <f>SUBTOTAL(9,I67:I69)</f>
        <v>3506.4900000000002</v>
      </c>
      <c r="J70" s="25">
        <f t="shared" si="5"/>
        <v>146.86191</v>
      </c>
    </row>
    <row r="71" spans="1:10" ht="15.75" customHeight="1" outlineLevel="2">
      <c r="A71" s="6" t="s">
        <v>24</v>
      </c>
      <c r="B71" s="7">
        <v>112590</v>
      </c>
      <c r="C71" s="6" t="s">
        <v>25</v>
      </c>
      <c r="D71" s="6">
        <v>1215</v>
      </c>
      <c r="E71" s="6">
        <v>1</v>
      </c>
      <c r="F71" s="8" t="s">
        <v>26</v>
      </c>
      <c r="G71" s="9"/>
      <c r="H71" s="9">
        <f aca="true" t="shared" si="6" ref="H71:H81">D71*E71</f>
        <v>1215</v>
      </c>
      <c r="I71">
        <f t="shared" si="0"/>
        <v>1213.785</v>
      </c>
      <c r="J71" s="1">
        <f t="shared" si="5"/>
        <v>50.836814999999994</v>
      </c>
    </row>
    <row r="72" spans="1:10" ht="15.75" customHeight="1" outlineLevel="2">
      <c r="A72" s="2" t="s">
        <v>24</v>
      </c>
      <c r="B72" s="2">
        <v>108968</v>
      </c>
      <c r="C72" s="2" t="s">
        <v>27</v>
      </c>
      <c r="D72" s="2">
        <v>966</v>
      </c>
      <c r="E72" s="2">
        <v>0</v>
      </c>
      <c r="F72" s="4" t="s">
        <v>28</v>
      </c>
      <c r="G72" s="1"/>
      <c r="H72" s="1">
        <f t="shared" si="6"/>
        <v>0</v>
      </c>
      <c r="I72">
        <f t="shared" si="0"/>
        <v>0</v>
      </c>
      <c r="J72" s="1">
        <f t="shared" si="5"/>
        <v>0</v>
      </c>
    </row>
    <row r="73" spans="1:10" ht="15.75" customHeight="1" outlineLevel="2">
      <c r="A73" s="2" t="s">
        <v>24</v>
      </c>
      <c r="B73" s="3">
        <v>450144</v>
      </c>
      <c r="C73" s="2" t="s">
        <v>29</v>
      </c>
      <c r="D73" s="2">
        <v>87</v>
      </c>
      <c r="E73" s="2">
        <v>1</v>
      </c>
      <c r="F73" s="4" t="s">
        <v>30</v>
      </c>
      <c r="G73" s="1"/>
      <c r="H73" s="1">
        <f t="shared" si="6"/>
        <v>87</v>
      </c>
      <c r="I73">
        <f t="shared" si="0"/>
        <v>86.91300000000001</v>
      </c>
      <c r="J73" s="1">
        <f t="shared" si="5"/>
        <v>3.6401669999999995</v>
      </c>
    </row>
    <row r="74" spans="1:10" ht="15.75" customHeight="1" outlineLevel="2">
      <c r="A74" s="2" t="s">
        <v>24</v>
      </c>
      <c r="B74" s="3">
        <v>450175</v>
      </c>
      <c r="C74" s="2" t="s">
        <v>31</v>
      </c>
      <c r="D74" s="2">
        <v>56</v>
      </c>
      <c r="E74" s="2">
        <v>1</v>
      </c>
      <c r="F74" s="4" t="s">
        <v>32</v>
      </c>
      <c r="G74" s="1"/>
      <c r="H74" s="1">
        <f t="shared" si="6"/>
        <v>56</v>
      </c>
      <c r="I74">
        <f t="shared" si="0"/>
        <v>55.944</v>
      </c>
      <c r="J74" s="1">
        <f t="shared" si="5"/>
        <v>2.3430959999999996</v>
      </c>
    </row>
    <row r="75" spans="1:10" ht="15.75" customHeight="1" outlineLevel="2">
      <c r="A75" s="2" t="s">
        <v>24</v>
      </c>
      <c r="B75" s="3">
        <v>3463</v>
      </c>
      <c r="C75" s="2" t="s">
        <v>18</v>
      </c>
      <c r="D75" s="2">
        <v>35</v>
      </c>
      <c r="E75" s="2">
        <v>2</v>
      </c>
      <c r="F75" s="4" t="s">
        <v>19</v>
      </c>
      <c r="G75" s="1"/>
      <c r="H75" s="1">
        <f t="shared" si="6"/>
        <v>70</v>
      </c>
      <c r="I75">
        <f t="shared" si="0"/>
        <v>69.93</v>
      </c>
      <c r="J75" s="1">
        <f t="shared" si="5"/>
        <v>2.92887</v>
      </c>
    </row>
    <row r="76" spans="1:10" ht="15.75" customHeight="1" outlineLevel="2">
      <c r="A76" s="2" t="s">
        <v>24</v>
      </c>
      <c r="B76" s="3">
        <v>128547</v>
      </c>
      <c r="C76" s="2" t="s">
        <v>33</v>
      </c>
      <c r="D76" s="2">
        <v>71</v>
      </c>
      <c r="E76" s="2">
        <v>1</v>
      </c>
      <c r="F76" s="4" t="s">
        <v>34</v>
      </c>
      <c r="G76" s="1"/>
      <c r="H76" s="1">
        <f t="shared" si="6"/>
        <v>71</v>
      </c>
      <c r="I76">
        <f t="shared" si="0"/>
        <v>70.929</v>
      </c>
      <c r="J76" s="1">
        <f t="shared" si="5"/>
        <v>2.9707109999999997</v>
      </c>
    </row>
    <row r="77" spans="1:10" ht="15.75" customHeight="1" outlineLevel="2">
      <c r="A77" s="2" t="s">
        <v>24</v>
      </c>
      <c r="B77" s="3">
        <v>50725</v>
      </c>
      <c r="C77" s="2" t="s">
        <v>35</v>
      </c>
      <c r="D77" s="2">
        <v>37</v>
      </c>
      <c r="E77" s="2">
        <v>1</v>
      </c>
      <c r="F77" s="4" t="s">
        <v>36</v>
      </c>
      <c r="G77" s="1"/>
      <c r="H77" s="1">
        <f t="shared" si="6"/>
        <v>37</v>
      </c>
      <c r="I77">
        <f t="shared" si="0"/>
        <v>36.963</v>
      </c>
      <c r="J77" s="1">
        <f t="shared" si="5"/>
        <v>1.5481169999999997</v>
      </c>
    </row>
    <row r="78" spans="1:10" ht="15.75" customHeight="1" outlineLevel="2">
      <c r="A78" s="2" t="s">
        <v>24</v>
      </c>
      <c r="B78" s="3">
        <v>50750</v>
      </c>
      <c r="C78" s="2" t="s">
        <v>37</v>
      </c>
      <c r="D78" s="2">
        <v>40</v>
      </c>
      <c r="E78" s="2">
        <v>1</v>
      </c>
      <c r="F78" s="4" t="s">
        <v>38</v>
      </c>
      <c r="G78" s="1"/>
      <c r="H78" s="1">
        <f t="shared" si="6"/>
        <v>40</v>
      </c>
      <c r="I78">
        <f t="shared" si="0"/>
        <v>39.96</v>
      </c>
      <c r="J78" s="1">
        <f t="shared" si="5"/>
        <v>1.6736399999999998</v>
      </c>
    </row>
    <row r="79" spans="1:10" ht="15.75" customHeight="1" outlineLevel="2">
      <c r="A79" s="2" t="s">
        <v>24</v>
      </c>
      <c r="B79" s="3">
        <v>165862</v>
      </c>
      <c r="C79" s="2" t="s">
        <v>112</v>
      </c>
      <c r="D79" s="2">
        <v>183</v>
      </c>
      <c r="E79" s="2">
        <v>1</v>
      </c>
      <c r="F79" s="4" t="s">
        <v>113</v>
      </c>
      <c r="G79" s="1"/>
      <c r="H79" s="1">
        <f t="shared" si="6"/>
        <v>183</v>
      </c>
      <c r="I79">
        <f aca="true" t="shared" si="7" ref="I79:I115">(H79-(H79*0.1))*1.11</f>
        <v>182.817</v>
      </c>
      <c r="J79" s="1">
        <f t="shared" si="5"/>
        <v>7.656902999999999</v>
      </c>
    </row>
    <row r="80" spans="1:10" ht="15.75" customHeight="1" outlineLevel="2">
      <c r="A80" s="2" t="s">
        <v>24</v>
      </c>
      <c r="B80" s="3">
        <v>700744</v>
      </c>
      <c r="C80" s="2" t="s">
        <v>114</v>
      </c>
      <c r="D80" s="2">
        <v>138</v>
      </c>
      <c r="E80" s="2">
        <v>1</v>
      </c>
      <c r="F80" s="4" t="s">
        <v>115</v>
      </c>
      <c r="G80" s="1"/>
      <c r="H80" s="1">
        <f t="shared" si="6"/>
        <v>138</v>
      </c>
      <c r="I80">
        <f t="shared" si="7"/>
        <v>137.86200000000002</v>
      </c>
      <c r="J80" s="1">
        <f t="shared" si="5"/>
        <v>5.774058</v>
      </c>
    </row>
    <row r="81" spans="1:10" ht="15.75" customHeight="1" outlineLevel="2" thickBot="1">
      <c r="A81" s="2" t="s">
        <v>24</v>
      </c>
      <c r="B81" s="3">
        <v>75329</v>
      </c>
      <c r="C81" s="2" t="s">
        <v>116</v>
      </c>
      <c r="D81" s="2">
        <v>153</v>
      </c>
      <c r="E81" s="2">
        <v>1</v>
      </c>
      <c r="F81" s="4" t="s">
        <v>117</v>
      </c>
      <c r="G81" s="1"/>
      <c r="H81" s="1">
        <f t="shared" si="6"/>
        <v>153</v>
      </c>
      <c r="I81">
        <f t="shared" si="7"/>
        <v>152.847</v>
      </c>
      <c r="J81" s="1">
        <f t="shared" si="5"/>
        <v>6.401672999999999</v>
      </c>
    </row>
    <row r="82" spans="1:10" ht="15.75" customHeight="1" outlineLevel="1" thickBot="1">
      <c r="A82" s="12" t="s">
        <v>218</v>
      </c>
      <c r="B82" s="13"/>
      <c r="C82" s="13"/>
      <c r="D82" s="13"/>
      <c r="E82" s="13"/>
      <c r="F82" s="14"/>
      <c r="G82" s="11"/>
      <c r="H82" s="11"/>
      <c r="I82" s="24">
        <f>SUBTOTAL(9,I71:I81)</f>
        <v>2047.9500000000003</v>
      </c>
      <c r="J82" s="25">
        <f t="shared" si="5"/>
        <v>85.77404999999999</v>
      </c>
    </row>
    <row r="83" spans="1:10" ht="15.75" customHeight="1" outlineLevel="2">
      <c r="A83" s="6" t="s">
        <v>125</v>
      </c>
      <c r="B83" s="7">
        <v>317210</v>
      </c>
      <c r="C83" s="6" t="s">
        <v>126</v>
      </c>
      <c r="D83" s="6">
        <v>36</v>
      </c>
      <c r="E83" s="6">
        <v>2</v>
      </c>
      <c r="F83" s="8" t="s">
        <v>127</v>
      </c>
      <c r="G83" s="6" t="s">
        <v>128</v>
      </c>
      <c r="H83" s="9">
        <f aca="true" t="shared" si="8" ref="H83:H101">D83*E83</f>
        <v>72</v>
      </c>
      <c r="I83">
        <f t="shared" si="7"/>
        <v>71.928</v>
      </c>
      <c r="J83" s="1">
        <f t="shared" si="5"/>
        <v>3.0125519999999995</v>
      </c>
    </row>
    <row r="84" spans="1:10" ht="15.75" customHeight="1" outlineLevel="2">
      <c r="A84" s="2" t="s">
        <v>125</v>
      </c>
      <c r="B84" s="2">
        <v>209904</v>
      </c>
      <c r="C84" s="2" t="s">
        <v>129</v>
      </c>
      <c r="D84" s="2">
        <v>36</v>
      </c>
      <c r="E84" s="2">
        <v>0</v>
      </c>
      <c r="F84" s="4" t="s">
        <v>130</v>
      </c>
      <c r="G84" s="2" t="s">
        <v>128</v>
      </c>
      <c r="H84" s="1">
        <f t="shared" si="8"/>
        <v>0</v>
      </c>
      <c r="I84">
        <f t="shared" si="7"/>
        <v>0</v>
      </c>
      <c r="J84" s="1">
        <f t="shared" si="5"/>
        <v>0</v>
      </c>
    </row>
    <row r="85" spans="1:10" ht="15.75" customHeight="1" outlineLevel="2">
      <c r="A85" s="2" t="s">
        <v>125</v>
      </c>
      <c r="B85" s="3">
        <v>873526</v>
      </c>
      <c r="C85" s="2" t="s">
        <v>131</v>
      </c>
      <c r="D85" s="2">
        <v>111</v>
      </c>
      <c r="E85" s="2">
        <v>1</v>
      </c>
      <c r="F85" s="4" t="s">
        <v>132</v>
      </c>
      <c r="G85" s="2" t="s">
        <v>128</v>
      </c>
      <c r="H85" s="1">
        <f t="shared" si="8"/>
        <v>111</v>
      </c>
      <c r="I85">
        <f t="shared" si="7"/>
        <v>110.88900000000001</v>
      </c>
      <c r="J85" s="1">
        <f t="shared" si="5"/>
        <v>4.644351</v>
      </c>
    </row>
    <row r="86" spans="1:10" ht="15.75" customHeight="1" outlineLevel="2">
      <c r="A86" s="2" t="s">
        <v>125</v>
      </c>
      <c r="B86" s="3">
        <v>957973</v>
      </c>
      <c r="C86" s="2" t="s">
        <v>133</v>
      </c>
      <c r="D86" s="2">
        <v>162</v>
      </c>
      <c r="E86" s="2">
        <v>1</v>
      </c>
      <c r="F86" s="4" t="s">
        <v>134</v>
      </c>
      <c r="G86" s="2" t="s">
        <v>128</v>
      </c>
      <c r="H86" s="1">
        <f t="shared" si="8"/>
        <v>162</v>
      </c>
      <c r="I86">
        <f t="shared" si="7"/>
        <v>161.83800000000002</v>
      </c>
      <c r="J86" s="1">
        <f t="shared" si="5"/>
        <v>6.778242</v>
      </c>
    </row>
    <row r="87" spans="1:10" ht="15.75" customHeight="1" outlineLevel="2">
      <c r="A87" s="2" t="s">
        <v>125</v>
      </c>
      <c r="B87" s="3">
        <v>2473</v>
      </c>
      <c r="C87" s="2" t="s">
        <v>135</v>
      </c>
      <c r="D87" s="2">
        <v>114</v>
      </c>
      <c r="E87" s="2">
        <v>1</v>
      </c>
      <c r="F87" s="4" t="s">
        <v>136</v>
      </c>
      <c r="G87" s="2" t="s">
        <v>128</v>
      </c>
      <c r="H87" s="1">
        <f t="shared" si="8"/>
        <v>114</v>
      </c>
      <c r="I87">
        <f t="shared" si="7"/>
        <v>113.88600000000001</v>
      </c>
      <c r="J87" s="1">
        <f t="shared" si="5"/>
        <v>4.769874</v>
      </c>
    </row>
    <row r="88" spans="1:10" ht="15.75" customHeight="1" outlineLevel="2">
      <c r="A88" s="2" t="s">
        <v>125</v>
      </c>
      <c r="B88" s="3">
        <v>493073</v>
      </c>
      <c r="C88" s="2" t="s">
        <v>137</v>
      </c>
      <c r="D88" s="2">
        <v>101</v>
      </c>
      <c r="E88" s="2">
        <v>1</v>
      </c>
      <c r="F88" s="4" t="s">
        <v>138</v>
      </c>
      <c r="G88" s="2" t="s">
        <v>128</v>
      </c>
      <c r="H88" s="1">
        <f t="shared" si="8"/>
        <v>101</v>
      </c>
      <c r="I88">
        <f t="shared" si="7"/>
        <v>100.89900000000002</v>
      </c>
      <c r="J88" s="1">
        <f t="shared" si="5"/>
        <v>4.225941</v>
      </c>
    </row>
    <row r="89" spans="1:10" ht="15.75" customHeight="1" outlineLevel="2">
      <c r="A89" s="2" t="s">
        <v>125</v>
      </c>
      <c r="B89" s="3">
        <v>44601</v>
      </c>
      <c r="C89" s="2" t="s">
        <v>139</v>
      </c>
      <c r="D89" s="2">
        <v>81</v>
      </c>
      <c r="E89" s="2">
        <v>1</v>
      </c>
      <c r="F89" s="4" t="s">
        <v>140</v>
      </c>
      <c r="G89" s="2" t="s">
        <v>128</v>
      </c>
      <c r="H89" s="1">
        <f t="shared" si="8"/>
        <v>81</v>
      </c>
      <c r="I89">
        <f t="shared" si="7"/>
        <v>80.91900000000001</v>
      </c>
      <c r="J89" s="1">
        <f t="shared" si="5"/>
        <v>3.389121</v>
      </c>
    </row>
    <row r="90" spans="1:10" ht="15.75" customHeight="1" outlineLevel="2">
      <c r="A90" s="2" t="s">
        <v>125</v>
      </c>
      <c r="B90" s="3">
        <v>44670</v>
      </c>
      <c r="C90" s="2" t="s">
        <v>141</v>
      </c>
      <c r="D90" s="2">
        <v>81</v>
      </c>
      <c r="E90" s="2">
        <v>0</v>
      </c>
      <c r="F90" s="4" t="s">
        <v>142</v>
      </c>
      <c r="G90" s="2" t="s">
        <v>128</v>
      </c>
      <c r="H90" s="1">
        <f t="shared" si="8"/>
        <v>0</v>
      </c>
      <c r="I90">
        <f t="shared" si="7"/>
        <v>0</v>
      </c>
      <c r="J90" s="1">
        <f t="shared" si="5"/>
        <v>0</v>
      </c>
    </row>
    <row r="91" spans="1:10" ht="15.75" customHeight="1" outlineLevel="2">
      <c r="A91" s="2" t="s">
        <v>125</v>
      </c>
      <c r="B91" s="3">
        <v>346104</v>
      </c>
      <c r="C91" s="2" t="s">
        <v>143</v>
      </c>
      <c r="D91" s="2">
        <v>158</v>
      </c>
      <c r="E91" s="2">
        <v>1</v>
      </c>
      <c r="F91" s="4" t="s">
        <v>144</v>
      </c>
      <c r="G91" s="2" t="s">
        <v>128</v>
      </c>
      <c r="H91" s="1">
        <f t="shared" si="8"/>
        <v>158</v>
      </c>
      <c r="I91">
        <f t="shared" si="7"/>
        <v>157.842</v>
      </c>
      <c r="J91" s="1">
        <f t="shared" si="5"/>
        <v>6.610877999999999</v>
      </c>
    </row>
    <row r="92" spans="1:10" ht="15.75" customHeight="1" outlineLevel="2">
      <c r="A92" s="2" t="s">
        <v>125</v>
      </c>
      <c r="B92" s="3">
        <v>128661</v>
      </c>
      <c r="C92" s="2" t="s">
        <v>145</v>
      </c>
      <c r="D92" s="2">
        <v>173</v>
      </c>
      <c r="E92" s="2">
        <v>1</v>
      </c>
      <c r="F92" s="4" t="s">
        <v>146</v>
      </c>
      <c r="G92" s="2" t="s">
        <v>128</v>
      </c>
      <c r="H92" s="1">
        <f t="shared" si="8"/>
        <v>173</v>
      </c>
      <c r="I92">
        <f t="shared" si="7"/>
        <v>172.827</v>
      </c>
      <c r="J92" s="1">
        <f t="shared" si="5"/>
        <v>7.238492999999999</v>
      </c>
    </row>
    <row r="93" spans="1:10" ht="15.75" customHeight="1" outlineLevel="2">
      <c r="A93" s="2" t="s">
        <v>125</v>
      </c>
      <c r="B93" s="3">
        <v>453848</v>
      </c>
      <c r="C93" s="2" t="s">
        <v>147</v>
      </c>
      <c r="D93" s="2">
        <v>173</v>
      </c>
      <c r="E93" s="2">
        <v>1</v>
      </c>
      <c r="F93" s="4" t="s">
        <v>148</v>
      </c>
      <c r="G93" s="2" t="s">
        <v>128</v>
      </c>
      <c r="H93" s="1">
        <f t="shared" si="8"/>
        <v>173</v>
      </c>
      <c r="I93">
        <f t="shared" si="7"/>
        <v>172.827</v>
      </c>
      <c r="J93" s="1">
        <f t="shared" si="5"/>
        <v>7.238492999999999</v>
      </c>
    </row>
    <row r="94" spans="1:10" ht="15.75" customHeight="1" outlineLevel="2">
      <c r="A94" s="2" t="s">
        <v>125</v>
      </c>
      <c r="B94" s="3">
        <v>112135</v>
      </c>
      <c r="C94" s="2" t="s">
        <v>149</v>
      </c>
      <c r="D94" s="2">
        <v>181</v>
      </c>
      <c r="E94" s="2">
        <v>3</v>
      </c>
      <c r="F94" s="4" t="s">
        <v>150</v>
      </c>
      <c r="G94" s="2" t="s">
        <v>151</v>
      </c>
      <c r="H94" s="1">
        <f t="shared" si="8"/>
        <v>543</v>
      </c>
      <c r="I94">
        <f t="shared" si="7"/>
        <v>542.457</v>
      </c>
      <c r="J94" s="1">
        <f t="shared" si="5"/>
        <v>22.719662999999994</v>
      </c>
    </row>
    <row r="95" spans="1:10" ht="15.75" customHeight="1" outlineLevel="2">
      <c r="A95" s="2" t="s">
        <v>125</v>
      </c>
      <c r="B95" s="3">
        <v>130404</v>
      </c>
      <c r="C95" s="2" t="s">
        <v>152</v>
      </c>
      <c r="D95" s="2">
        <v>285</v>
      </c>
      <c r="E95" s="2">
        <v>1</v>
      </c>
      <c r="F95" s="4" t="s">
        <v>153</v>
      </c>
      <c r="G95" s="2" t="s">
        <v>151</v>
      </c>
      <c r="H95" s="1">
        <f t="shared" si="8"/>
        <v>285</v>
      </c>
      <c r="I95">
        <f t="shared" si="7"/>
        <v>284.71500000000003</v>
      </c>
      <c r="J95" s="1">
        <f t="shared" si="5"/>
        <v>11.924684999999998</v>
      </c>
    </row>
    <row r="96" spans="1:10" ht="15.75" customHeight="1" outlineLevel="2">
      <c r="A96" s="2" t="s">
        <v>125</v>
      </c>
      <c r="B96" s="3">
        <v>210202</v>
      </c>
      <c r="C96" s="2" t="s">
        <v>154</v>
      </c>
      <c r="D96" s="2">
        <v>163</v>
      </c>
      <c r="E96" s="2">
        <v>1</v>
      </c>
      <c r="F96" s="4" t="s">
        <v>155</v>
      </c>
      <c r="G96" s="2" t="s">
        <v>151</v>
      </c>
      <c r="H96" s="1">
        <f t="shared" si="8"/>
        <v>163</v>
      </c>
      <c r="I96">
        <f t="shared" si="7"/>
        <v>162.837</v>
      </c>
      <c r="J96" s="1">
        <f t="shared" si="5"/>
        <v>6.820082999999999</v>
      </c>
    </row>
    <row r="97" spans="1:10" ht="15.75" customHeight="1" outlineLevel="2">
      <c r="A97" s="2" t="s">
        <v>125</v>
      </c>
      <c r="B97" s="3">
        <v>330318</v>
      </c>
      <c r="C97" s="2" t="s">
        <v>156</v>
      </c>
      <c r="D97" s="2">
        <v>66</v>
      </c>
      <c r="E97" s="2">
        <v>1</v>
      </c>
      <c r="F97" s="4" t="s">
        <v>157</v>
      </c>
      <c r="G97" s="2" t="s">
        <v>151</v>
      </c>
      <c r="H97" s="1">
        <f t="shared" si="8"/>
        <v>66</v>
      </c>
      <c r="I97">
        <f t="shared" si="7"/>
        <v>65.934</v>
      </c>
      <c r="J97" s="1">
        <f t="shared" si="5"/>
        <v>2.7615059999999994</v>
      </c>
    </row>
    <row r="98" spans="1:10" ht="15.75" customHeight="1" outlineLevel="2">
      <c r="A98" s="2" t="s">
        <v>125</v>
      </c>
      <c r="B98" s="3">
        <v>64401</v>
      </c>
      <c r="C98" s="2" t="s">
        <v>158</v>
      </c>
      <c r="D98" s="2">
        <v>179</v>
      </c>
      <c r="E98" s="2">
        <v>1</v>
      </c>
      <c r="F98" s="4" t="s">
        <v>159</v>
      </c>
      <c r="G98" s="2" t="s">
        <v>151</v>
      </c>
      <c r="H98" s="1">
        <f t="shared" si="8"/>
        <v>179</v>
      </c>
      <c r="I98">
        <f t="shared" si="7"/>
        <v>178.821</v>
      </c>
      <c r="J98" s="1">
        <f t="shared" si="5"/>
        <v>7.489538999999999</v>
      </c>
    </row>
    <row r="99" spans="1:10" ht="15.75" customHeight="1" outlineLevel="2">
      <c r="A99" s="2" t="s">
        <v>125</v>
      </c>
      <c r="B99" s="3">
        <v>145549</v>
      </c>
      <c r="C99" s="2" t="s">
        <v>160</v>
      </c>
      <c r="D99" s="2">
        <v>356</v>
      </c>
      <c r="E99" s="2">
        <v>1</v>
      </c>
      <c r="F99" s="4" t="s">
        <v>161</v>
      </c>
      <c r="G99" s="2" t="s">
        <v>151</v>
      </c>
      <c r="H99" s="1">
        <f t="shared" si="8"/>
        <v>356</v>
      </c>
      <c r="I99">
        <f t="shared" si="7"/>
        <v>355.644</v>
      </c>
      <c r="J99" s="1">
        <f t="shared" si="5"/>
        <v>14.895395999999998</v>
      </c>
    </row>
    <row r="100" spans="1:10" ht="15.75" customHeight="1" outlineLevel="2">
      <c r="A100" s="2" t="s">
        <v>125</v>
      </c>
      <c r="B100" s="3">
        <v>397968</v>
      </c>
      <c r="C100" s="2" t="s">
        <v>162</v>
      </c>
      <c r="D100" s="2">
        <v>407</v>
      </c>
      <c r="E100" s="2">
        <v>1</v>
      </c>
      <c r="F100" s="4" t="s">
        <v>163</v>
      </c>
      <c r="G100" s="1"/>
      <c r="H100" s="1">
        <f t="shared" si="8"/>
        <v>407</v>
      </c>
      <c r="I100">
        <f t="shared" si="7"/>
        <v>406.5930000000001</v>
      </c>
      <c r="J100" s="1">
        <f t="shared" si="5"/>
        <v>17.029287</v>
      </c>
    </row>
    <row r="101" spans="1:10" ht="15.75" customHeight="1" outlineLevel="2" thickBot="1">
      <c r="A101" s="2" t="s">
        <v>125</v>
      </c>
      <c r="B101" s="3">
        <v>104250</v>
      </c>
      <c r="C101" s="2" t="s">
        <v>173</v>
      </c>
      <c r="D101" s="2">
        <v>264</v>
      </c>
      <c r="E101" s="2">
        <v>1</v>
      </c>
      <c r="F101" s="4" t="s">
        <v>174</v>
      </c>
      <c r="G101" s="2" t="s">
        <v>151</v>
      </c>
      <c r="H101" s="1">
        <f t="shared" si="8"/>
        <v>264</v>
      </c>
      <c r="I101">
        <f t="shared" si="7"/>
        <v>263.736</v>
      </c>
      <c r="J101" s="1">
        <f t="shared" si="5"/>
        <v>11.046023999999997</v>
      </c>
    </row>
    <row r="102" spans="1:10" ht="15.75" customHeight="1" outlineLevel="1" thickBot="1">
      <c r="A102" s="12" t="s">
        <v>219</v>
      </c>
      <c r="B102" s="13"/>
      <c r="C102" s="13"/>
      <c r="D102" s="13"/>
      <c r="E102" s="13"/>
      <c r="F102" s="14"/>
      <c r="G102" s="13"/>
      <c r="H102" s="11"/>
      <c r="I102" s="24">
        <f>SUBTOTAL(9,I83:I101)</f>
        <v>3404.5919999999996</v>
      </c>
      <c r="J102" s="25">
        <f t="shared" si="5"/>
        <v>142.59412799999996</v>
      </c>
    </row>
    <row r="103" spans="1:10" ht="15.75" customHeight="1" outlineLevel="2" thickBot="1">
      <c r="A103" s="6" t="s">
        <v>14</v>
      </c>
      <c r="B103" s="7">
        <v>301262</v>
      </c>
      <c r="C103" s="6" t="s">
        <v>15</v>
      </c>
      <c r="D103" s="6">
        <v>102</v>
      </c>
      <c r="E103" s="6">
        <v>2</v>
      </c>
      <c r="F103" s="8" t="s">
        <v>16</v>
      </c>
      <c r="G103" s="9"/>
      <c r="H103" s="9">
        <f>D103*E103</f>
        <v>204</v>
      </c>
      <c r="I103">
        <f t="shared" si="7"/>
        <v>203.79600000000002</v>
      </c>
      <c r="J103" s="1">
        <f t="shared" si="5"/>
        <v>8.535563999999999</v>
      </c>
    </row>
    <row r="104" spans="1:10" ht="15.75" customHeight="1" outlineLevel="1" thickBot="1">
      <c r="A104" s="12" t="s">
        <v>220</v>
      </c>
      <c r="B104" s="13"/>
      <c r="C104" s="13"/>
      <c r="D104" s="13"/>
      <c r="E104" s="13"/>
      <c r="F104" s="14"/>
      <c r="G104" s="11"/>
      <c r="H104" s="11"/>
      <c r="I104" s="24">
        <f>SUBTOTAL(9,I103:I103)</f>
        <v>203.79600000000002</v>
      </c>
      <c r="J104" s="25">
        <f t="shared" si="5"/>
        <v>8.535563999999999</v>
      </c>
    </row>
    <row r="105" spans="1:10" ht="15.75" customHeight="1" outlineLevel="2">
      <c r="A105" s="6" t="s">
        <v>71</v>
      </c>
      <c r="B105" s="7">
        <v>665454</v>
      </c>
      <c r="C105" s="6" t="s">
        <v>22</v>
      </c>
      <c r="D105" s="6">
        <v>885</v>
      </c>
      <c r="E105" s="6">
        <v>4</v>
      </c>
      <c r="F105" s="8" t="s">
        <v>23</v>
      </c>
      <c r="G105" s="9"/>
      <c r="H105" s="9">
        <f>D105*E105</f>
        <v>3540</v>
      </c>
      <c r="I105">
        <f t="shared" si="7"/>
        <v>3536.4600000000005</v>
      </c>
      <c r="J105" s="1">
        <f t="shared" si="5"/>
        <v>148.11713999999998</v>
      </c>
    </row>
    <row r="106" spans="1:10" ht="15.75" customHeight="1" outlineLevel="2">
      <c r="A106" s="2" t="s">
        <v>71</v>
      </c>
      <c r="B106" s="3">
        <v>88513</v>
      </c>
      <c r="C106" s="2" t="s">
        <v>72</v>
      </c>
      <c r="D106" s="2">
        <v>336</v>
      </c>
      <c r="E106" s="2">
        <v>2</v>
      </c>
      <c r="F106" s="4" t="s">
        <v>73</v>
      </c>
      <c r="G106" s="1"/>
      <c r="H106" s="1">
        <f>D106*E106</f>
        <v>672</v>
      </c>
      <c r="I106">
        <f t="shared" si="7"/>
        <v>671.328</v>
      </c>
      <c r="J106" s="1">
        <f t="shared" si="5"/>
        <v>28.117151999999997</v>
      </c>
    </row>
    <row r="107" spans="1:10" ht="15.75" customHeight="1" outlineLevel="2">
      <c r="A107" s="2" t="s">
        <v>71</v>
      </c>
      <c r="B107" s="3">
        <v>148607</v>
      </c>
      <c r="C107" s="2" t="s">
        <v>74</v>
      </c>
      <c r="D107" s="2">
        <v>85</v>
      </c>
      <c r="E107" s="2">
        <v>2</v>
      </c>
      <c r="F107" s="4" t="s">
        <v>75</v>
      </c>
      <c r="G107" s="1"/>
      <c r="H107" s="1">
        <f>D107*E107</f>
        <v>170</v>
      </c>
      <c r="I107">
        <f t="shared" si="7"/>
        <v>169.83</v>
      </c>
      <c r="J107" s="1">
        <f t="shared" si="5"/>
        <v>7.11297</v>
      </c>
    </row>
    <row r="108" spans="1:10" ht="15.75" customHeight="1" outlineLevel="2">
      <c r="A108" s="2" t="s">
        <v>71</v>
      </c>
      <c r="B108" s="3">
        <v>398620</v>
      </c>
      <c r="C108" s="2" t="s">
        <v>76</v>
      </c>
      <c r="D108" s="2">
        <v>185</v>
      </c>
      <c r="E108" s="2">
        <v>1</v>
      </c>
      <c r="F108" s="4" t="s">
        <v>77</v>
      </c>
      <c r="G108" s="1"/>
      <c r="H108" s="1">
        <f>D108*E108</f>
        <v>185</v>
      </c>
      <c r="I108">
        <f t="shared" si="7"/>
        <v>184.81500000000003</v>
      </c>
      <c r="J108" s="1">
        <f t="shared" si="5"/>
        <v>7.740584999999999</v>
      </c>
    </row>
    <row r="109" spans="1:10" ht="15.75" customHeight="1" outlineLevel="2" thickBot="1">
      <c r="A109" s="2" t="s">
        <v>71</v>
      </c>
      <c r="B109" s="3">
        <v>398537</v>
      </c>
      <c r="C109" s="2" t="s">
        <v>78</v>
      </c>
      <c r="D109" s="2">
        <v>183</v>
      </c>
      <c r="E109" s="2">
        <v>0</v>
      </c>
      <c r="F109" s="4" t="s">
        <v>79</v>
      </c>
      <c r="G109" s="1"/>
      <c r="H109" s="1">
        <f>D109*E109</f>
        <v>0</v>
      </c>
      <c r="I109">
        <f t="shared" si="7"/>
        <v>0</v>
      </c>
      <c r="J109" s="1">
        <f t="shared" si="5"/>
        <v>0</v>
      </c>
    </row>
    <row r="110" spans="1:10" ht="15.75" customHeight="1" outlineLevel="1" thickBot="1">
      <c r="A110" s="12" t="s">
        <v>221</v>
      </c>
      <c r="B110" s="13"/>
      <c r="C110" s="13"/>
      <c r="D110" s="13"/>
      <c r="E110" s="13"/>
      <c r="F110" s="14"/>
      <c r="G110" s="11"/>
      <c r="H110" s="11"/>
      <c r="I110" s="24">
        <f>SUBTOTAL(9,I105:I109)</f>
        <v>4562.433</v>
      </c>
      <c r="J110" s="25">
        <f t="shared" si="5"/>
        <v>191.08784699999995</v>
      </c>
    </row>
    <row r="111" spans="1:10" ht="15.75" customHeight="1" outlineLevel="2">
      <c r="A111" s="6" t="s">
        <v>54</v>
      </c>
      <c r="B111" s="7">
        <v>673262</v>
      </c>
      <c r="C111" s="6" t="s">
        <v>55</v>
      </c>
      <c r="D111" s="6">
        <v>454</v>
      </c>
      <c r="E111" s="6">
        <v>1</v>
      </c>
      <c r="F111" s="8" t="s">
        <v>56</v>
      </c>
      <c r="G111" s="9"/>
      <c r="H111" s="9">
        <f>D111*E111</f>
        <v>454</v>
      </c>
      <c r="I111">
        <f t="shared" si="7"/>
        <v>453.54600000000005</v>
      </c>
      <c r="J111" s="1">
        <f t="shared" si="5"/>
        <v>18.995814</v>
      </c>
    </row>
    <row r="112" spans="1:10" ht="15.75" customHeight="1" outlineLevel="2">
      <c r="A112" s="2" t="s">
        <v>54</v>
      </c>
      <c r="B112" s="3">
        <v>5773</v>
      </c>
      <c r="C112" s="2" t="s">
        <v>57</v>
      </c>
      <c r="D112" s="2">
        <v>459</v>
      </c>
      <c r="E112" s="2">
        <v>1</v>
      </c>
      <c r="F112" s="4" t="s">
        <v>58</v>
      </c>
      <c r="G112" s="1"/>
      <c r="H112" s="1">
        <f>D112*E112</f>
        <v>459</v>
      </c>
      <c r="I112">
        <f t="shared" si="7"/>
        <v>458.54100000000005</v>
      </c>
      <c r="J112" s="1">
        <f t="shared" si="5"/>
        <v>19.205019</v>
      </c>
    </row>
    <row r="113" spans="1:10" ht="15.75" customHeight="1" outlineLevel="2">
      <c r="A113" s="2" t="s">
        <v>54</v>
      </c>
      <c r="B113" s="3">
        <v>316004</v>
      </c>
      <c r="C113" s="2" t="s">
        <v>59</v>
      </c>
      <c r="D113" s="2">
        <v>1179</v>
      </c>
      <c r="E113" s="2">
        <v>1</v>
      </c>
      <c r="F113" s="4" t="s">
        <v>60</v>
      </c>
      <c r="G113" s="1"/>
      <c r="H113" s="1">
        <f>D113*E113</f>
        <v>1179</v>
      </c>
      <c r="I113">
        <f t="shared" si="7"/>
        <v>1177.821</v>
      </c>
      <c r="J113" s="1">
        <f t="shared" si="5"/>
        <v>49.330538999999995</v>
      </c>
    </row>
    <row r="114" spans="1:10" ht="15.75" customHeight="1" outlineLevel="2">
      <c r="A114" s="2" t="s">
        <v>54</v>
      </c>
      <c r="B114" s="3">
        <v>298380</v>
      </c>
      <c r="C114" s="2" t="s">
        <v>61</v>
      </c>
      <c r="D114" s="2">
        <v>37</v>
      </c>
      <c r="E114" s="2">
        <v>2</v>
      </c>
      <c r="F114" s="4" t="s">
        <v>62</v>
      </c>
      <c r="G114" s="1"/>
      <c r="H114" s="1">
        <f>D114*E114</f>
        <v>74</v>
      </c>
      <c r="I114">
        <f t="shared" si="7"/>
        <v>73.926</v>
      </c>
      <c r="J114" s="1">
        <f t="shared" si="5"/>
        <v>3.0962339999999995</v>
      </c>
    </row>
    <row r="115" spans="1:10" ht="15.75" customHeight="1" outlineLevel="2" thickBot="1">
      <c r="A115" s="2" t="s">
        <v>54</v>
      </c>
      <c r="B115" s="3">
        <v>5825</v>
      </c>
      <c r="C115" s="2" t="s">
        <v>63</v>
      </c>
      <c r="D115" s="2">
        <v>37</v>
      </c>
      <c r="E115" s="2">
        <v>2</v>
      </c>
      <c r="F115" s="4" t="s">
        <v>64</v>
      </c>
      <c r="G115" s="1"/>
      <c r="H115" s="1">
        <f>D115*E115</f>
        <v>74</v>
      </c>
      <c r="I115">
        <f t="shared" si="7"/>
        <v>73.926</v>
      </c>
      <c r="J115" s="1">
        <f t="shared" si="5"/>
        <v>3.0962339999999995</v>
      </c>
    </row>
    <row r="116" spans="1:10" ht="15.75" customHeight="1" outlineLevel="1">
      <c r="A116" s="15" t="s">
        <v>222</v>
      </c>
      <c r="B116" s="16"/>
      <c r="C116" s="16"/>
      <c r="D116" s="16"/>
      <c r="E116" s="16"/>
      <c r="F116" s="17"/>
      <c r="G116" s="18"/>
      <c r="H116" s="18"/>
      <c r="I116" s="18">
        <f>SUBTOTAL(9,I111:I115)</f>
        <v>2237.7599999999998</v>
      </c>
      <c r="J116" s="25">
        <f t="shared" si="5"/>
        <v>93.72383999999997</v>
      </c>
    </row>
    <row r="117" spans="1:10" ht="15.75" customHeight="1" thickBot="1">
      <c r="A117" s="19" t="s">
        <v>223</v>
      </c>
      <c r="B117" s="20"/>
      <c r="C117" s="20"/>
      <c r="D117" s="20"/>
      <c r="E117" s="20"/>
      <c r="F117" s="21"/>
      <c r="G117" s="22"/>
      <c r="H117" s="22"/>
      <c r="I117" s="22">
        <f>SUBTOTAL(9,I2:I115)</f>
        <v>41223.735000000015</v>
      </c>
      <c r="J117" s="25">
        <f t="shared" si="5"/>
        <v>1726.5688650000002</v>
      </c>
    </row>
    <row r="119" ht="15.75" customHeight="1">
      <c r="I119">
        <f>1748+1000</f>
        <v>2748</v>
      </c>
    </row>
    <row r="120" ht="15.75" customHeight="1">
      <c r="I120">
        <f>I119/4</f>
        <v>687</v>
      </c>
    </row>
    <row r="121" ht="15.75" customHeight="1">
      <c r="I121">
        <f>41223.74/1.11</f>
        <v>37138.5045045045</v>
      </c>
    </row>
    <row r="122" ht="15.75" customHeight="1">
      <c r="I122">
        <f>41223.74-37138.5</f>
        <v>4085.239999999998</v>
      </c>
    </row>
    <row r="123" ht="15.75" customHeight="1">
      <c r="I123">
        <f>I122/4</f>
        <v>1021.3099999999995</v>
      </c>
    </row>
    <row r="124" ht="15.75" customHeight="1">
      <c r="I124">
        <f>I119-I123</f>
        <v>1726.6900000000005</v>
      </c>
    </row>
    <row r="125" ht="15.75" customHeight="1">
      <c r="I125">
        <f>I124/I121</f>
        <v>0.04649325607040994</v>
      </c>
    </row>
  </sheetData>
  <sheetProtection/>
  <autoFilter ref="A1:H152"/>
  <hyperlinks>
    <hyperlink ref="F2" r:id="rId1" display="https://finzakaz.com/collection/prokladki-tampony-prezervativy/product/prokladki-vuorroset-bio-normal-wings-14-sht"/>
    <hyperlink ref="F3" r:id="rId2" display="https://finzakaz.com/collection/geli-dlya-stirki/product/gel-dlya-stirki-belyh-veschey-at-home-wash-white-1-l"/>
    <hyperlink ref="F4" r:id="rId3" display="https://finzakaz.com/collection/geli-dlya-stirki/product/gel-dlya-stirki-detskogo-belya-at-home-sensitive-1-l"/>
    <hyperlink ref="F103" r:id="rId4" display="https://finzakaz.com/collection/shampuni-2/product/shampun-degtyarnyy-500-ml"/>
    <hyperlink ref="F57" r:id="rId5" display="https://finzakaz.com/collection/makaronnye-izdeliya/product/spagetti-combino-500-gr"/>
    <hyperlink ref="F58" r:id="rId6" display="https://finzakaz.com/product/vyalenye-pomidory-k-menu-340-gr"/>
    <hyperlink ref="F59" r:id="rId7" display="https://finzakaz.com/collection/rastvorimyy/product/kofe-rastvorimyy-nescafe-kulta-300-gr"/>
    <hyperlink ref="F71" r:id="rId8" display="https://finzakaz.com/collection/sol-poroshki-tabletki/product/tabletki-dlya-p-mashiny-finish-powerball-all-in-1-max-110-sht"/>
    <hyperlink ref="F72" r:id="rId9" display="https://finzakaz.com/collection/sol-poroshki-tabletki/product/tabletki-dlya-p-mashiny-finish-83-sht"/>
    <hyperlink ref="F73" r:id="rId10" display="https://finzakaz.com/product/morskaya-sol-meira-hieno-800-gr-melkaya"/>
    <hyperlink ref="F74" r:id="rId11" display="https://finzakaz.com/product/morskaya-sol-meira-karkea-800-gr-krupnaya"/>
    <hyperlink ref="F75" r:id="rId12" display="https://finzakaz.com/collection/makaronnye-izdeliya/product/spagetti-combino-500-gr"/>
    <hyperlink ref="F76" r:id="rId13" display="https://finzakaz.com/collection/makaronnye-izdeliya/product/lapsha-mama-tom-yum-so-vkusom-vrevetok-90-gr"/>
    <hyperlink ref="F77" r:id="rId14" display="https://finzakaz.com/collection/makaronnye-izdeliya/product/makarony-myllyn-paras-makaroni-400-gr"/>
    <hyperlink ref="F78" r:id="rId15" display="https://finzakaz.com/collection/makaronnye-izdeliya/product/makarony-rozhki-myllyn-paras-tumma-400-gr"/>
    <hyperlink ref="F6" r:id="rId16" display="https://finzakaz.com/collection/rastvorimyy/product/kofe-rastvorimyy-nescafe-kulta-50-gr"/>
    <hyperlink ref="F7" r:id="rId17" display="https://finzakaz.com/collection/zavarnoy/product/kofe-zavarnoy-bellarom-hieno-mokka-500-gr"/>
    <hyperlink ref="F8" r:id="rId18" display="https://finzakaz.com/collection/zernovoy/product/kofe-zernovoy-lofbergs-lila-kharisma-400-gr"/>
    <hyperlink ref="F9" r:id="rId19" display="https://finzakaz.com/product/zhidkost-dlya-mytya-posudy-mini-risk-0-5-l"/>
    <hyperlink ref="F10" r:id="rId20" display="https://finzakaz.com/collection/otrubi-kashi/product/hlopya-ovsyanye-bystrogo-prigotovleniya-k-menu-500-gr"/>
    <hyperlink ref="F11" r:id="rId21" display="https://finzakaz.com/collection/otrubi-kashi/product/ovsyanye-hlopya-mylly-kivi-500-gr"/>
    <hyperlink ref="F12" r:id="rId22" display="https://finzakaz.com/product/kukuruznye-hlopya-k-menu-750-gr"/>
    <hyperlink ref="F111" r:id="rId23" display="https://finzakaz.com/collection/kakao/product/kakao-oboy-original-1-kg"/>
    <hyperlink ref="F112" r:id="rId24" display="https://finzakaz.com/collection/kakao/product/kakao-nestle-nesquik-1-kg"/>
    <hyperlink ref="F113" r:id="rId25" display="https://finzakaz.com/collection/dlya-vzroslyh/product/rybiy-zhir-vitaplex-omega-3-300-sht"/>
    <hyperlink ref="F114" r:id="rId26" display="https://finzakaz.com/collection/shokolad/product/shokolad-fin-carre-funduk-100-gr"/>
    <hyperlink ref="F115" r:id="rId27" display="https://finzakaz.com/collection/shokolad/product/shokolad-fin-carre-molochnyy-100-gr"/>
    <hyperlink ref="F55" r:id="rId28" display="https://finzakaz.com/collection/makaronnye-izdeliya/product/spagetti-combino-500-gr"/>
    <hyperlink ref="F46" r:id="rId29" display="https://finzakaz.com/collection/mylo/product/zhidkoe-mylo-nestesaippua-persik-3-l"/>
    <hyperlink ref="F47" r:id="rId30" display="https://finzakaz.com/collection/rastvorimyy/product/kofe-rastvorimyy-nescafe-kulta-180-gr"/>
    <hyperlink ref="F105" r:id="rId31" display="https://finzakaz.com/collection/rastvorimyy/product/kofe-rastvorimyy-nescafe-kulta-300-gr"/>
    <hyperlink ref="F106" r:id="rId32" display="https://finzakaz.com/collection/rastvorimyy/product/kofe-rastvorimyy-gina-gold-stakan-100-gr"/>
    <hyperlink ref="F107" r:id="rId33" display="https://finzakaz.com/collection/tomatnye-pasty-ketchupy-mayonez-gorchitsa/product/ketchup-1-kg"/>
    <hyperlink ref="F108" r:id="rId34" display="https://finzakaz.com/collection/laki-peny-kraski-mussy-dlya-volos/product/lak-ob-yom-stepen-fiksatsii-4-cien-400-ml"/>
    <hyperlink ref="F109" r:id="rId35" display="https://finzakaz.com/collection/laki-peny-kraski-mussy-dlya-volos/product/lak-silnoy-fiksatsii-5-cien-400-ml"/>
    <hyperlink ref="F39" r:id="rId36" display="https://finzakaz.com/collection/geli-dlya-stirki/product/gel-pirkka-dlya-tsvetnogo-1-5-l"/>
    <hyperlink ref="F40" r:id="rId37" display="https://finzakaz.com/collection/geli-dlya-stirki/product/gel-dlya-stirki-belogo-belya-lumme-800-ml"/>
    <hyperlink ref="F41" r:id="rId38" display="https://finzakaz.com/collection/uksus/product/chernyy-balzamicheskiy-uksus-rajamaen-250-ml"/>
    <hyperlink ref="F42" r:id="rId39" display="https://finzakaz.com/collection/zubnye-schyotki-pasty/product/detskaya-zubnaya-pasta-colgate-deti-50-ml"/>
    <hyperlink ref="F43" r:id="rId40" display="https://finzakaz.com/collection/dlya-vzroslyh/product/shipuchie-tabletki-friggs-magniy-20-sht"/>
    <hyperlink ref="F44" r:id="rId41" display="https://finzakaz.com/collection/laki-peny-kraski-mussy-dlya-volos/product/lak-dlya-okrashennyh-volos-3-cien-400-ml"/>
    <hyperlink ref="F13" r:id="rId42" display="https://finzakaz.com/collection/pechenie-2/product/saharnoe-pechenie-danesita-454-gr-2"/>
    <hyperlink ref="F14" r:id="rId43" display="https://finzakaz.com/collection/shokolad/product/mini-shokoladki-maitre-truffout-euro-5-sht"/>
    <hyperlink ref="F15" r:id="rId44" display="https://finzakaz.com/collection/shokolad/product/shokolad-schogetten-detskiy-100-gr"/>
    <hyperlink ref="F16" r:id="rId45" display="https://finzakaz.com/collection/shokolad/product/shokolad-chernyy-jdgross-mousse-56-182-gr"/>
    <hyperlink ref="F17" r:id="rId46" display="https://finzakaz.com/collection/shokolad/product/shokolad-schogetten-roasted-corn-100-gr"/>
    <hyperlink ref="F36" r:id="rId47" display="https://finzakaz.com/product/kofe-zavarnoy-bellarom-hieno-mokka-500-gr"/>
    <hyperlink ref="F37" r:id="rId48" display="https://finzakaz.com/product/lak-dlya-okrashennyh-volos-3-cien-400-ml"/>
    <hyperlink ref="F67" r:id="rId49" display="https://finzakaz.com/collection/zavarnoy/product/kofe-molotyy-lavazza-il-perfetto-espresso-250-gr"/>
    <hyperlink ref="F68" r:id="rId50" display="https://finzakaz.com/collection/dlya-detey-2/product/rybiy-zhir-moller-500-ml"/>
    <hyperlink ref="F79" r:id="rId51" display="https://finzakaz.com/collection/novye-tovary/product/vosstanavlivayuschiy-konditsioner-macadamia-oil-extract-400-ml"/>
    <hyperlink ref="F80" r:id="rId52" display="https://finzakaz.com/product/lakrichnye-konfety-rainbow-300-gr"/>
    <hyperlink ref="F81" r:id="rId53" display="https://finzakaz.com/product/lakrichnye-konfety-panda-tayte-lakupala-250-gr"/>
    <hyperlink ref="F61" r:id="rId54" display="https://finzakaz.com/collection/ledentsy-karamel/product/karamel-emotionali-slivochnaya-200-gr"/>
    <hyperlink ref="F62" r:id="rId55" display="https://finzakaz.com/collection/konfety-raznoe/product/drazhe-sugarland-jelly-beans-200-gr"/>
    <hyperlink ref="F63" r:id="rId56" display="https://finzakaz.com/collection/konfety-raznoe/product/myatnoe-drazhe-mister-choc-250-gr"/>
    <hyperlink ref="F48" r:id="rId57" display="https://finzakaz.com/collection/rastvorimyy/product/kofe-rastvorimyy-nescafe-kulta-180-gr"/>
    <hyperlink ref="F83" r:id="rId58" display="https://finzakaz.com/product/semena-fasoli-prelude-25-gr"/>
    <hyperlink ref="F84" r:id="rId59" display="https://finzakaz.com/product/semena-svekly-cilindra-4-gr"/>
    <hyperlink ref="F85" r:id="rId60" display="https://finzakaz.com/product/zhidkost-dlya-chistki-stekla-at-home-glass-cleaner-750-ml"/>
    <hyperlink ref="F86" r:id="rId61" display="https://finzakaz.com/search?lang=ru&amp;q=957973+"/>
    <hyperlink ref="F87" r:id="rId62" display="https://finzakaz.com/product/sladkiy-sous-chili-rainbow-495-ml"/>
    <hyperlink ref="F88" r:id="rId63" display="https://finzakaz.com/search?lang=ru&amp;q=493073+"/>
    <hyperlink ref="F89" r:id="rId64" display="https://finzakaz.com/product/shokolad-maitre-truffout-klubnika-100-gr"/>
    <hyperlink ref="F90" r:id="rId65" display="https://finzakaz.com/product/shokolad-maitre-truffout-limon-100-gr"/>
    <hyperlink ref="F91" r:id="rId66" display="https://finzakaz.com/product/kofe-zavarnoy-x-tra-500-gr"/>
    <hyperlink ref="F92" r:id="rId67" display="https://finzakaz.com/product/chay-lord-nelson-roybush-s-vanilyu-25-sht"/>
    <hyperlink ref="F93" r:id="rId68" display="https://finzakaz.com/product/chay-lord-nelson-limon-i-imbir-40-sht"/>
    <hyperlink ref="F94" r:id="rId69" display="https://finzakaz.com/search?lang=ru&amp;q=112135+"/>
    <hyperlink ref="F95" r:id="rId70" display="https://finzakaz.com/product/opolaskivatel-blix-blue-4-l"/>
    <hyperlink ref="F96" r:id="rId71" display="https://finzakaz.com/product/ochischayuschee-sredstvo-dlya-kafelya-stekla-i-zerkal-astonish-750-ml"/>
    <hyperlink ref="F97" r:id="rId72" display="https://finzakaz.com/product/zubnaya-pasta-x-tra-hammastahna-125-ml"/>
    <hyperlink ref="F98" r:id="rId73" display="https://finzakaz.com/product/kofe-zavarnoy-gina-250-gr"/>
    <hyperlink ref="F99" r:id="rId74" display="https://finzakaz.com/product/kofe-zavarnoy-kulta-katriina-tumma-500-gr"/>
    <hyperlink ref="F100" r:id="rId75" display="https://finzakaz.com/collection/sol-poroshki-tabletki/product/tabletki-dlya-p-mashiny-w5-all-in-1-40-sht"/>
    <hyperlink ref="F69" r:id="rId76" display="https://finzakaz.com/collection/dlya-detey-2/product/rybiy-zhir-moller-500-ml"/>
    <hyperlink ref="F64" r:id="rId77" display="https://finzakaz.com/collection/konditsionery-opolaskivateli/product/konditsioner-dlya-belya-softlan-ultra-750-ml"/>
    <hyperlink ref="F65" r:id="rId78" display="https://finzakaz.com/collection/pripravy-spetsii/product/morskaya-sol-meira-karkea-800-gr-krupnaya"/>
    <hyperlink ref="F18" r:id="rId79" display="https://finzakaz.com/collection/laki-peny-kraski-mussy-dlya-volos/product/mini-lak-ob-yom-stepen-fiksatsii-4-cien-50-ml"/>
    <hyperlink ref="F50" r:id="rId80" display="https://finzakaz.com/collection/geli-dlya-mytya-posudy/product/zhidkost-dlya-mytya-posudy-fairy-sensitive-chaynoe-derevo-i-myata-900-ml"/>
    <hyperlink ref="F51" r:id="rId81" display="https://finzakaz.com/collection/tomatnye-pasty-ketchupy-mayonez-gorchitsa/product/ketchup-1-kg"/>
    <hyperlink ref="F52" r:id="rId82" display="https://finzakaz.com/collection/zavarnoy/product/kofe-molotyy-lavazza-il-perfetto-espresso-250-gr"/>
    <hyperlink ref="F53" r:id="rId83" display="https://finzakaz.com/product/kofe-zavarnoy-kulta-katriina-tumma-500-gr"/>
    <hyperlink ref="F101" r:id="rId84" display="https://finzakaz.com/product/zhidkost-dlya-ochistki-p-mashiny-finish-250-ml"/>
    <hyperlink ref="F26" r:id="rId85" display="https://finzakaz.com/product/shokolad-pirkka-klubnika-yogurt-100-gr"/>
    <hyperlink ref="F27" r:id="rId86" display="https://finzakaz.com/product/shokolad-bellaroma-de-luxe-molochnyy-200-gr"/>
    <hyperlink ref="F28" r:id="rId87" display="https://finzakaz.com/product/shokolad-fazer-molochnyy-200-gr"/>
    <hyperlink ref="F29" r:id="rId88" display="https://finzakaz.com/product/italyanskiy-molochnyy-shokolad-kokosovym-kremom-maitre-truffout-100-gr"/>
    <hyperlink ref="F30" r:id="rId89" display="https://finzakaz.com/product/temnyy-shokolad-s-myatnoy-nachinkoy-maitre-truffout-100-gr"/>
    <hyperlink ref="F31" r:id="rId90" display="https://finzakaz.com/product/shokolad-maitre-truffout-mentol-200gr"/>
    <hyperlink ref="F32" r:id="rId91" display="https://finzakaz.com/product/konfety-shokoladnye-bozhi-korovki-only-100-gr"/>
    <hyperlink ref="F33" r:id="rId92" display="https://finzakaz.com/product/konfety-shokoladnye-serdechki-only-100-gr"/>
    <hyperlink ref="F34" r:id="rId93" display="https://finzakaz.com/product/shokoladnye-smayliki-only-85-gr"/>
    <hyperlink ref="F20" r:id="rId94" display="https://finzakaz.com/collection/zavarnoy/product/kofe-zavarnoy-k-menu-tumma-500-gr"/>
    <hyperlink ref="F21" r:id="rId95" display="https://finzakaz.com/collection/zavarnoy/product/kofe-zavarnoy-k-menu-500-gr"/>
    <hyperlink ref="F22" r:id="rId96" display="https://finzakaz.com/collection/filtra/product/odnorazovye-filtry-pirkka-4-200-sht"/>
    <hyperlink ref="F23" r:id="rId97" display="https://finzakaz.com/collection/uksus/product/belyy-vinnyy-uksus-piacell-500-ml"/>
    <hyperlink ref="F24" r:id="rId98" display="https://finzakaz.com/collection/zernovoy/product/kofe-zernovoy-lavazza-crema-e-aroma-1-kg"/>
  </hyperlinks>
  <printOptions/>
  <pageMargins left="0.7" right="0.7" top="0.75" bottom="0.75" header="0.3" footer="0.3"/>
  <pageSetup horizontalDpi="600" verticalDpi="600" orientation="portrait" paperSize="9"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сергей</cp:lastModifiedBy>
  <dcterms:created xsi:type="dcterms:W3CDTF">2017-08-12T06:58:59Z</dcterms:created>
  <dcterms:modified xsi:type="dcterms:W3CDTF">2017-09-02T08:10:06Z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