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2" windowWidth="15168" windowHeight="56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8" i="1" l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17" i="1"/>
  <c r="K19" i="1"/>
  <c r="K22" i="1"/>
  <c r="K23" i="1"/>
  <c r="K26" i="1"/>
  <c r="K27" i="1"/>
  <c r="K30" i="1"/>
  <c r="K31" i="1"/>
  <c r="K39" i="1"/>
  <c r="K43" i="1"/>
  <c r="K47" i="1"/>
  <c r="K51" i="1"/>
  <c r="K55" i="1"/>
  <c r="K17" i="1"/>
  <c r="J18" i="1"/>
  <c r="K18" i="1" s="1"/>
  <c r="J19" i="1"/>
  <c r="J20" i="1"/>
  <c r="K20" i="1" s="1"/>
  <c r="J21" i="1"/>
  <c r="K21" i="1" s="1"/>
  <c r="J22" i="1"/>
  <c r="J23" i="1"/>
  <c r="J24" i="1"/>
  <c r="K24" i="1" s="1"/>
  <c r="J25" i="1"/>
  <c r="K25" i="1" s="1"/>
  <c r="J26" i="1"/>
  <c r="J27" i="1"/>
  <c r="J28" i="1"/>
  <c r="K28" i="1" s="1"/>
  <c r="J29" i="1"/>
  <c r="K29" i="1" s="1"/>
  <c r="J30" i="1"/>
  <c r="J31" i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J40" i="1"/>
  <c r="K40" i="1" s="1"/>
  <c r="J41" i="1"/>
  <c r="K41" i="1" s="1"/>
  <c r="J42" i="1"/>
  <c r="K42" i="1" s="1"/>
  <c r="J43" i="1"/>
  <c r="J44" i="1"/>
  <c r="K44" i="1" s="1"/>
  <c r="J45" i="1"/>
  <c r="K45" i="1" s="1"/>
  <c r="J46" i="1"/>
  <c r="K46" i="1" s="1"/>
  <c r="J47" i="1"/>
  <c r="J48" i="1"/>
  <c r="K48" i="1" s="1"/>
  <c r="J49" i="1"/>
  <c r="K49" i="1" s="1"/>
  <c r="J50" i="1"/>
  <c r="K50" i="1" s="1"/>
  <c r="J51" i="1"/>
  <c r="J52" i="1"/>
  <c r="K52" i="1" s="1"/>
  <c r="J53" i="1"/>
  <c r="K53" i="1" s="1"/>
  <c r="J54" i="1"/>
  <c r="K54" i="1" s="1"/>
  <c r="J55" i="1"/>
  <c r="J56" i="1"/>
  <c r="K56" i="1" s="1"/>
  <c r="J57" i="1"/>
  <c r="K57" i="1" s="1"/>
  <c r="J58" i="1"/>
  <c r="K58" i="1" s="1"/>
  <c r="J17" i="1"/>
  <c r="G43" i="1" l="1"/>
  <c r="H42" i="1"/>
  <c r="D31" i="1"/>
  <c r="H18" i="1"/>
  <c r="H19" i="1"/>
  <c r="H20" i="1"/>
  <c r="H21" i="1"/>
  <c r="H22" i="1"/>
  <c r="H23" i="1"/>
  <c r="H25" i="1"/>
  <c r="H26" i="1"/>
  <c r="H27" i="1"/>
  <c r="H28" i="1"/>
  <c r="H29" i="1"/>
  <c r="H31" i="1"/>
  <c r="H32" i="1"/>
  <c r="H33" i="1"/>
  <c r="H34" i="1"/>
  <c r="H35" i="1"/>
  <c r="H36" i="1"/>
  <c r="H37" i="1"/>
  <c r="H38" i="1"/>
  <c r="H40" i="1"/>
  <c r="H41" i="1"/>
  <c r="H47" i="1"/>
  <c r="H17" i="1"/>
  <c r="G18" i="1"/>
  <c r="G19" i="1"/>
  <c r="G20" i="1"/>
  <c r="G21" i="1"/>
  <c r="G22" i="1"/>
  <c r="G23" i="1"/>
  <c r="G25" i="1"/>
  <c r="G26" i="1"/>
  <c r="G27" i="1"/>
  <c r="G28" i="1"/>
  <c r="G29" i="1"/>
  <c r="G31" i="1"/>
  <c r="G40" i="1"/>
  <c r="G41" i="1"/>
  <c r="G44" i="1"/>
  <c r="G45" i="1"/>
  <c r="G48" i="1"/>
  <c r="G49" i="1"/>
  <c r="G50" i="1"/>
  <c r="G51" i="1"/>
  <c r="G52" i="1"/>
  <c r="G54" i="1"/>
  <c r="G55" i="1"/>
  <c r="G56" i="1"/>
  <c r="G57" i="1"/>
  <c r="G58" i="1"/>
  <c r="G17" i="1"/>
  <c r="H59" i="1" l="1"/>
  <c r="H64" i="1" s="1"/>
  <c r="H65" i="1" s="1"/>
  <c r="G59" i="1"/>
  <c r="G60" i="1" s="1"/>
  <c r="G61" i="1" s="1"/>
  <c r="H66" i="1" l="1"/>
  <c r="H67" i="1" s="1"/>
  <c r="G62" i="1"/>
  <c r="G63" i="1" s="1"/>
  <c r="H68" i="1" l="1"/>
  <c r="H69" i="1" l="1"/>
  <c r="H70" i="1" s="1"/>
  <c r="C3" i="1" s="1"/>
  <c r="H3" i="1" s="1"/>
</calcChain>
</file>

<file path=xl/sharedStrings.xml><?xml version="1.0" encoding="utf-8"?>
<sst xmlns="http://schemas.openxmlformats.org/spreadsheetml/2006/main" count="137" uniqueCount="83">
  <si>
    <t>ЗАКАЗЧИК</t>
  </si>
  <si>
    <t>ПОДРЯДЧИК</t>
  </si>
  <si>
    <t xml:space="preserve">Утверждаю </t>
  </si>
  <si>
    <t xml:space="preserve">Смету в сумме </t>
  </si>
  <si>
    <t>Директор</t>
  </si>
  <si>
    <t xml:space="preserve">Генеральный директор </t>
  </si>
  <si>
    <t>ООО "АСП-строй"</t>
  </si>
  <si>
    <t>Сорокин О. А.</t>
  </si>
  <si>
    <t>м.п.</t>
  </si>
  <si>
    <t xml:space="preserve">Объект:  г. Н. Новгород,  ул. Гордеевская </t>
  </si>
  <si>
    <t>№</t>
  </si>
  <si>
    <t>Наименование    работ</t>
  </si>
  <si>
    <t xml:space="preserve">Ед. </t>
  </si>
  <si>
    <t>кол- во</t>
  </si>
  <si>
    <t>цена, в рублях</t>
  </si>
  <si>
    <t>стоимость, в рублях</t>
  </si>
  <si>
    <t>изм</t>
  </si>
  <si>
    <t>материала</t>
  </si>
  <si>
    <t>работ</t>
  </si>
  <si>
    <t>компл</t>
  </si>
  <si>
    <t>шт</t>
  </si>
  <si>
    <t>м. п.</t>
  </si>
  <si>
    <t>Итого</t>
  </si>
  <si>
    <t>Малоценный материал</t>
  </si>
  <si>
    <t>Итого:</t>
  </si>
  <si>
    <t xml:space="preserve">Транспортно-заготовительные расходы </t>
  </si>
  <si>
    <t>Накладные расходы</t>
  </si>
  <si>
    <t>Плановые накопления</t>
  </si>
  <si>
    <t>Итого работы и материалы:</t>
  </si>
  <si>
    <t>НДС 18%</t>
  </si>
  <si>
    <t>Всего</t>
  </si>
  <si>
    <t>Смета 3: Капитальный ремонт помещения для размещения структурного подразделения поликлиники - кабинета врача общей практики. Электрооборудование и освещение.</t>
  </si>
  <si>
    <t>Оборудование</t>
  </si>
  <si>
    <t>I.</t>
  </si>
  <si>
    <t>Электроосветительное оборудование</t>
  </si>
  <si>
    <t>Светильник светодиодный 37Вт 4000К, 2-DAMIN LED(1х37Вт)</t>
  </si>
  <si>
    <t>Облучатель бактерицидный двухламповый 2х30Вт световой поток 850 Лм ОБН-150 Азов</t>
  </si>
  <si>
    <t>Блок аккумуляторный типа COVERSION KIT LED K-301 с автономным временем работы</t>
  </si>
  <si>
    <t>Светильник "Указатель Выход" с аккумуляторной поддержкой BS7113-9х0.25 LED 2 3 часа светодиодный мощность 2,7Вт класс защиты от поражения
электрическим током -II</t>
  </si>
  <si>
    <t>Светильник светодиодный 35Вт 4000К, OWP ECO LED 595 3200Лм накладной 595х595 IP54,</t>
  </si>
  <si>
    <t>Электроустановочное оборудование</t>
  </si>
  <si>
    <t>Выключатель двухклавишный 16А IP20, белый скрытой установки</t>
  </si>
  <si>
    <t>Выключатель одноклавишный 16А IP20 белый скрытой установки</t>
  </si>
  <si>
    <t>Розетка 220В с защ. шторками 2К+з белая, скрытой уст. IP20 одноместная</t>
  </si>
  <si>
    <t>Розетка 220В с защ. шторками 2К+з белая, скрытой уст. IP20 двухместная</t>
  </si>
  <si>
    <t xml:space="preserve">Розетка 220В с защ. шторками 2К+з белая, открытой уст. IP44      </t>
  </si>
  <si>
    <t>Рамка однопостовая</t>
  </si>
  <si>
    <t>Рамка двухпостовая</t>
  </si>
  <si>
    <t>Электромонтажные изделия</t>
  </si>
  <si>
    <t>Коробка распределительная квадратная скрытой установки 100х100х30</t>
  </si>
  <si>
    <t>пач</t>
  </si>
  <si>
    <t>Зажим соединительный 4х2,5 (100шт) "Wago"</t>
  </si>
  <si>
    <t>Мини-канал из ПВХ, 40/2х17</t>
  </si>
  <si>
    <t>Коробка установочная скрытой установки</t>
  </si>
  <si>
    <t>Кабельные изделия</t>
  </si>
  <si>
    <t>ВВГнг(А) LSLTx 5х4</t>
  </si>
  <si>
    <t>ВВГнг(А) LSLTx 3х2,5</t>
  </si>
  <si>
    <t>ВВГнг(А) LSLTx 3х1,5</t>
  </si>
  <si>
    <t>ВВГнг(А) LSLTx 2х1,5</t>
  </si>
  <si>
    <t>ПуГВ 1х4</t>
  </si>
  <si>
    <t>Материалы</t>
  </si>
  <si>
    <t>Труба ПНД двустенная гофрированная Øвш.=50</t>
  </si>
  <si>
    <t>Труба водогазопроводная внеш. диам. 25мм</t>
  </si>
  <si>
    <t>Труба из полипропилена Øвш.=40</t>
  </si>
  <si>
    <t>Труба из полиропилена гофрированная Ø вш.=25</t>
  </si>
  <si>
    <t>Счетчик активной энергии ,
Меркурий 230 АРТ-01 380В, 50Гц, 5-60А РQRSIDN</t>
  </si>
  <si>
    <t>II.</t>
  </si>
  <si>
    <t>III.</t>
  </si>
  <si>
    <t>IV.</t>
  </si>
  <si>
    <t>V.</t>
  </si>
  <si>
    <t>VI.</t>
  </si>
  <si>
    <t>Хомут стальной с внутренней резьбой М6</t>
  </si>
  <si>
    <t>Щит силовой встроенного исполнения IP31, Щит Узола ЩЭсВС-2х22 СЭ1 IP31-003 этажный без окон 1000*950*149</t>
  </si>
  <si>
    <t>Ав. трехполюсный выключатель 3Р 25А С , Автоматический выключатель 3П 25А характеристика C 4,5кА ABB SH203L C 25 2CDS243001R0254</t>
  </si>
  <si>
    <t>Устройства защитного отключения 4Р/25А/30мА, УЗО 4П 25А 300мА ABB FH204 тип АС /2CSF204003R3250/</t>
  </si>
  <si>
    <t>Ав. однополюсный выключатель 1Р 16А С, Автоматический выключатель 1П 16А характеристика C 10кА Schneider Electric Acti9 iC60H A9F89116</t>
  </si>
  <si>
    <t>Дифференциальный ав. двухполюсный выключатель 2Р 16А/30мА, Дифференциальный автомат 2П 16А 30мА Schneider Electric EASY9 EZ9D34616 характеристика С тип АС 1P+N</t>
  </si>
  <si>
    <t>Независимый расцепитель, Расцепитель независимый DEKraft 230В РН-303 21515DEK</t>
  </si>
  <si>
    <t>Заказчик</t>
  </si>
  <si>
    <t xml:space="preserve">Сверление ниш в бетонной стене алмазными сверлами для установки подрозетников </t>
  </si>
  <si>
    <t xml:space="preserve">Силовой кабель с медными жилами с изоляцией из ПВХ композиций пониженной пожароопасности с низким дымо- и газовыделением </t>
  </si>
  <si>
    <t>Монтаж кабель-канала</t>
  </si>
  <si>
    <t>Дюбель-гвоздь 6х40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</si>
</sst>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Helv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74">
    <xf numFmtId="0" fontId="0" fillId="0" borderId="0" xfId="0"/>
    <xf numFmtId="0" fontId="3" fillId="0" borderId="0" xfId="1" applyFont="1" applyFill="1" applyAlignment="1" applyProtection="1">
      <alignment vertical="center"/>
      <protection hidden="1"/>
    </xf>
    <xf numFmtId="0" fontId="0" fillId="0" borderId="0" xfId="0" applyFill="1"/>
    <xf numFmtId="0" fontId="3" fillId="0" borderId="0" xfId="1" applyFont="1" applyFill="1" applyAlignment="1" applyProtection="1">
      <alignment horizontal="right" vertical="center"/>
      <protection hidden="1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Fill="1"/>
    <xf numFmtId="0" fontId="3" fillId="0" borderId="1" xfId="1" applyFont="1" applyFill="1" applyBorder="1" applyAlignment="1" applyProtection="1">
      <alignment vertical="center"/>
      <protection hidden="1"/>
    </xf>
    <xf numFmtId="0" fontId="3" fillId="0" borderId="1" xfId="1" applyFont="1" applyFill="1" applyBorder="1" applyAlignment="1" applyProtection="1">
      <alignment horizontal="right"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5" fillId="0" borderId="0" xfId="2" applyFont="1" applyFill="1" applyAlignment="1">
      <alignment horizontal="left"/>
    </xf>
    <xf numFmtId="49" fontId="5" fillId="0" borderId="0" xfId="2" applyNumberFormat="1" applyFont="1" applyFill="1"/>
    <xf numFmtId="2" fontId="5" fillId="0" borderId="0" xfId="2" applyNumberFormat="1" applyFont="1" applyFill="1"/>
    <xf numFmtId="0" fontId="3" fillId="0" borderId="0" xfId="2" applyFont="1" applyFill="1" applyAlignment="1">
      <alignment horizontal="left"/>
    </xf>
    <xf numFmtId="0" fontId="5" fillId="0" borderId="0" xfId="1" applyFont="1" applyFill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Alignment="1" applyProtection="1">
      <alignment horizontal="right" vertical="center"/>
      <protection hidden="1"/>
    </xf>
    <xf numFmtId="3" fontId="5" fillId="0" borderId="0" xfId="1" applyNumberFormat="1" applyFont="1" applyFill="1" applyBorder="1" applyAlignment="1" applyProtection="1">
      <alignment vertical="center"/>
      <protection hidden="1"/>
    </xf>
    <xf numFmtId="0" fontId="5" fillId="0" borderId="2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right"/>
    </xf>
    <xf numFmtId="0" fontId="5" fillId="0" borderId="5" xfId="2" applyFont="1" applyFill="1" applyBorder="1" applyAlignment="1">
      <alignment horizontal="center"/>
    </xf>
    <xf numFmtId="0" fontId="5" fillId="0" borderId="5" xfId="2" applyFont="1" applyFill="1" applyBorder="1"/>
    <xf numFmtId="0" fontId="5" fillId="0" borderId="5" xfId="2" applyFont="1" applyFill="1" applyBorder="1" applyAlignment="1">
      <alignment horizontal="right"/>
    </xf>
    <xf numFmtId="0" fontId="5" fillId="0" borderId="6" xfId="2" applyFont="1" applyFill="1" applyBorder="1"/>
    <xf numFmtId="0" fontId="5" fillId="0" borderId="6" xfId="2" applyFont="1" applyFill="1" applyBorder="1" applyAlignment="1">
      <alignment horizontal="center"/>
    </xf>
    <xf numFmtId="0" fontId="0" fillId="0" borderId="0" xfId="0" applyFill="1" applyAlignment="1">
      <alignment horizontal="justify" vertical="justify"/>
    </xf>
    <xf numFmtId="0" fontId="5" fillId="0" borderId="8" xfId="2" applyFont="1" applyFill="1" applyBorder="1" applyAlignment="1">
      <alignment horizontal="justify" vertical="justify"/>
    </xf>
    <xf numFmtId="2" fontId="5" fillId="0" borderId="8" xfId="2" applyNumberFormat="1" applyFont="1" applyFill="1" applyBorder="1" applyAlignment="1">
      <alignment horizontal="justify" vertical="justify"/>
    </xf>
    <xf numFmtId="2" fontId="5" fillId="0" borderId="9" xfId="2" applyNumberFormat="1" applyFont="1" applyFill="1" applyBorder="1" applyAlignment="1">
      <alignment horizontal="justify" vertical="justify"/>
    </xf>
    <xf numFmtId="0" fontId="7" fillId="0" borderId="8" xfId="2" applyFont="1" applyFill="1" applyBorder="1" applyAlignment="1">
      <alignment horizontal="justify" vertical="justify"/>
    </xf>
    <xf numFmtId="0" fontId="8" fillId="0" borderId="0" xfId="0" applyFont="1" applyFill="1" applyAlignment="1">
      <alignment horizontal="justify" vertical="justify"/>
    </xf>
    <xf numFmtId="0" fontId="5" fillId="0" borderId="11" xfId="2" applyFont="1" applyFill="1" applyBorder="1" applyAlignment="1">
      <alignment horizontal="justify" vertical="justify"/>
    </xf>
    <xf numFmtId="2" fontId="5" fillId="0" borderId="11" xfId="2" applyNumberFormat="1" applyFont="1" applyFill="1" applyBorder="1" applyAlignment="1">
      <alignment horizontal="justify" vertical="justify"/>
    </xf>
    <xf numFmtId="2" fontId="5" fillId="0" borderId="12" xfId="2" applyNumberFormat="1" applyFont="1" applyFill="1" applyBorder="1" applyAlignment="1">
      <alignment horizontal="justify" vertical="justify"/>
    </xf>
    <xf numFmtId="0" fontId="5" fillId="0" borderId="0" xfId="2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5" fillId="0" borderId="0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3" fillId="0" borderId="0" xfId="2" applyFont="1" applyBorder="1" applyAlignment="1">
      <alignment horizontal="right"/>
    </xf>
    <xf numFmtId="2" fontId="3" fillId="0" borderId="0" xfId="2" applyNumberFormat="1" applyFont="1" applyBorder="1" applyAlignment="1">
      <alignment horizontal="right"/>
    </xf>
    <xf numFmtId="2" fontId="3" fillId="0" borderId="0" xfId="2" applyNumberFormat="1" applyFont="1" applyFill="1" applyBorder="1" applyAlignment="1">
      <alignment horizontal="right"/>
    </xf>
    <xf numFmtId="0" fontId="5" fillId="0" borderId="0" xfId="2" applyFont="1" applyFill="1"/>
    <xf numFmtId="0" fontId="3" fillId="0" borderId="0" xfId="2" applyFont="1" applyBorder="1" applyAlignment="1">
      <alignment wrapText="1"/>
    </xf>
    <xf numFmtId="9" fontId="5" fillId="0" borderId="0" xfId="2" applyNumberFormat="1" applyFont="1" applyBorder="1" applyAlignment="1">
      <alignment horizontal="center"/>
    </xf>
    <xf numFmtId="2" fontId="5" fillId="0" borderId="0" xfId="2" applyNumberFormat="1" applyFont="1" applyBorder="1" applyAlignment="1">
      <alignment horizontal="right"/>
    </xf>
    <xf numFmtId="2" fontId="3" fillId="0" borderId="0" xfId="2" applyNumberFormat="1" applyFont="1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7" fillId="0" borderId="0" xfId="2" applyFont="1" applyAlignment="1">
      <alignment horizontal="right"/>
    </xf>
    <xf numFmtId="2" fontId="5" fillId="0" borderId="0" xfId="2" applyNumberFormat="1" applyFont="1" applyAlignment="1">
      <alignment horizontal="right"/>
    </xf>
    <xf numFmtId="1" fontId="3" fillId="0" borderId="0" xfId="2" applyNumberFormat="1" applyFont="1" applyBorder="1" applyAlignment="1">
      <alignment horizontal="right"/>
    </xf>
    <xf numFmtId="0" fontId="3" fillId="0" borderId="0" xfId="2" applyFont="1" applyFill="1" applyBorder="1" applyAlignment="1">
      <alignment wrapText="1"/>
    </xf>
    <xf numFmtId="2" fontId="1" fillId="0" borderId="0" xfId="0" applyNumberFormat="1" applyFont="1" applyFill="1"/>
    <xf numFmtId="0" fontId="9" fillId="0" borderId="8" xfId="2" applyFont="1" applyFill="1" applyBorder="1" applyAlignment="1">
      <alignment horizontal="justify" vertical="justify"/>
    </xf>
    <xf numFmtId="0" fontId="0" fillId="0" borderId="0" xfId="0" applyFont="1" applyFill="1" applyAlignment="1">
      <alignment horizontal="justify" vertical="justify"/>
    </xf>
    <xf numFmtId="0" fontId="5" fillId="0" borderId="8" xfId="2" applyFont="1" applyFill="1" applyBorder="1" applyAlignment="1">
      <alignment horizontal="justify" vertical="justify" wrapText="1"/>
    </xf>
    <xf numFmtId="0" fontId="0" fillId="0" borderId="0" xfId="0" applyFont="1" applyFill="1"/>
    <xf numFmtId="0" fontId="9" fillId="0" borderId="8" xfId="2" applyFont="1" applyFill="1" applyBorder="1" applyAlignment="1">
      <alignment horizontal="center" vertical="justify"/>
    </xf>
    <xf numFmtId="0" fontId="5" fillId="0" borderId="7" xfId="2" applyFont="1" applyFill="1" applyBorder="1" applyAlignment="1">
      <alignment horizontal="center" vertical="justify"/>
    </xf>
    <xf numFmtId="0" fontId="0" fillId="0" borderId="7" xfId="0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 vertical="justify"/>
    </xf>
    <xf numFmtId="0" fontId="5" fillId="0" borderId="14" xfId="2" applyFont="1" applyFill="1" applyBorder="1" applyAlignment="1">
      <alignment horizontal="center"/>
    </xf>
    <xf numFmtId="0" fontId="5" fillId="0" borderId="13" xfId="2" applyFont="1" applyFill="1" applyBorder="1" applyAlignment="1">
      <alignment horizontal="center"/>
    </xf>
    <xf numFmtId="0" fontId="3" fillId="0" borderId="15" xfId="2" applyFont="1" applyFill="1" applyBorder="1" applyAlignment="1">
      <alignment horizontal="center"/>
    </xf>
    <xf numFmtId="0" fontId="9" fillId="0" borderId="16" xfId="2" applyFont="1" applyFill="1" applyBorder="1" applyAlignment="1">
      <alignment horizontal="center" vertical="justify"/>
    </xf>
    <xf numFmtId="0" fontId="5" fillId="0" borderId="17" xfId="2" applyFont="1" applyFill="1" applyBorder="1" applyAlignment="1">
      <alignment horizontal="center"/>
    </xf>
    <xf numFmtId="0" fontId="5" fillId="0" borderId="18" xfId="2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 vertical="justify"/>
    </xf>
    <xf numFmtId="164" fontId="3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Fill="1" applyAlignment="1">
      <alignment horizontal="justify" vertical="justify"/>
    </xf>
    <xf numFmtId="0" fontId="5" fillId="0" borderId="3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3" fontId="5" fillId="0" borderId="3" xfId="2" applyNumberFormat="1" applyFont="1" applyFill="1" applyBorder="1" applyAlignment="1">
      <alignment horizontal="center"/>
    </xf>
    <xf numFmtId="3" fontId="5" fillId="0" borderId="4" xfId="2" applyNumberFormat="1" applyFont="1" applyFill="1" applyBorder="1" applyAlignment="1">
      <alignment horizontal="center"/>
    </xf>
    <xf numFmtId="2" fontId="7" fillId="0" borderId="8" xfId="2" applyNumberFormat="1" applyFont="1" applyFill="1" applyBorder="1" applyAlignment="1">
      <alignment horizontal="justify" vertical="justify"/>
    </xf>
  </cellXfs>
  <cellStyles count="3">
    <cellStyle name="Обычный" xfId="0" builtinId="0"/>
    <cellStyle name="Обычный_Склад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abSelected="1" topLeftCell="B55" workbookViewId="0">
      <selection activeCell="D60" sqref="D60:D66"/>
    </sheetView>
  </sheetViews>
  <sheetFormatPr defaultRowHeight="14.4" x14ac:dyDescent="0.3"/>
  <cols>
    <col min="1" max="1" width="4.21875" style="2" customWidth="1"/>
    <col min="2" max="2" width="41.21875" style="2" customWidth="1"/>
    <col min="3" max="6" width="8.88671875" style="2"/>
    <col min="7" max="7" width="11" style="2" customWidth="1"/>
    <col min="8" max="8" width="12.5546875" style="2" customWidth="1"/>
    <col min="9" max="9" width="8.88671875" style="2"/>
    <col min="10" max="10" width="2" style="2" customWidth="1"/>
    <col min="11" max="11" width="11.44140625" style="2" hidden="1" customWidth="1"/>
    <col min="12" max="12" width="11.44140625" style="2" bestFit="1" customWidth="1"/>
    <col min="13" max="16384" width="8.88671875" style="2"/>
  </cols>
  <sheetData>
    <row r="1" spans="1:8" x14ac:dyDescent="0.3">
      <c r="A1" s="1" t="s">
        <v>0</v>
      </c>
      <c r="B1" s="1"/>
      <c r="E1" s="1"/>
      <c r="F1" s="1" t="s">
        <v>1</v>
      </c>
      <c r="G1" s="3"/>
      <c r="H1" s="3"/>
    </row>
    <row r="2" spans="1:8" x14ac:dyDescent="0.3">
      <c r="A2" s="1" t="s">
        <v>2</v>
      </c>
      <c r="B2" s="1"/>
      <c r="E2" s="1"/>
      <c r="F2" s="1" t="s">
        <v>2</v>
      </c>
      <c r="G2" s="3"/>
      <c r="H2" s="3"/>
    </row>
    <row r="3" spans="1:8" x14ac:dyDescent="0.3">
      <c r="A3" s="1" t="s">
        <v>3</v>
      </c>
      <c r="B3" s="1"/>
      <c r="C3" s="67">
        <f>H70</f>
        <v>375255.01138636365</v>
      </c>
      <c r="D3" s="67"/>
      <c r="F3" s="1" t="s">
        <v>3</v>
      </c>
      <c r="G3" s="3"/>
      <c r="H3" s="4">
        <f>C3</f>
        <v>375255.01138636365</v>
      </c>
    </row>
    <row r="4" spans="1:8" x14ac:dyDescent="0.3">
      <c r="A4" s="1" t="s">
        <v>4</v>
      </c>
      <c r="B4" s="1"/>
      <c r="E4" s="1"/>
      <c r="F4" s="1" t="s">
        <v>5</v>
      </c>
      <c r="G4" s="3"/>
      <c r="H4" s="3"/>
    </row>
    <row r="5" spans="1:8" x14ac:dyDescent="0.3">
      <c r="A5" s="1"/>
      <c r="B5" s="1"/>
      <c r="D5" s="5"/>
      <c r="E5" s="1"/>
      <c r="F5" s="1" t="s">
        <v>6</v>
      </c>
      <c r="G5" s="3"/>
      <c r="H5" s="3"/>
    </row>
    <row r="6" spans="1:8" x14ac:dyDescent="0.3">
      <c r="A6" s="1"/>
      <c r="B6" s="1"/>
      <c r="D6" s="5"/>
      <c r="E6" s="1"/>
      <c r="F6" s="1"/>
      <c r="G6" s="3"/>
      <c r="H6" s="3"/>
    </row>
    <row r="7" spans="1:8" x14ac:dyDescent="0.3">
      <c r="A7" s="6"/>
      <c r="B7" s="6"/>
      <c r="C7" s="1"/>
      <c r="D7" s="5"/>
      <c r="F7" s="6"/>
      <c r="G7" s="7"/>
      <c r="H7" s="8" t="s">
        <v>7</v>
      </c>
    </row>
    <row r="8" spans="1:8" x14ac:dyDescent="0.3">
      <c r="A8" s="9" t="s">
        <v>8</v>
      </c>
      <c r="B8" s="9"/>
      <c r="E8" s="10"/>
      <c r="F8" s="9" t="s">
        <v>8</v>
      </c>
      <c r="G8" s="11"/>
      <c r="H8" s="10"/>
    </row>
    <row r="9" spans="1:8" x14ac:dyDescent="0.3">
      <c r="E9" s="10"/>
      <c r="F9" s="9"/>
      <c r="G9" s="11"/>
      <c r="H9" s="10"/>
    </row>
    <row r="10" spans="1:8" customFormat="1" ht="29.4" customHeight="1" x14ac:dyDescent="0.3">
      <c r="A10" s="68" t="s">
        <v>31</v>
      </c>
      <c r="B10" s="68"/>
      <c r="C10" s="68"/>
      <c r="D10" s="68"/>
      <c r="E10" s="68"/>
      <c r="F10" s="68"/>
      <c r="G10" s="68"/>
      <c r="H10" s="68"/>
    </row>
    <row r="11" spans="1:8" customFormat="1" x14ac:dyDescent="0.3">
      <c r="A11" s="12" t="s">
        <v>9</v>
      </c>
      <c r="B11" s="13"/>
      <c r="C11" s="14"/>
      <c r="D11" s="15"/>
      <c r="E11" s="15"/>
      <c r="F11" s="16"/>
    </row>
    <row r="12" spans="1:8" ht="15" thickBot="1" x14ac:dyDescent="0.35"/>
    <row r="13" spans="1:8" customFormat="1" ht="15" thickBot="1" x14ac:dyDescent="0.35">
      <c r="A13" s="17" t="s">
        <v>10</v>
      </c>
      <c r="B13" s="17" t="s">
        <v>11</v>
      </c>
      <c r="C13" s="17" t="s">
        <v>12</v>
      </c>
      <c r="D13" s="18" t="s">
        <v>13</v>
      </c>
      <c r="E13" s="69" t="s">
        <v>14</v>
      </c>
      <c r="F13" s="70"/>
      <c r="G13" s="71" t="s">
        <v>15</v>
      </c>
      <c r="H13" s="72"/>
    </row>
    <row r="14" spans="1:8" customFormat="1" ht="15" thickBot="1" x14ac:dyDescent="0.35">
      <c r="A14" s="19"/>
      <c r="B14" s="20"/>
      <c r="C14" s="19" t="s">
        <v>16</v>
      </c>
      <c r="D14" s="21"/>
      <c r="E14" s="22" t="s">
        <v>17</v>
      </c>
      <c r="F14" s="23" t="s">
        <v>18</v>
      </c>
      <c r="G14" s="22" t="s">
        <v>17</v>
      </c>
      <c r="H14" s="23" t="s">
        <v>18</v>
      </c>
    </row>
    <row r="15" spans="1:8" customFormat="1" ht="15" thickBot="1" x14ac:dyDescent="0.35">
      <c r="A15" s="60">
        <v>1</v>
      </c>
      <c r="B15" s="60">
        <v>2</v>
      </c>
      <c r="C15" s="60">
        <v>3</v>
      </c>
      <c r="D15" s="60">
        <v>4</v>
      </c>
      <c r="E15" s="60">
        <v>5</v>
      </c>
      <c r="F15" s="60">
        <v>6</v>
      </c>
      <c r="G15" s="60">
        <v>7</v>
      </c>
      <c r="H15" s="61">
        <v>8</v>
      </c>
    </row>
    <row r="16" spans="1:8" customFormat="1" ht="15.6" x14ac:dyDescent="0.3">
      <c r="A16" s="62" t="s">
        <v>33</v>
      </c>
      <c r="B16" s="63" t="s">
        <v>32</v>
      </c>
      <c r="C16" s="64"/>
      <c r="D16" s="64"/>
      <c r="E16" s="64"/>
      <c r="F16" s="64"/>
      <c r="G16" s="64"/>
      <c r="H16" s="65"/>
    </row>
    <row r="17" spans="1:12" s="53" customFormat="1" ht="39.6" x14ac:dyDescent="0.3">
      <c r="A17" s="57">
        <v>1</v>
      </c>
      <c r="B17" s="25" t="s">
        <v>72</v>
      </c>
      <c r="C17" s="25" t="s">
        <v>19</v>
      </c>
      <c r="D17" s="25">
        <v>1</v>
      </c>
      <c r="E17" s="26">
        <v>2547.1956856702618</v>
      </c>
      <c r="F17" s="26">
        <v>847.45762711864415</v>
      </c>
      <c r="G17" s="26">
        <f>E17*D17</f>
        <v>2547.1956856702618</v>
      </c>
      <c r="H17" s="27">
        <f>F17*D17</f>
        <v>847.45762711864415</v>
      </c>
      <c r="J17" s="53">
        <f>E17/1.1</f>
        <v>2315.6324415184195</v>
      </c>
      <c r="K17" s="53">
        <f>J17/1.18</f>
        <v>1962.4003741681522</v>
      </c>
      <c r="L17" s="53">
        <f>F17/1.18</f>
        <v>718.18442976156291</v>
      </c>
    </row>
    <row r="18" spans="1:12" s="53" customFormat="1" ht="39.6" x14ac:dyDescent="0.3">
      <c r="A18" s="57">
        <v>2</v>
      </c>
      <c r="B18" s="54" t="s">
        <v>65</v>
      </c>
      <c r="C18" s="25" t="s">
        <v>20</v>
      </c>
      <c r="D18" s="25">
        <v>1</v>
      </c>
      <c r="E18" s="26">
        <v>1955.0847457627117</v>
      </c>
      <c r="F18" s="26">
        <v>1271.1864406779662</v>
      </c>
      <c r="G18" s="26">
        <f t="shared" ref="G18:G58" si="0">E18*D18</f>
        <v>1955.0847457627117</v>
      </c>
      <c r="H18" s="27">
        <f t="shared" ref="H18:H47" si="1">F18*D18</f>
        <v>1271.1864406779662</v>
      </c>
      <c r="J18" s="53">
        <f t="shared" ref="J18:J58" si="2">E18/1.1</f>
        <v>1777.3497688751922</v>
      </c>
      <c r="K18" s="53">
        <f t="shared" ref="K18:K58" si="3">J18/1.18</f>
        <v>1506.228617690841</v>
      </c>
      <c r="L18" s="53">
        <f t="shared" ref="L18:L58" si="4">F18/1.18</f>
        <v>1077.2766446423443</v>
      </c>
    </row>
    <row r="19" spans="1:12" s="53" customFormat="1" ht="52.8" x14ac:dyDescent="0.3">
      <c r="A19" s="57">
        <v>3</v>
      </c>
      <c r="B19" s="25" t="s">
        <v>73</v>
      </c>
      <c r="C19" s="25" t="s">
        <v>20</v>
      </c>
      <c r="D19" s="25">
        <v>1</v>
      </c>
      <c r="E19" s="26">
        <v>432.46533127889063</v>
      </c>
      <c r="F19" s="26">
        <v>211.86440677966104</v>
      </c>
      <c r="G19" s="26">
        <f t="shared" si="0"/>
        <v>432.46533127889063</v>
      </c>
      <c r="H19" s="27">
        <f t="shared" si="1"/>
        <v>211.86440677966104</v>
      </c>
      <c r="J19" s="53">
        <f t="shared" si="2"/>
        <v>393.15030116262784</v>
      </c>
      <c r="K19" s="53">
        <f t="shared" si="3"/>
        <v>333.1782213242609</v>
      </c>
      <c r="L19" s="53">
        <f t="shared" si="4"/>
        <v>179.54610744039073</v>
      </c>
    </row>
    <row r="20" spans="1:12" s="53" customFormat="1" ht="39.6" x14ac:dyDescent="0.3">
      <c r="A20" s="57">
        <v>4</v>
      </c>
      <c r="B20" s="25" t="s">
        <v>74</v>
      </c>
      <c r="C20" s="25" t="s">
        <v>20</v>
      </c>
      <c r="D20" s="25">
        <v>1</v>
      </c>
      <c r="E20" s="26">
        <v>1788.6979969183358</v>
      </c>
      <c r="F20" s="26">
        <v>338.98305084745766</v>
      </c>
      <c r="G20" s="26">
        <f t="shared" si="0"/>
        <v>1788.6979969183358</v>
      </c>
      <c r="H20" s="27">
        <f t="shared" si="1"/>
        <v>338.98305084745766</v>
      </c>
      <c r="J20" s="53">
        <f t="shared" si="2"/>
        <v>1626.0890881075779</v>
      </c>
      <c r="K20" s="53">
        <f t="shared" si="3"/>
        <v>1378.0416000911678</v>
      </c>
      <c r="L20" s="53">
        <f t="shared" si="4"/>
        <v>287.27377190462516</v>
      </c>
    </row>
    <row r="21" spans="1:12" s="53" customFormat="1" ht="52.8" x14ac:dyDescent="0.3">
      <c r="A21" s="57">
        <v>5</v>
      </c>
      <c r="B21" s="25" t="s">
        <v>75</v>
      </c>
      <c r="C21" s="25" t="s">
        <v>20</v>
      </c>
      <c r="D21" s="25">
        <v>3</v>
      </c>
      <c r="E21" s="26">
        <v>1051.3097072419105</v>
      </c>
      <c r="F21" s="26">
        <v>169.49152542372883</v>
      </c>
      <c r="G21" s="26">
        <f t="shared" si="0"/>
        <v>3153.9291217257314</v>
      </c>
      <c r="H21" s="27">
        <f t="shared" si="1"/>
        <v>508.47457627118649</v>
      </c>
      <c r="J21" s="53">
        <f t="shared" si="2"/>
        <v>955.73609749264585</v>
      </c>
      <c r="K21" s="53">
        <f t="shared" si="3"/>
        <v>809.94584533275076</v>
      </c>
      <c r="L21" s="53">
        <f t="shared" si="4"/>
        <v>143.63688595231258</v>
      </c>
    </row>
    <row r="22" spans="1:12" s="53" customFormat="1" ht="52.8" x14ac:dyDescent="0.3">
      <c r="A22" s="57">
        <v>6</v>
      </c>
      <c r="B22" s="25" t="s">
        <v>76</v>
      </c>
      <c r="C22" s="25" t="s">
        <v>20</v>
      </c>
      <c r="D22" s="25">
        <v>11</v>
      </c>
      <c r="E22" s="26">
        <v>878.4283513097073</v>
      </c>
      <c r="F22" s="26">
        <v>254.23728813559325</v>
      </c>
      <c r="G22" s="26">
        <f t="shared" si="0"/>
        <v>9662.7118644067796</v>
      </c>
      <c r="H22" s="27">
        <f t="shared" si="1"/>
        <v>2796.6101694915255</v>
      </c>
      <c r="J22" s="53">
        <f t="shared" si="2"/>
        <v>798.57122846337018</v>
      </c>
      <c r="K22" s="53">
        <f t="shared" si="3"/>
        <v>676.75527835878836</v>
      </c>
      <c r="L22" s="53">
        <f t="shared" si="4"/>
        <v>215.45532892846887</v>
      </c>
    </row>
    <row r="23" spans="1:12" s="53" customFormat="1" ht="26.4" x14ac:dyDescent="0.3">
      <c r="A23" s="57">
        <v>7</v>
      </c>
      <c r="B23" s="25" t="s">
        <v>77</v>
      </c>
      <c r="C23" s="25" t="s">
        <v>20</v>
      </c>
      <c r="D23" s="25">
        <v>2</v>
      </c>
      <c r="E23" s="26">
        <v>500</v>
      </c>
      <c r="F23" s="26">
        <v>169.49152542372883</v>
      </c>
      <c r="G23" s="26">
        <f t="shared" si="0"/>
        <v>1000</v>
      </c>
      <c r="H23" s="27">
        <f t="shared" si="1"/>
        <v>338.98305084745766</v>
      </c>
      <c r="J23" s="53">
        <f t="shared" si="2"/>
        <v>454.5454545454545</v>
      </c>
      <c r="K23" s="53">
        <f t="shared" si="3"/>
        <v>385.20801232665639</v>
      </c>
      <c r="L23" s="53">
        <f t="shared" si="4"/>
        <v>143.63688595231258</v>
      </c>
    </row>
    <row r="24" spans="1:12" s="24" customFormat="1" ht="15.6" x14ac:dyDescent="0.3">
      <c r="A24" s="59" t="s">
        <v>66</v>
      </c>
      <c r="B24" s="56" t="s">
        <v>34</v>
      </c>
      <c r="C24" s="25"/>
      <c r="D24" s="25"/>
      <c r="E24" s="26">
        <v>0</v>
      </c>
      <c r="F24" s="26">
        <v>0</v>
      </c>
      <c r="G24" s="26"/>
      <c r="H24" s="27"/>
      <c r="J24" s="53">
        <f t="shared" si="2"/>
        <v>0</v>
      </c>
      <c r="K24" s="53">
        <f t="shared" si="3"/>
        <v>0</v>
      </c>
      <c r="L24" s="53">
        <f t="shared" si="4"/>
        <v>0</v>
      </c>
    </row>
    <row r="25" spans="1:12" s="53" customFormat="1" ht="26.4" x14ac:dyDescent="0.3">
      <c r="A25" s="57">
        <v>8</v>
      </c>
      <c r="B25" s="54" t="s">
        <v>39</v>
      </c>
      <c r="C25" s="25" t="s">
        <v>20</v>
      </c>
      <c r="D25" s="25">
        <v>20</v>
      </c>
      <c r="E25" s="26">
        <v>1848.9984591679506</v>
      </c>
      <c r="F25" s="26">
        <v>254.23728813559325</v>
      </c>
      <c r="G25" s="26">
        <f t="shared" si="0"/>
        <v>36979.969183359011</v>
      </c>
      <c r="H25" s="27">
        <f t="shared" si="1"/>
        <v>5084.7457627118647</v>
      </c>
      <c r="J25" s="53">
        <f t="shared" si="2"/>
        <v>1680.9076901526823</v>
      </c>
      <c r="K25" s="53">
        <f t="shared" si="3"/>
        <v>1424.4980425022732</v>
      </c>
      <c r="L25" s="53">
        <f t="shared" si="4"/>
        <v>215.45532892846887</v>
      </c>
    </row>
    <row r="26" spans="1:12" s="55" customFormat="1" ht="66" x14ac:dyDescent="0.3">
      <c r="A26" s="58">
        <v>9</v>
      </c>
      <c r="B26" s="54" t="s">
        <v>38</v>
      </c>
      <c r="C26" s="25" t="s">
        <v>20</v>
      </c>
      <c r="D26" s="25">
        <v>2</v>
      </c>
      <c r="E26" s="26">
        <v>468.79815100154082</v>
      </c>
      <c r="F26" s="26">
        <v>254.23728813559325</v>
      </c>
      <c r="G26" s="26">
        <f t="shared" si="0"/>
        <v>937.59630200308163</v>
      </c>
      <c r="H26" s="27">
        <f t="shared" si="1"/>
        <v>508.47457627118649</v>
      </c>
      <c r="J26" s="53">
        <f t="shared" si="2"/>
        <v>426.18013727412796</v>
      </c>
      <c r="K26" s="53">
        <f t="shared" si="3"/>
        <v>361.16960785943047</v>
      </c>
      <c r="L26" s="53">
        <f t="shared" si="4"/>
        <v>215.45532892846887</v>
      </c>
    </row>
    <row r="27" spans="1:12" s="53" customFormat="1" ht="26.4" x14ac:dyDescent="0.3">
      <c r="A27" s="57">
        <v>10</v>
      </c>
      <c r="B27" s="25" t="s">
        <v>35</v>
      </c>
      <c r="C27" s="25" t="s">
        <v>20</v>
      </c>
      <c r="D27" s="25">
        <v>3</v>
      </c>
      <c r="E27" s="26">
        <v>5454.545454545455</v>
      </c>
      <c r="F27" s="26">
        <v>254.23728813559325</v>
      </c>
      <c r="G27" s="26">
        <f t="shared" si="0"/>
        <v>16363.636363636364</v>
      </c>
      <c r="H27" s="27">
        <f t="shared" si="1"/>
        <v>762.7118644067798</v>
      </c>
      <c r="J27" s="53">
        <f t="shared" si="2"/>
        <v>4958.6776859504134</v>
      </c>
      <c r="K27" s="53">
        <f t="shared" si="3"/>
        <v>4202.2692253817067</v>
      </c>
      <c r="L27" s="53">
        <f t="shared" si="4"/>
        <v>215.45532892846887</v>
      </c>
    </row>
    <row r="28" spans="1:12" s="53" customFormat="1" ht="26.4" x14ac:dyDescent="0.3">
      <c r="A28" s="58">
        <v>11</v>
      </c>
      <c r="B28" s="25" t="s">
        <v>36</v>
      </c>
      <c r="C28" s="25" t="s">
        <v>20</v>
      </c>
      <c r="D28" s="25">
        <v>5</v>
      </c>
      <c r="E28" s="26">
        <v>1333.497688751926</v>
      </c>
      <c r="F28" s="26">
        <v>296.61016949152543</v>
      </c>
      <c r="G28" s="26">
        <f t="shared" si="0"/>
        <v>6667.4884437596302</v>
      </c>
      <c r="H28" s="27">
        <f t="shared" si="1"/>
        <v>1483.0508474576272</v>
      </c>
      <c r="J28" s="53">
        <f t="shared" si="2"/>
        <v>1212.2706261381145</v>
      </c>
      <c r="K28" s="53">
        <f t="shared" si="3"/>
        <v>1027.3479882526394</v>
      </c>
      <c r="L28" s="53">
        <f t="shared" si="4"/>
        <v>251.36455041654699</v>
      </c>
    </row>
    <row r="29" spans="1:12" s="53" customFormat="1" ht="26.4" x14ac:dyDescent="0.3">
      <c r="A29" s="57">
        <v>12</v>
      </c>
      <c r="B29" s="54" t="s">
        <v>37</v>
      </c>
      <c r="C29" s="25" t="s">
        <v>20</v>
      </c>
      <c r="D29" s="25">
        <v>6</v>
      </c>
      <c r="E29" s="26">
        <v>3442.2342064714949</v>
      </c>
      <c r="F29" s="26">
        <v>42.372881355932208</v>
      </c>
      <c r="G29" s="26">
        <f t="shared" si="0"/>
        <v>20653.405238828971</v>
      </c>
      <c r="H29" s="27">
        <f t="shared" si="1"/>
        <v>254.23728813559325</v>
      </c>
      <c r="J29" s="53">
        <f t="shared" si="2"/>
        <v>3129.3038240649953</v>
      </c>
      <c r="K29" s="53">
        <f t="shared" si="3"/>
        <v>2651.95239327542</v>
      </c>
      <c r="L29" s="53">
        <f t="shared" si="4"/>
        <v>35.909221488078146</v>
      </c>
    </row>
    <row r="30" spans="1:12" s="29" customFormat="1" ht="15.6" x14ac:dyDescent="0.3">
      <c r="A30" s="59" t="s">
        <v>67</v>
      </c>
      <c r="B30" s="52" t="s">
        <v>40</v>
      </c>
      <c r="C30" s="28"/>
      <c r="D30" s="28"/>
      <c r="E30" s="73">
        <v>0</v>
      </c>
      <c r="F30" s="73">
        <v>0</v>
      </c>
      <c r="G30" s="26"/>
      <c r="H30" s="27"/>
      <c r="J30" s="53">
        <f t="shared" si="2"/>
        <v>0</v>
      </c>
      <c r="K30" s="53">
        <f t="shared" si="3"/>
        <v>0</v>
      </c>
      <c r="L30" s="53">
        <f t="shared" si="4"/>
        <v>0</v>
      </c>
    </row>
    <row r="31" spans="1:12" s="53" customFormat="1" ht="26.4" x14ac:dyDescent="0.3">
      <c r="A31" s="57"/>
      <c r="B31" s="25" t="s">
        <v>79</v>
      </c>
      <c r="C31" s="25" t="s">
        <v>20</v>
      </c>
      <c r="D31" s="25">
        <f>35+38</f>
        <v>73</v>
      </c>
      <c r="E31" s="26">
        <v>154.08320493066256</v>
      </c>
      <c r="F31" s="26">
        <v>338.98305084745766</v>
      </c>
      <c r="G31" s="26">
        <f t="shared" si="0"/>
        <v>11248.073959938367</v>
      </c>
      <c r="H31" s="27">
        <f t="shared" si="1"/>
        <v>24745.762711864409</v>
      </c>
      <c r="J31" s="53">
        <f t="shared" si="2"/>
        <v>140.07564084605687</v>
      </c>
      <c r="K31" s="53">
        <f t="shared" si="3"/>
        <v>118.70817020852277</v>
      </c>
      <c r="L31" s="53">
        <f t="shared" si="4"/>
        <v>287.27377190462516</v>
      </c>
    </row>
    <row r="32" spans="1:12" s="53" customFormat="1" ht="26.4" x14ac:dyDescent="0.3">
      <c r="A32" s="57">
        <v>13</v>
      </c>
      <c r="B32" s="25" t="s">
        <v>41</v>
      </c>
      <c r="C32" s="25" t="s">
        <v>20</v>
      </c>
      <c r="D32" s="25">
        <v>2</v>
      </c>
      <c r="E32" s="26" t="s">
        <v>78</v>
      </c>
      <c r="F32" s="26">
        <v>254.23728813559325</v>
      </c>
      <c r="G32" s="26" t="s">
        <v>78</v>
      </c>
      <c r="H32" s="27">
        <f t="shared" si="1"/>
        <v>508.47457627118649</v>
      </c>
      <c r="J32" s="53" t="e">
        <f t="shared" si="2"/>
        <v>#VALUE!</v>
      </c>
      <c r="K32" s="53" t="e">
        <f t="shared" si="3"/>
        <v>#VALUE!</v>
      </c>
      <c r="L32" s="53">
        <f t="shared" si="4"/>
        <v>215.45532892846887</v>
      </c>
    </row>
    <row r="33" spans="1:12" s="53" customFormat="1" ht="26.4" x14ac:dyDescent="0.3">
      <c r="A33" s="57">
        <v>14</v>
      </c>
      <c r="B33" s="25" t="s">
        <v>42</v>
      </c>
      <c r="C33" s="25" t="s">
        <v>20</v>
      </c>
      <c r="D33" s="25">
        <v>12</v>
      </c>
      <c r="E33" s="26" t="s">
        <v>78</v>
      </c>
      <c r="F33" s="26">
        <v>254.23728813559325</v>
      </c>
      <c r="G33" s="26" t="s">
        <v>78</v>
      </c>
      <c r="H33" s="27">
        <f t="shared" si="1"/>
        <v>3050.8474576271192</v>
      </c>
      <c r="J33" s="53" t="e">
        <f t="shared" si="2"/>
        <v>#VALUE!</v>
      </c>
      <c r="K33" s="53" t="e">
        <f t="shared" si="3"/>
        <v>#VALUE!</v>
      </c>
      <c r="L33" s="53">
        <f t="shared" si="4"/>
        <v>215.45532892846887</v>
      </c>
    </row>
    <row r="34" spans="1:12" s="53" customFormat="1" ht="26.4" x14ac:dyDescent="0.3">
      <c r="A34" s="57">
        <v>15</v>
      </c>
      <c r="B34" s="25" t="s">
        <v>43</v>
      </c>
      <c r="C34" s="25" t="s">
        <v>20</v>
      </c>
      <c r="D34" s="25">
        <v>8</v>
      </c>
      <c r="E34" s="26" t="s">
        <v>78</v>
      </c>
      <c r="F34" s="26">
        <v>254.23728813559325</v>
      </c>
      <c r="G34" s="26" t="s">
        <v>78</v>
      </c>
      <c r="H34" s="27">
        <f t="shared" si="1"/>
        <v>2033.898305084746</v>
      </c>
      <c r="J34" s="53" t="e">
        <f t="shared" si="2"/>
        <v>#VALUE!</v>
      </c>
      <c r="K34" s="53" t="e">
        <f t="shared" si="3"/>
        <v>#VALUE!</v>
      </c>
      <c r="L34" s="53">
        <f t="shared" si="4"/>
        <v>215.45532892846887</v>
      </c>
    </row>
    <row r="35" spans="1:12" s="53" customFormat="1" ht="26.4" x14ac:dyDescent="0.3">
      <c r="A35" s="57">
        <v>16</v>
      </c>
      <c r="B35" s="25" t="s">
        <v>44</v>
      </c>
      <c r="C35" s="25" t="s">
        <v>20</v>
      </c>
      <c r="D35" s="25">
        <v>10</v>
      </c>
      <c r="E35" s="26" t="s">
        <v>78</v>
      </c>
      <c r="F35" s="26">
        <v>254.23728813559325</v>
      </c>
      <c r="G35" s="26" t="s">
        <v>78</v>
      </c>
      <c r="H35" s="27">
        <f t="shared" si="1"/>
        <v>2542.3728813559323</v>
      </c>
      <c r="J35" s="53" t="e">
        <f t="shared" si="2"/>
        <v>#VALUE!</v>
      </c>
      <c r="K35" s="53" t="e">
        <f t="shared" si="3"/>
        <v>#VALUE!</v>
      </c>
      <c r="L35" s="53">
        <f t="shared" si="4"/>
        <v>215.45532892846887</v>
      </c>
    </row>
    <row r="36" spans="1:12" s="53" customFormat="1" ht="26.4" x14ac:dyDescent="0.3">
      <c r="A36" s="57">
        <v>17</v>
      </c>
      <c r="B36" s="25" t="s">
        <v>45</v>
      </c>
      <c r="C36" s="25" t="s">
        <v>20</v>
      </c>
      <c r="D36" s="25">
        <v>3</v>
      </c>
      <c r="E36" s="26" t="s">
        <v>78</v>
      </c>
      <c r="F36" s="26">
        <v>254.23728813559325</v>
      </c>
      <c r="G36" s="26" t="s">
        <v>78</v>
      </c>
      <c r="H36" s="27">
        <f t="shared" si="1"/>
        <v>762.7118644067798</v>
      </c>
      <c r="J36" s="53" t="e">
        <f t="shared" si="2"/>
        <v>#VALUE!</v>
      </c>
      <c r="K36" s="53" t="e">
        <f t="shared" si="3"/>
        <v>#VALUE!</v>
      </c>
      <c r="L36" s="53">
        <f t="shared" si="4"/>
        <v>215.45532892846887</v>
      </c>
    </row>
    <row r="37" spans="1:12" s="53" customFormat="1" x14ac:dyDescent="0.3">
      <c r="A37" s="57">
        <v>18</v>
      </c>
      <c r="B37" s="25" t="s">
        <v>46</v>
      </c>
      <c r="C37" s="25" t="s">
        <v>20</v>
      </c>
      <c r="D37" s="25">
        <v>22</v>
      </c>
      <c r="E37" s="26" t="s">
        <v>78</v>
      </c>
      <c r="F37" s="26">
        <v>21.186440677966104</v>
      </c>
      <c r="G37" s="26" t="s">
        <v>78</v>
      </c>
      <c r="H37" s="27">
        <f t="shared" si="1"/>
        <v>466.10169491525426</v>
      </c>
      <c r="J37" s="53" t="e">
        <f t="shared" si="2"/>
        <v>#VALUE!</v>
      </c>
      <c r="K37" s="53" t="e">
        <f t="shared" si="3"/>
        <v>#VALUE!</v>
      </c>
      <c r="L37" s="53">
        <f t="shared" si="4"/>
        <v>17.954610744039073</v>
      </c>
    </row>
    <row r="38" spans="1:12" s="53" customFormat="1" x14ac:dyDescent="0.3">
      <c r="A38" s="57">
        <v>19</v>
      </c>
      <c r="B38" s="25" t="s">
        <v>47</v>
      </c>
      <c r="C38" s="25" t="s">
        <v>20</v>
      </c>
      <c r="D38" s="25">
        <v>10</v>
      </c>
      <c r="E38" s="26" t="s">
        <v>78</v>
      </c>
      <c r="F38" s="26">
        <v>21.186440677966104</v>
      </c>
      <c r="G38" s="26" t="s">
        <v>78</v>
      </c>
      <c r="H38" s="27">
        <f t="shared" si="1"/>
        <v>211.86440677966104</v>
      </c>
      <c r="J38" s="53" t="e">
        <f t="shared" si="2"/>
        <v>#VALUE!</v>
      </c>
      <c r="K38" s="53" t="e">
        <f t="shared" si="3"/>
        <v>#VALUE!</v>
      </c>
      <c r="L38" s="53">
        <f t="shared" si="4"/>
        <v>17.954610744039073</v>
      </c>
    </row>
    <row r="39" spans="1:12" s="24" customFormat="1" ht="15.6" x14ac:dyDescent="0.3">
      <c r="A39" s="59" t="s">
        <v>68</v>
      </c>
      <c r="B39" s="56" t="s">
        <v>48</v>
      </c>
      <c r="C39" s="25"/>
      <c r="D39" s="25"/>
      <c r="E39" s="26">
        <v>0</v>
      </c>
      <c r="F39" s="26">
        <v>0</v>
      </c>
      <c r="G39" s="26"/>
      <c r="H39" s="27"/>
      <c r="J39" s="53">
        <f t="shared" si="2"/>
        <v>0</v>
      </c>
      <c r="K39" s="53">
        <f t="shared" si="3"/>
        <v>0</v>
      </c>
      <c r="L39" s="53">
        <f t="shared" si="4"/>
        <v>0</v>
      </c>
    </row>
    <row r="40" spans="1:12" s="53" customFormat="1" ht="26.4" x14ac:dyDescent="0.3">
      <c r="A40" s="57">
        <v>20</v>
      </c>
      <c r="B40" s="25" t="s">
        <v>49</v>
      </c>
      <c r="C40" s="25" t="s">
        <v>20</v>
      </c>
      <c r="D40" s="25">
        <v>35</v>
      </c>
      <c r="E40" s="26">
        <v>59.645608628659474</v>
      </c>
      <c r="F40" s="26">
        <v>0</v>
      </c>
      <c r="G40" s="26">
        <f t="shared" si="0"/>
        <v>2087.5963020030817</v>
      </c>
      <c r="H40" s="27">
        <f t="shared" si="1"/>
        <v>0</v>
      </c>
      <c r="J40" s="53">
        <f t="shared" si="2"/>
        <v>54.22328057150861</v>
      </c>
      <c r="K40" s="53">
        <f t="shared" si="3"/>
        <v>45.951932687719165</v>
      </c>
      <c r="L40" s="53">
        <f t="shared" si="4"/>
        <v>0</v>
      </c>
    </row>
    <row r="41" spans="1:12" s="53" customFormat="1" x14ac:dyDescent="0.3">
      <c r="A41" s="57">
        <v>21</v>
      </c>
      <c r="B41" s="25" t="s">
        <v>51</v>
      </c>
      <c r="C41" s="25" t="s">
        <v>50</v>
      </c>
      <c r="D41" s="25">
        <v>2</v>
      </c>
      <c r="E41" s="26">
        <v>1155.6240369799691</v>
      </c>
      <c r="F41" s="26">
        <v>0</v>
      </c>
      <c r="G41" s="26">
        <f t="shared" si="0"/>
        <v>2311.2480739599382</v>
      </c>
      <c r="H41" s="27">
        <f t="shared" si="1"/>
        <v>0</v>
      </c>
      <c r="J41" s="53">
        <f t="shared" si="2"/>
        <v>1050.5673063454265</v>
      </c>
      <c r="K41" s="53">
        <f t="shared" si="3"/>
        <v>890.31127656392073</v>
      </c>
      <c r="L41" s="53">
        <f t="shared" si="4"/>
        <v>0</v>
      </c>
    </row>
    <row r="42" spans="1:12" s="53" customFormat="1" x14ac:dyDescent="0.3">
      <c r="A42" s="57"/>
      <c r="B42" s="25" t="s">
        <v>81</v>
      </c>
      <c r="C42" s="25" t="s">
        <v>21</v>
      </c>
      <c r="D42" s="25">
        <v>230</v>
      </c>
      <c r="E42" s="26">
        <v>0</v>
      </c>
      <c r="F42" s="26">
        <v>33.898305084745765</v>
      </c>
      <c r="G42" s="26"/>
      <c r="H42" s="27">
        <f t="shared" si="1"/>
        <v>7796.610169491526</v>
      </c>
      <c r="J42" s="53">
        <f t="shared" si="2"/>
        <v>0</v>
      </c>
      <c r="K42" s="53">
        <f t="shared" si="3"/>
        <v>0</v>
      </c>
      <c r="L42" s="53">
        <f t="shared" si="4"/>
        <v>28.727377190462516</v>
      </c>
    </row>
    <row r="43" spans="1:12" s="53" customFormat="1" x14ac:dyDescent="0.3">
      <c r="A43" s="57"/>
      <c r="B43" s="25" t="s">
        <v>82</v>
      </c>
      <c r="C43" s="25" t="s">
        <v>20</v>
      </c>
      <c r="D43" s="25">
        <v>230</v>
      </c>
      <c r="E43" s="26">
        <v>0.59322033898305082</v>
      </c>
      <c r="F43" s="26">
        <v>0</v>
      </c>
      <c r="G43" s="26">
        <f t="shared" si="0"/>
        <v>136.4406779661017</v>
      </c>
      <c r="H43" s="27"/>
      <c r="J43" s="53">
        <f t="shared" si="2"/>
        <v>0.53929121725731888</v>
      </c>
      <c r="K43" s="53">
        <f t="shared" si="3"/>
        <v>0.45702645530281261</v>
      </c>
      <c r="L43" s="53">
        <f t="shared" si="4"/>
        <v>0</v>
      </c>
    </row>
    <row r="44" spans="1:12" s="53" customFormat="1" x14ac:dyDescent="0.3">
      <c r="A44" s="57">
        <v>22</v>
      </c>
      <c r="B44" s="25" t="s">
        <v>52</v>
      </c>
      <c r="C44" s="25" t="s">
        <v>21</v>
      </c>
      <c r="D44" s="25">
        <v>230</v>
      </c>
      <c r="E44" s="26">
        <v>25.423728813559322</v>
      </c>
      <c r="F44" s="26">
        <v>0</v>
      </c>
      <c r="G44" s="26">
        <f t="shared" si="0"/>
        <v>5847.4576271186443</v>
      </c>
      <c r="H44" s="27"/>
      <c r="J44" s="53">
        <f t="shared" si="2"/>
        <v>23.112480739599381</v>
      </c>
      <c r="K44" s="53">
        <f t="shared" si="3"/>
        <v>19.586848084406256</v>
      </c>
      <c r="L44" s="53">
        <f t="shared" si="4"/>
        <v>0</v>
      </c>
    </row>
    <row r="45" spans="1:12" s="53" customFormat="1" x14ac:dyDescent="0.3">
      <c r="A45" s="57">
        <v>23</v>
      </c>
      <c r="B45" s="25" t="s">
        <v>53</v>
      </c>
      <c r="C45" s="25" t="s">
        <v>20</v>
      </c>
      <c r="D45" s="25">
        <v>38</v>
      </c>
      <c r="E45" s="26">
        <v>5.3929121725731894</v>
      </c>
      <c r="F45" s="26">
        <v>0</v>
      </c>
      <c r="G45" s="26">
        <f t="shared" si="0"/>
        <v>204.9306625577812</v>
      </c>
      <c r="H45" s="27"/>
      <c r="J45" s="53">
        <f t="shared" si="2"/>
        <v>4.9026474296119904</v>
      </c>
      <c r="K45" s="53">
        <f t="shared" si="3"/>
        <v>4.154785957298297</v>
      </c>
      <c r="L45" s="53">
        <f t="shared" si="4"/>
        <v>0</v>
      </c>
    </row>
    <row r="46" spans="1:12" s="24" customFormat="1" ht="15.6" x14ac:dyDescent="0.3">
      <c r="A46" s="59" t="s">
        <v>69</v>
      </c>
      <c r="B46" s="56" t="s">
        <v>54</v>
      </c>
      <c r="C46" s="28"/>
      <c r="D46" s="28"/>
      <c r="E46" s="73">
        <v>0</v>
      </c>
      <c r="F46" s="73">
        <v>0</v>
      </c>
      <c r="G46" s="26"/>
      <c r="H46" s="27"/>
      <c r="J46" s="53">
        <f t="shared" si="2"/>
        <v>0</v>
      </c>
      <c r="K46" s="53">
        <f t="shared" si="3"/>
        <v>0</v>
      </c>
      <c r="L46" s="53">
        <f t="shared" si="4"/>
        <v>0</v>
      </c>
    </row>
    <row r="47" spans="1:12" s="53" customFormat="1" ht="42" customHeight="1" x14ac:dyDescent="0.3">
      <c r="A47" s="57">
        <v>24</v>
      </c>
      <c r="B47" s="54" t="s">
        <v>80</v>
      </c>
      <c r="C47" s="25" t="s">
        <v>21</v>
      </c>
      <c r="D47" s="25">
        <v>710</v>
      </c>
      <c r="E47" s="26">
        <v>0</v>
      </c>
      <c r="F47" s="26">
        <v>84.745762711864415</v>
      </c>
      <c r="G47" s="26"/>
      <c r="H47" s="27">
        <f t="shared" si="1"/>
        <v>60169.491525423735</v>
      </c>
      <c r="J47" s="53">
        <f t="shared" si="2"/>
        <v>0</v>
      </c>
      <c r="K47" s="53">
        <f t="shared" si="3"/>
        <v>0</v>
      </c>
      <c r="L47" s="53">
        <f t="shared" si="4"/>
        <v>71.818442976156291</v>
      </c>
    </row>
    <row r="48" spans="1:12" s="53" customFormat="1" x14ac:dyDescent="0.3">
      <c r="A48" s="57">
        <v>25</v>
      </c>
      <c r="B48" s="25" t="s">
        <v>55</v>
      </c>
      <c r="C48" s="25" t="s">
        <v>21</v>
      </c>
      <c r="D48" s="25">
        <v>50</v>
      </c>
      <c r="E48" s="26">
        <v>122.68875192604006</v>
      </c>
      <c r="F48" s="25"/>
      <c r="G48" s="26">
        <f t="shared" si="0"/>
        <v>6134.4375963020029</v>
      </c>
      <c r="H48" s="27"/>
      <c r="J48" s="53">
        <f t="shared" si="2"/>
        <v>111.53522902367277</v>
      </c>
      <c r="K48" s="53">
        <f t="shared" si="3"/>
        <v>94.521380528536255</v>
      </c>
      <c r="L48" s="53">
        <f t="shared" si="4"/>
        <v>0</v>
      </c>
    </row>
    <row r="49" spans="1:12" s="53" customFormat="1" x14ac:dyDescent="0.3">
      <c r="A49" s="57">
        <v>26</v>
      </c>
      <c r="B49" s="25" t="s">
        <v>56</v>
      </c>
      <c r="C49" s="25" t="s">
        <v>21</v>
      </c>
      <c r="D49" s="25">
        <v>410</v>
      </c>
      <c r="E49" s="26">
        <v>53.867488443759633</v>
      </c>
      <c r="F49" s="25"/>
      <c r="G49" s="26">
        <f t="shared" si="0"/>
        <v>22085.67026194145</v>
      </c>
      <c r="H49" s="27"/>
      <c r="J49" s="53">
        <f t="shared" si="2"/>
        <v>48.970444039781484</v>
      </c>
      <c r="K49" s="53">
        <f t="shared" si="3"/>
        <v>41.500376304899568</v>
      </c>
      <c r="L49" s="53">
        <f t="shared" si="4"/>
        <v>0</v>
      </c>
    </row>
    <row r="50" spans="1:12" s="53" customFormat="1" x14ac:dyDescent="0.3">
      <c r="A50" s="57">
        <v>27</v>
      </c>
      <c r="B50" s="25" t="s">
        <v>57</v>
      </c>
      <c r="C50" s="25" t="s">
        <v>21</v>
      </c>
      <c r="D50" s="25">
        <v>200</v>
      </c>
      <c r="E50" s="26">
        <v>39.306625577812021</v>
      </c>
      <c r="F50" s="25"/>
      <c r="G50" s="26">
        <f t="shared" si="0"/>
        <v>7861.3251155624039</v>
      </c>
      <c r="H50" s="27"/>
      <c r="J50" s="53">
        <f t="shared" si="2"/>
        <v>35.733295979829109</v>
      </c>
      <c r="K50" s="53">
        <f t="shared" si="3"/>
        <v>30.282454220194161</v>
      </c>
      <c r="L50" s="53">
        <f t="shared" si="4"/>
        <v>0</v>
      </c>
    </row>
    <row r="51" spans="1:12" s="53" customFormat="1" x14ac:dyDescent="0.3">
      <c r="A51" s="57">
        <v>28</v>
      </c>
      <c r="B51" s="25" t="s">
        <v>58</v>
      </c>
      <c r="C51" s="25" t="s">
        <v>21</v>
      </c>
      <c r="D51" s="25">
        <v>40</v>
      </c>
      <c r="E51" s="26">
        <v>29.83050847457627</v>
      </c>
      <c r="F51" s="25"/>
      <c r="G51" s="26">
        <f t="shared" si="0"/>
        <v>1193.2203389830509</v>
      </c>
      <c r="H51" s="27"/>
      <c r="J51" s="53">
        <f t="shared" si="2"/>
        <v>27.118644067796605</v>
      </c>
      <c r="K51" s="53">
        <f t="shared" si="3"/>
        <v>22.981901752370007</v>
      </c>
      <c r="L51" s="53">
        <f t="shared" si="4"/>
        <v>0</v>
      </c>
    </row>
    <row r="52" spans="1:12" s="53" customFormat="1" x14ac:dyDescent="0.3">
      <c r="A52" s="57">
        <v>29</v>
      </c>
      <c r="B52" s="25" t="s">
        <v>59</v>
      </c>
      <c r="C52" s="25" t="s">
        <v>21</v>
      </c>
      <c r="D52" s="25">
        <v>10</v>
      </c>
      <c r="E52" s="26">
        <v>7.7041602465331271</v>
      </c>
      <c r="F52" s="25"/>
      <c r="G52" s="26">
        <f t="shared" si="0"/>
        <v>77.041602465331266</v>
      </c>
      <c r="H52" s="27"/>
      <c r="J52" s="53">
        <f t="shared" si="2"/>
        <v>7.0037820423028423</v>
      </c>
      <c r="K52" s="53">
        <f t="shared" si="3"/>
        <v>5.9354085104261376</v>
      </c>
      <c r="L52" s="53">
        <f t="shared" si="4"/>
        <v>0</v>
      </c>
    </row>
    <row r="53" spans="1:12" s="29" customFormat="1" ht="15.6" x14ac:dyDescent="0.3">
      <c r="A53" s="59" t="s">
        <v>70</v>
      </c>
      <c r="B53" s="56" t="s">
        <v>60</v>
      </c>
      <c r="C53" s="28"/>
      <c r="D53" s="28"/>
      <c r="E53" s="73">
        <v>0</v>
      </c>
      <c r="F53" s="28"/>
      <c r="G53" s="26"/>
      <c r="H53" s="27"/>
      <c r="J53" s="53">
        <f t="shared" si="2"/>
        <v>0</v>
      </c>
      <c r="K53" s="53">
        <f t="shared" si="3"/>
        <v>0</v>
      </c>
      <c r="L53" s="53">
        <f t="shared" si="4"/>
        <v>0</v>
      </c>
    </row>
    <row r="54" spans="1:12" s="53" customFormat="1" x14ac:dyDescent="0.3">
      <c r="A54" s="57">
        <v>30</v>
      </c>
      <c r="B54" s="25" t="s">
        <v>61</v>
      </c>
      <c r="C54" s="25" t="s">
        <v>21</v>
      </c>
      <c r="D54" s="25">
        <v>20</v>
      </c>
      <c r="E54" s="26">
        <v>50.847457627118644</v>
      </c>
      <c r="F54" s="25"/>
      <c r="G54" s="26">
        <f t="shared" si="0"/>
        <v>1016.9491525423729</v>
      </c>
      <c r="H54" s="27"/>
      <c r="J54" s="53">
        <f t="shared" si="2"/>
        <v>46.224961479198761</v>
      </c>
      <c r="K54" s="53">
        <f t="shared" si="3"/>
        <v>39.173696168812512</v>
      </c>
      <c r="L54" s="53">
        <f t="shared" si="4"/>
        <v>0</v>
      </c>
    </row>
    <row r="55" spans="1:12" s="53" customFormat="1" x14ac:dyDescent="0.3">
      <c r="A55" s="57">
        <v>31</v>
      </c>
      <c r="B55" s="25" t="s">
        <v>62</v>
      </c>
      <c r="C55" s="25" t="s">
        <v>21</v>
      </c>
      <c r="D55" s="25">
        <v>10</v>
      </c>
      <c r="E55" s="26">
        <v>91.14791987673344</v>
      </c>
      <c r="F55" s="25"/>
      <c r="G55" s="26">
        <f t="shared" si="0"/>
        <v>911.47919876733442</v>
      </c>
      <c r="H55" s="27"/>
      <c r="J55" s="53">
        <f t="shared" si="2"/>
        <v>82.861745342484937</v>
      </c>
      <c r="K55" s="53">
        <f t="shared" si="3"/>
        <v>70.221818086851641</v>
      </c>
      <c r="L55" s="53">
        <f t="shared" si="4"/>
        <v>0</v>
      </c>
    </row>
    <row r="56" spans="1:12" s="53" customFormat="1" x14ac:dyDescent="0.3">
      <c r="A56" s="57">
        <v>32</v>
      </c>
      <c r="B56" s="25" t="s">
        <v>64</v>
      </c>
      <c r="C56" s="25" t="s">
        <v>21</v>
      </c>
      <c r="D56" s="25">
        <v>25</v>
      </c>
      <c r="E56" s="26">
        <v>35.439137134052388</v>
      </c>
      <c r="F56" s="25"/>
      <c r="G56" s="26">
        <f t="shared" si="0"/>
        <v>885.97842835130973</v>
      </c>
      <c r="H56" s="27"/>
      <c r="J56" s="53">
        <f t="shared" si="2"/>
        <v>32.217397394593078</v>
      </c>
      <c r="K56" s="53">
        <f t="shared" si="3"/>
        <v>27.302879147960237</v>
      </c>
      <c r="L56" s="53">
        <f t="shared" si="4"/>
        <v>0</v>
      </c>
    </row>
    <row r="57" spans="1:12" s="53" customFormat="1" x14ac:dyDescent="0.3">
      <c r="A57" s="57">
        <v>33</v>
      </c>
      <c r="B57" s="25" t="s">
        <v>63</v>
      </c>
      <c r="C57" s="25" t="s">
        <v>21</v>
      </c>
      <c r="D57" s="25">
        <v>50</v>
      </c>
      <c r="E57" s="26">
        <v>65.485362095531585</v>
      </c>
      <c r="F57" s="25"/>
      <c r="G57" s="26">
        <f t="shared" si="0"/>
        <v>3274.2681047765791</v>
      </c>
      <c r="H57" s="27"/>
      <c r="J57" s="53">
        <f t="shared" si="2"/>
        <v>59.532147359574161</v>
      </c>
      <c r="K57" s="53">
        <f t="shared" si="3"/>
        <v>50.450972338622172</v>
      </c>
      <c r="L57" s="53">
        <f t="shared" si="4"/>
        <v>0</v>
      </c>
    </row>
    <row r="58" spans="1:12" s="53" customFormat="1" ht="15" thickBot="1" x14ac:dyDescent="0.35">
      <c r="A58" s="66">
        <v>34</v>
      </c>
      <c r="B58" s="30" t="s">
        <v>71</v>
      </c>
      <c r="C58" s="30" t="s">
        <v>20</v>
      </c>
      <c r="D58" s="30">
        <v>120</v>
      </c>
      <c r="E58" s="31">
        <v>11.525423728813559</v>
      </c>
      <c r="F58" s="30"/>
      <c r="G58" s="31">
        <f t="shared" si="0"/>
        <v>1383.050847457627</v>
      </c>
      <c r="H58" s="32"/>
      <c r="J58" s="53">
        <f t="shared" si="2"/>
        <v>10.477657935285052</v>
      </c>
      <c r="K58" s="53">
        <f t="shared" si="3"/>
        <v>8.8793711315975017</v>
      </c>
      <c r="L58" s="53">
        <f t="shared" si="4"/>
        <v>0</v>
      </c>
    </row>
    <row r="59" spans="1:12" s="40" customFormat="1" ht="13.2" x14ac:dyDescent="0.25">
      <c r="A59" s="33"/>
      <c r="B59" s="34"/>
      <c r="C59" s="33"/>
      <c r="D59" s="35"/>
      <c r="E59" s="36"/>
      <c r="F59" s="37" t="s">
        <v>22</v>
      </c>
      <c r="G59" s="38">
        <f>SUM(G17:G58)</f>
        <v>168801.34822804315</v>
      </c>
      <c r="H59" s="39">
        <f>SUM(H17:H58)</f>
        <v>116694.9152542373</v>
      </c>
    </row>
    <row r="60" spans="1:12" s="40" customFormat="1" ht="13.2" x14ac:dyDescent="0.25">
      <c r="A60" s="33"/>
      <c r="B60" s="41" t="s">
        <v>23</v>
      </c>
      <c r="C60" s="42"/>
      <c r="D60" s="35">
        <v>0.05</v>
      </c>
      <c r="E60" s="36"/>
      <c r="F60" s="37"/>
      <c r="G60" s="43">
        <f>G59*D60</f>
        <v>8440.0674114021585</v>
      </c>
      <c r="H60" s="44"/>
      <c r="J60" s="39"/>
    </row>
    <row r="61" spans="1:12" s="40" customFormat="1" ht="13.2" x14ac:dyDescent="0.25">
      <c r="A61" s="33"/>
      <c r="B61" s="41" t="s">
        <v>24</v>
      </c>
      <c r="C61" s="33"/>
      <c r="D61" s="35"/>
      <c r="E61" s="36"/>
      <c r="F61" s="37"/>
      <c r="G61" s="38">
        <f>SUM(G59:G60)</f>
        <v>177241.4156394453</v>
      </c>
      <c r="H61" s="44"/>
    </row>
    <row r="62" spans="1:12" s="40" customFormat="1" ht="13.2" x14ac:dyDescent="0.25">
      <c r="A62" s="33"/>
      <c r="B62" s="41" t="s">
        <v>25</v>
      </c>
      <c r="C62" s="42"/>
      <c r="D62" s="35">
        <v>7.0000000000000007E-2</v>
      </c>
      <c r="E62" s="36"/>
      <c r="F62" s="37"/>
      <c r="G62" s="43">
        <f>G61*D62</f>
        <v>12406.899094761173</v>
      </c>
      <c r="H62" s="44"/>
    </row>
    <row r="63" spans="1:12" s="40" customFormat="1" ht="13.2" x14ac:dyDescent="0.25">
      <c r="A63" s="33"/>
      <c r="B63" s="41" t="s">
        <v>24</v>
      </c>
      <c r="C63" s="45"/>
      <c r="D63" s="46"/>
      <c r="E63" s="47"/>
      <c r="F63" s="46"/>
      <c r="G63" s="38">
        <f>SUM(G61:G62)</f>
        <v>189648.31473420648</v>
      </c>
      <c r="H63" s="44"/>
    </row>
    <row r="64" spans="1:12" s="40" customFormat="1" ht="13.2" x14ac:dyDescent="0.25">
      <c r="A64" s="33"/>
      <c r="B64" s="41" t="s">
        <v>26</v>
      </c>
      <c r="C64" s="45"/>
      <c r="D64" s="46">
        <v>0.1</v>
      </c>
      <c r="E64" s="47"/>
      <c r="F64" s="46"/>
      <c r="G64" s="38"/>
      <c r="H64" s="48">
        <f>H59*D64</f>
        <v>11669.491525423731</v>
      </c>
    </row>
    <row r="65" spans="1:8" s="40" customFormat="1" ht="13.2" x14ac:dyDescent="0.25">
      <c r="A65" s="33"/>
      <c r="B65" s="41" t="s">
        <v>24</v>
      </c>
      <c r="C65" s="45"/>
      <c r="D65" s="46"/>
      <c r="E65" s="47"/>
      <c r="F65" s="46"/>
      <c r="G65" s="38"/>
      <c r="H65" s="44">
        <f>SUM(H59:H64)</f>
        <v>128364.40677966103</v>
      </c>
    </row>
    <row r="66" spans="1:8" s="40" customFormat="1" ht="13.2" x14ac:dyDescent="0.25">
      <c r="A66" s="33"/>
      <c r="B66" s="41" t="s">
        <v>27</v>
      </c>
      <c r="C66" s="45"/>
      <c r="D66" s="46">
        <v>0</v>
      </c>
      <c r="E66" s="47"/>
      <c r="F66" s="46"/>
      <c r="G66" s="38"/>
      <c r="H66" s="44">
        <f>H65*D66</f>
        <v>0</v>
      </c>
    </row>
    <row r="67" spans="1:8" s="40" customFormat="1" ht="13.2" x14ac:dyDescent="0.25">
      <c r="A67" s="33"/>
      <c r="B67" s="41" t="s">
        <v>24</v>
      </c>
      <c r="C67" s="45"/>
      <c r="D67" s="46"/>
      <c r="E67" s="47"/>
      <c r="F67" s="46"/>
      <c r="G67" s="38"/>
      <c r="H67" s="44">
        <f>SUM(H65:H66)</f>
        <v>128364.40677966103</v>
      </c>
    </row>
    <row r="68" spans="1:8" s="40" customFormat="1" ht="13.2" x14ac:dyDescent="0.25">
      <c r="A68" s="45"/>
      <c r="B68" s="41" t="s">
        <v>28</v>
      </c>
      <c r="C68" s="45"/>
      <c r="D68" s="46"/>
      <c r="E68" s="47"/>
      <c r="F68" s="46"/>
      <c r="G68" s="49"/>
      <c r="H68" s="39">
        <f>H67+G63</f>
        <v>318012.72151386749</v>
      </c>
    </row>
    <row r="69" spans="1:8" x14ac:dyDescent="0.3">
      <c r="B69" s="50" t="s">
        <v>29</v>
      </c>
      <c r="H69" s="5">
        <f>H68*0.18</f>
        <v>57242.289872496149</v>
      </c>
    </row>
    <row r="70" spans="1:8" x14ac:dyDescent="0.3">
      <c r="B70" s="50" t="s">
        <v>30</v>
      </c>
      <c r="H70" s="51">
        <f>SUM(H68:H69)</f>
        <v>375255.01138636365</v>
      </c>
    </row>
  </sheetData>
  <mergeCells count="4">
    <mergeCell ref="C3:D3"/>
    <mergeCell ref="A10:H10"/>
    <mergeCell ref="E13:F13"/>
    <mergeCell ref="G13:H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Олег</cp:lastModifiedBy>
  <dcterms:created xsi:type="dcterms:W3CDTF">2018-02-06T11:35:33Z</dcterms:created>
  <dcterms:modified xsi:type="dcterms:W3CDTF">2018-02-13T09:11:45Z</dcterms:modified>
</cp:coreProperties>
</file>