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985" activeTab="0"/>
  </bookViews>
  <sheets>
    <sheet name="1 КАТ" sheetId="1" r:id="rId1"/>
    <sheet name="2 КАТ" sheetId="2" r:id="rId2"/>
    <sheet name="3 КАТ" sheetId="3" r:id="rId3"/>
    <sheet name="4 КАТ" sheetId="4" r:id="rId4"/>
    <sheet name="5 КАТ" sheetId="5" r:id="rId5"/>
    <sheet name="6 КАТ" sheetId="6" r:id="rId6"/>
    <sheet name="7 КАТ" sheetId="7" r:id="rId7"/>
    <sheet name="8 КАТ" sheetId="8" r:id="rId8"/>
    <sheet name="9 КАТ" sheetId="9" r:id="rId9"/>
    <sheet name="10 КАТ" sheetId="10" r:id="rId10"/>
  </sheets>
  <definedNames/>
  <calcPr fullCalcOnLoad="1"/>
</workbook>
</file>

<file path=xl/sharedStrings.xml><?xml version="1.0" encoding="utf-8"?>
<sst xmlns="http://schemas.openxmlformats.org/spreadsheetml/2006/main" count="2470" uniqueCount="71">
  <si>
    <t>Фабрика мебели "Седьмая Карета"</t>
  </si>
  <si>
    <t>ПРАЙС-ЛИСТ</t>
  </si>
  <si>
    <t>Угловой диван "Бристоль" со спальным местом трансформация "дельфин"</t>
  </si>
  <si>
    <t>Стандарт</t>
  </si>
  <si>
    <t>Стандартные размеры углового дивана:</t>
  </si>
  <si>
    <t>ткань</t>
  </si>
  <si>
    <t>карета</t>
  </si>
  <si>
    <t>спандбонд</t>
  </si>
  <si>
    <t>сумма</t>
  </si>
  <si>
    <t>2. Длина спального места</t>
  </si>
  <si>
    <t>184 см</t>
  </si>
  <si>
    <t xml:space="preserve">3. Высота спинки                 </t>
  </si>
  <si>
    <t>82 см</t>
  </si>
  <si>
    <t xml:space="preserve">4. Высота сиденья               </t>
  </si>
  <si>
    <t>48 см</t>
  </si>
  <si>
    <t xml:space="preserve">5. Глубина дивана                </t>
  </si>
  <si>
    <t>55 см</t>
  </si>
  <si>
    <t xml:space="preserve">6. Глубина сиденья              </t>
  </si>
  <si>
    <t>42 см</t>
  </si>
  <si>
    <t xml:space="preserve">7. Ширина спального места  </t>
  </si>
  <si>
    <t>90 см</t>
  </si>
  <si>
    <t>Все остальные размеры считаются нестандартными</t>
  </si>
  <si>
    <t>Комфорт</t>
  </si>
  <si>
    <t>Премиум</t>
  </si>
  <si>
    <t>1. Габаритные размеры    210*115 см</t>
  </si>
  <si>
    <t>стандарт</t>
  </si>
  <si>
    <t>комфорт</t>
  </si>
  <si>
    <t>премиум</t>
  </si>
  <si>
    <t>Диван  "Бристоль" со спальным местом трансформация "дельфин")</t>
  </si>
  <si>
    <t>Размер, см.</t>
  </si>
  <si>
    <r>
      <t xml:space="preserve">Изготовливается с использованием декоративных элементов 
</t>
    </r>
    <r>
      <rPr>
        <b/>
        <sz val="12"/>
        <color indexed="10"/>
        <rFont val="Arial"/>
        <family val="2"/>
      </rPr>
      <t>МДФ: 7 1/20; 5; 4 1/10; 4 1/5.</t>
    </r>
  </si>
  <si>
    <t>Стандартные размеры дивана:</t>
  </si>
  <si>
    <t>1. Габаритные размеры           200*55 см</t>
  </si>
  <si>
    <t>175 см</t>
  </si>
  <si>
    <r>
      <t xml:space="preserve">Возможно использование декоративных элементов -  </t>
    </r>
    <r>
      <rPr>
        <b/>
        <sz val="12"/>
        <color indexed="10"/>
        <rFont val="Arial"/>
        <family val="2"/>
      </rPr>
      <t>ДСП в пленке: П1, П2, П3, П4, П5, П6, П7</t>
    </r>
    <r>
      <rPr>
        <sz val="12"/>
        <color indexed="10"/>
        <rFont val="Arial"/>
        <family val="2"/>
      </rPr>
      <t xml:space="preserve">
При использовании ДСП в пленке к стоимости изделия </t>
    </r>
    <r>
      <rPr>
        <b/>
        <sz val="14"/>
        <color indexed="10"/>
        <rFont val="Arial"/>
        <family val="2"/>
      </rPr>
      <t>+ 280 руб</t>
    </r>
  </si>
  <si>
    <t>БРИСТОЛЬ ЛЮКС+5%</t>
  </si>
  <si>
    <t>1 категория</t>
  </si>
  <si>
    <t>ТАБ</t>
  </si>
  <si>
    <t>Табурет "Бристоль" 33*55*47</t>
  </si>
  <si>
    <t>3. Высота спинки</t>
  </si>
  <si>
    <t>4. Высота сиденья</t>
  </si>
  <si>
    <t>5. Глубина дивана</t>
  </si>
  <si>
    <t>6. Глубина сиденья</t>
  </si>
  <si>
    <t>При заказе указывать:</t>
  </si>
  <si>
    <t>1. Общие габаритные размеры изделия;</t>
  </si>
  <si>
    <t>2. Направление угла (для углового дивана);</t>
  </si>
  <si>
    <t>3. Трансформация (дельфин / ящик);</t>
  </si>
  <si>
    <t>4. Нить (в цвет / в контраст);</t>
  </si>
  <si>
    <t>5. Цвет декоративных элементов;</t>
  </si>
  <si>
    <t>6. Комплектация (стандарт / комфорт / премиум).</t>
  </si>
  <si>
    <r>
      <t xml:space="preserve">Стандарт: </t>
    </r>
    <r>
      <rPr>
        <sz val="16"/>
        <color indexed="10"/>
        <rFont val="Arial"/>
        <family val="2"/>
      </rPr>
      <t>спальное место в фирменной технической ткани "Седьмая Карета", задняя стенка в технической ткани (спанбонд);</t>
    </r>
  </si>
  <si>
    <r>
      <t xml:space="preserve">Комфорт: </t>
    </r>
    <r>
      <rPr>
        <sz val="16"/>
        <color indexed="10"/>
        <rFont val="Arial"/>
        <family val="2"/>
      </rPr>
      <t>спальное место в основной ткани, задняя стенка в технической ткани (спанбонд);</t>
    </r>
  </si>
  <si>
    <r>
      <t xml:space="preserve">Премиум: </t>
    </r>
    <r>
      <rPr>
        <sz val="16"/>
        <color indexed="10"/>
        <rFont val="Arial"/>
        <family val="2"/>
      </rPr>
      <t xml:space="preserve">спальное место и задняя стенка в основной ткани. </t>
    </r>
  </si>
  <si>
    <t>* Без указания комплектации, изделие будет выполнено в комплектации "стандарт"</t>
  </si>
  <si>
    <t>2 категория</t>
  </si>
  <si>
    <t>"У Т В Е Р Ж Д А Ю"
Генеральный директор ООО "Седьмая Карета"
________________ Рахчеев И.В.                                                                                                                                   15 января 2018 г.</t>
  </si>
  <si>
    <t>600022, г.Владимир, ул. Ставровская, д.11, 
т/ф: (4922) 37-06-81, 37-34-91,46-47-79, 46-47-71                                                                                                                               
Сайт: www.7kareta.ru  E-mail: fm_vladimir@mail.ru</t>
  </si>
  <si>
    <t>3 категория</t>
  </si>
  <si>
    <t>4 категория</t>
  </si>
  <si>
    <t>5 категория</t>
  </si>
  <si>
    <t>6 категория</t>
  </si>
  <si>
    <t>7 категория</t>
  </si>
  <si>
    <t>8 категория</t>
  </si>
  <si>
    <t>9 категория</t>
  </si>
  <si>
    <t>10 категория</t>
  </si>
  <si>
    <r>
      <t xml:space="preserve">Изготовливается с использованием декоративных элементов 
</t>
    </r>
    <r>
      <rPr>
        <b/>
        <sz val="12"/>
        <color indexed="10"/>
        <rFont val="Arial"/>
        <family val="2"/>
      </rPr>
      <t>МДФ: 7 1/20; 5; 4 1/10; 4 1/5.</t>
    </r>
    <r>
      <rPr>
        <sz val="12"/>
        <color indexed="10"/>
        <rFont val="Arial"/>
        <family val="2"/>
      </rPr>
      <t xml:space="preserve">
Возможно использование декоративных элементов -  </t>
    </r>
    <r>
      <rPr>
        <b/>
        <sz val="12"/>
        <color indexed="10"/>
        <rFont val="Arial"/>
        <family val="2"/>
      </rPr>
      <t>ДСП в пленке: П1, П2, П3, П4, П5, П6, П7</t>
    </r>
    <r>
      <rPr>
        <sz val="12"/>
        <color indexed="10"/>
        <rFont val="Arial"/>
        <family val="2"/>
      </rPr>
      <t xml:space="preserve">
При использовании ДСП в пленке к стоимости изделия </t>
    </r>
    <r>
      <rPr>
        <b/>
        <sz val="12"/>
        <color indexed="10"/>
        <rFont val="Arial"/>
        <family val="2"/>
      </rPr>
      <t>+ 280 руб</t>
    </r>
  </si>
  <si>
    <r>
      <t xml:space="preserve">Изготовливается с использованием декоративных элементов 
</t>
    </r>
    <r>
      <rPr>
        <b/>
        <sz val="12"/>
        <color indexed="10"/>
        <rFont val="Arial"/>
        <family val="2"/>
      </rPr>
      <t>МДФ: 7 1/20; 5; 4 1/10; 4 1/5.</t>
    </r>
    <r>
      <rPr>
        <sz val="12"/>
        <color indexed="10"/>
        <rFont val="Arial"/>
        <family val="2"/>
      </rPr>
      <t xml:space="preserve">
Возможно использование декоративных элементов -</t>
    </r>
    <r>
      <rPr>
        <b/>
        <sz val="12"/>
        <color indexed="10"/>
        <rFont val="Arial"/>
        <family val="2"/>
      </rPr>
      <t xml:space="preserve">  ДСП в пленке: П1, П2, П3, П4, П5, П6, П7</t>
    </r>
    <r>
      <rPr>
        <sz val="12"/>
        <color indexed="10"/>
        <rFont val="Arial"/>
        <family val="2"/>
      </rPr>
      <t xml:space="preserve">
При использовании ДСП в пленке к стоимости изделия</t>
    </r>
    <r>
      <rPr>
        <b/>
        <sz val="12"/>
        <color indexed="10"/>
        <rFont val="Arial"/>
        <family val="2"/>
      </rPr>
      <t xml:space="preserve"> + 280 руб</t>
    </r>
  </si>
  <si>
    <r>
      <rPr>
        <sz val="12"/>
        <color indexed="10"/>
        <rFont val="Arial"/>
        <family val="2"/>
      </rPr>
      <t xml:space="preserve">Изготовливается с использованием декоративных элементов 
</t>
    </r>
    <r>
      <rPr>
        <b/>
        <sz val="12"/>
        <color indexed="10"/>
        <rFont val="Arial"/>
        <family val="2"/>
      </rPr>
      <t>МДФ: 7 1/20; 5; 4 1/10; 4 1/5.</t>
    </r>
    <r>
      <rPr>
        <sz val="12"/>
        <color indexed="10"/>
        <rFont val="Arial"/>
        <family val="2"/>
      </rPr>
      <t xml:space="preserve">
Возможно использование декоративных элементов -  </t>
    </r>
    <r>
      <rPr>
        <b/>
        <sz val="12"/>
        <color indexed="10"/>
        <rFont val="Arial"/>
        <family val="2"/>
      </rPr>
      <t>ДСП в пленке: П1, П2, П3, П4, П5, П6, П7</t>
    </r>
    <r>
      <rPr>
        <sz val="12"/>
        <color indexed="10"/>
        <rFont val="Arial"/>
        <family val="2"/>
      </rPr>
      <t xml:space="preserve">
При использовании ДСП в пленке к стоимости изделия</t>
    </r>
    <r>
      <rPr>
        <b/>
        <sz val="12"/>
        <color indexed="10"/>
        <rFont val="Arial"/>
        <family val="2"/>
      </rPr>
      <t xml:space="preserve"> + 280 руб</t>
    </r>
  </si>
  <si>
    <r>
      <rPr>
        <sz val="12"/>
        <color indexed="10"/>
        <rFont val="Arial"/>
        <family val="2"/>
      </rPr>
      <t xml:space="preserve">Изготовливается с использованием декоративных элементов 
</t>
    </r>
    <r>
      <rPr>
        <b/>
        <sz val="12"/>
        <color indexed="10"/>
        <rFont val="Arial"/>
        <family val="2"/>
      </rPr>
      <t>МДФ: 7 1/20; 5; 4 1/10; 4 1/5.</t>
    </r>
    <r>
      <rPr>
        <sz val="12"/>
        <color indexed="10"/>
        <rFont val="Arial"/>
        <family val="2"/>
      </rPr>
      <t xml:space="preserve">
Возможно использование декоративных элементов - </t>
    </r>
    <r>
      <rPr>
        <b/>
        <sz val="12"/>
        <color indexed="10"/>
        <rFont val="Arial"/>
        <family val="2"/>
      </rPr>
      <t xml:space="preserve"> ДСП в пленке: П1, П2, П3, П4, П5, П6, П7</t>
    </r>
    <r>
      <rPr>
        <sz val="12"/>
        <color indexed="10"/>
        <rFont val="Arial"/>
        <family val="2"/>
      </rPr>
      <t xml:space="preserve">
При использовании ДСП в пленке к стоимости изделия </t>
    </r>
    <r>
      <rPr>
        <b/>
        <sz val="12"/>
        <color indexed="10"/>
        <rFont val="Arial"/>
        <family val="2"/>
      </rPr>
      <t>+ 280 руб</t>
    </r>
  </si>
  <si>
    <r>
      <rPr>
        <sz val="12"/>
        <color indexed="10"/>
        <rFont val="Arial"/>
        <family val="2"/>
      </rPr>
      <t xml:space="preserve">Изготовливается с использованием декоративных элементов 
</t>
    </r>
    <r>
      <rPr>
        <b/>
        <sz val="12"/>
        <color indexed="10"/>
        <rFont val="Arial"/>
        <family val="2"/>
      </rPr>
      <t>МДФ: 7 1/20; 5; 4 1/10; 4 1/5.</t>
    </r>
    <r>
      <rPr>
        <sz val="12"/>
        <color indexed="10"/>
        <rFont val="Arial"/>
        <family val="2"/>
      </rPr>
      <t xml:space="preserve">
Возможно использование декоративных элементов -</t>
    </r>
    <r>
      <rPr>
        <b/>
        <sz val="12"/>
        <color indexed="10"/>
        <rFont val="Arial"/>
        <family val="2"/>
      </rPr>
      <t xml:space="preserve">  ДСП в пленке: П1, П2, П3, П4, П5, П6, П7</t>
    </r>
    <r>
      <rPr>
        <sz val="12"/>
        <color indexed="10"/>
        <rFont val="Arial"/>
        <family val="2"/>
      </rPr>
      <t xml:space="preserve">
При использовании ДСП в пленке к стоимости изделия </t>
    </r>
    <r>
      <rPr>
        <b/>
        <sz val="12"/>
        <color indexed="10"/>
        <rFont val="Arial"/>
        <family val="2"/>
      </rPr>
      <t>+ 280 руб</t>
    </r>
  </si>
  <si>
    <r>
      <rPr>
        <sz val="12"/>
        <color indexed="10"/>
        <rFont val="Arial"/>
        <family val="2"/>
      </rPr>
      <t xml:space="preserve">Изготовливается с использованием декоративных элементов 
</t>
    </r>
    <r>
      <rPr>
        <b/>
        <sz val="12"/>
        <color indexed="10"/>
        <rFont val="Arial"/>
        <family val="2"/>
      </rPr>
      <t>МДФ: 7 1/20; 5; 4 1/10; 4 1/5.</t>
    </r>
    <r>
      <rPr>
        <sz val="12"/>
        <color indexed="10"/>
        <rFont val="Arial"/>
        <family val="2"/>
      </rPr>
      <t xml:space="preserve">
Возможно использование декоративных элементов -  </t>
    </r>
    <r>
      <rPr>
        <b/>
        <sz val="12"/>
        <color indexed="10"/>
        <rFont val="Arial"/>
        <family val="2"/>
      </rPr>
      <t>ДСП в пленке: П1, П2, П3, П4, П5, П6, П7</t>
    </r>
    <r>
      <rPr>
        <sz val="12"/>
        <color indexed="10"/>
        <rFont val="Arial"/>
        <family val="2"/>
      </rPr>
      <t xml:space="preserve">
При использовании ДСП в пленке к стоимости изделия </t>
    </r>
    <r>
      <rPr>
        <b/>
        <sz val="12"/>
        <color indexed="10"/>
        <rFont val="Arial"/>
        <family val="2"/>
      </rPr>
      <t>+ 280 руб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</si>
</sst>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i/>
      <u val="single"/>
      <sz val="2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6"/>
      <color indexed="10"/>
      <name val="Arial"/>
      <family val="2"/>
    </font>
    <font>
      <sz val="6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3"/>
      <name val="Arial"/>
      <family val="2"/>
    </font>
    <font>
      <b/>
      <u val="single"/>
      <sz val="16"/>
      <name val="Arial"/>
      <family val="2"/>
    </font>
    <font>
      <sz val="13"/>
      <name val="Arial"/>
      <family val="2"/>
    </font>
    <font>
      <i/>
      <u val="single"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5"/>
      <name val="Arial"/>
      <family val="2"/>
    </font>
    <font>
      <sz val="7"/>
      <color indexed="8"/>
      <name val="Arial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6.5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6"/>
      <color indexed="9"/>
      <name val="Arial"/>
      <family val="2"/>
    </font>
    <font>
      <b/>
      <sz val="6.5"/>
      <name val="Arial"/>
      <family val="2"/>
    </font>
    <font>
      <b/>
      <sz val="10"/>
      <name val="Arial"/>
      <family val="2"/>
    </font>
    <font>
      <i/>
      <sz val="13"/>
      <color indexed="9"/>
      <name val="Arial"/>
      <family val="2"/>
    </font>
    <font>
      <b/>
      <sz val="13"/>
      <color indexed="9"/>
      <name val="Arial"/>
      <family val="2"/>
    </font>
    <font>
      <b/>
      <sz val="8"/>
      <color indexed="9"/>
      <name val="Arial"/>
      <family val="2"/>
    </font>
    <font>
      <sz val="16"/>
      <name val="Arial"/>
      <family val="2"/>
    </font>
    <font>
      <b/>
      <i/>
      <sz val="16"/>
      <color indexed="10"/>
      <name val="Arial"/>
      <family val="2"/>
    </font>
    <font>
      <sz val="16"/>
      <color indexed="10"/>
      <name val="Arial"/>
      <family val="2"/>
    </font>
    <font>
      <i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"/>
      <family val="2"/>
    </font>
    <font>
      <sz val="13"/>
      <color indexed="50"/>
      <name val="Arial"/>
      <family val="2"/>
    </font>
    <font>
      <sz val="10"/>
      <color indexed="50"/>
      <name val="Arial"/>
      <family val="2"/>
    </font>
    <font>
      <sz val="14"/>
      <color indexed="8"/>
      <name val="Calibri"/>
      <family val="2"/>
    </font>
    <font>
      <b/>
      <sz val="22"/>
      <color indexed="10"/>
      <name val="Arial"/>
      <family val="2"/>
    </font>
    <font>
      <b/>
      <i/>
      <u val="single"/>
      <sz val="10"/>
      <color indexed="9"/>
      <name val="Arial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  <font>
      <sz val="13"/>
      <color rgb="FF92D050"/>
      <name val="Arial"/>
      <family val="2"/>
    </font>
    <font>
      <sz val="10"/>
      <color rgb="FF92D050"/>
      <name val="Arial"/>
      <family val="2"/>
    </font>
    <font>
      <sz val="14"/>
      <color theme="1"/>
      <name val="Calibri"/>
      <family val="2"/>
    </font>
    <font>
      <b/>
      <sz val="22"/>
      <color rgb="FFFF0000"/>
      <name val="Arial"/>
      <family val="2"/>
    </font>
    <font>
      <b/>
      <i/>
      <u val="single"/>
      <sz val="10"/>
      <color theme="0"/>
      <name val="Arial"/>
      <family val="2"/>
    </font>
    <font>
      <sz val="12"/>
      <color rgb="FFFF0000"/>
      <name val="Arial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9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20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21" fillId="33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33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90" fillId="0" borderId="13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92" fillId="0" borderId="13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92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/>
    </xf>
    <xf numFmtId="0" fontId="24" fillId="0" borderId="13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0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29" fillId="0" borderId="24" xfId="0" applyFont="1" applyFill="1" applyBorder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/>
    </xf>
    <xf numFmtId="0" fontId="23" fillId="0" borderId="26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21" fillId="34" borderId="2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 vertical="center" wrapText="1"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35" borderId="31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35" borderId="1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21" fillId="35" borderId="16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9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21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35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9" fillId="0" borderId="23" xfId="0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vertical="center"/>
    </xf>
    <xf numFmtId="0" fontId="21" fillId="35" borderId="3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9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21" fillId="0" borderId="48" xfId="0" applyFont="1" applyFill="1" applyBorder="1" applyAlignment="1">
      <alignment horizontal="center" wrapText="1"/>
    </xf>
    <xf numFmtId="0" fontId="23" fillId="0" borderId="29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 wrapText="1"/>
    </xf>
    <xf numFmtId="0" fontId="21" fillId="0" borderId="49" xfId="0" applyFont="1" applyFill="1" applyBorder="1" applyAlignment="1">
      <alignment horizontal="center" wrapText="1"/>
    </xf>
    <xf numFmtId="0" fontId="23" fillId="0" borderId="50" xfId="0" applyFont="1" applyFill="1" applyBorder="1" applyAlignment="1">
      <alignment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wrapText="1"/>
    </xf>
    <xf numFmtId="0" fontId="23" fillId="0" borderId="51" xfId="0" applyFont="1" applyFill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7" fillId="0" borderId="5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160</xdr:row>
      <xdr:rowOff>104775</xdr:rowOff>
    </xdr:from>
    <xdr:to>
      <xdr:col>8</xdr:col>
      <xdr:colOff>590550</xdr:colOff>
      <xdr:row>172</xdr:row>
      <xdr:rowOff>0</xdr:rowOff>
    </xdr:to>
    <xdr:pic>
      <xdr:nvPicPr>
        <xdr:cNvPr id="1" name="Рисунок 6" descr="УД Бристоль.jpg"/>
        <xdr:cNvPicPr preferRelativeResize="1">
          <a:picLocks noChangeAspect="1"/>
        </xdr:cNvPicPr>
      </xdr:nvPicPr>
      <xdr:blipFill>
        <a:blip r:embed="rId1"/>
        <a:srcRect l="3875" t="5831" r="2767" b="4666"/>
        <a:stretch>
          <a:fillRect/>
        </a:stretch>
      </xdr:blipFill>
      <xdr:spPr>
        <a:xfrm>
          <a:off x="704850" y="6791325"/>
          <a:ext cx="47625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201</xdr:row>
      <xdr:rowOff>57150</xdr:rowOff>
    </xdr:from>
    <xdr:to>
      <xdr:col>9</xdr:col>
      <xdr:colOff>219075</xdr:colOff>
      <xdr:row>209</xdr:row>
      <xdr:rowOff>19050</xdr:rowOff>
    </xdr:to>
    <xdr:pic>
      <xdr:nvPicPr>
        <xdr:cNvPr id="2" name="Рисунок 11" descr="табурет Бристол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383000"/>
          <a:ext cx="22288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19050</xdr:rowOff>
    </xdr:from>
    <xdr:to>
      <xdr:col>6</xdr:col>
      <xdr:colOff>571500</xdr:colOff>
      <xdr:row>192</xdr:row>
      <xdr:rowOff>142875</xdr:rowOff>
    </xdr:to>
    <xdr:pic>
      <xdr:nvPicPr>
        <xdr:cNvPr id="3" name="Рисунок 5" descr="БД Бристоль .jpg"/>
        <xdr:cNvPicPr preferRelativeResize="1">
          <a:picLocks noChangeAspect="1"/>
        </xdr:cNvPicPr>
      </xdr:nvPicPr>
      <xdr:blipFill>
        <a:blip r:embed="rId3"/>
        <a:srcRect l="1107" t="3681" r="1661" b="3681"/>
        <a:stretch>
          <a:fillRect/>
        </a:stretch>
      </xdr:blipFill>
      <xdr:spPr>
        <a:xfrm>
          <a:off x="1295400" y="12506325"/>
          <a:ext cx="2933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160</xdr:row>
      <xdr:rowOff>104775</xdr:rowOff>
    </xdr:from>
    <xdr:to>
      <xdr:col>8</xdr:col>
      <xdr:colOff>590550</xdr:colOff>
      <xdr:row>171</xdr:row>
      <xdr:rowOff>142875</xdr:rowOff>
    </xdr:to>
    <xdr:pic>
      <xdr:nvPicPr>
        <xdr:cNvPr id="1" name="Рисунок 6" descr="УД Бристоль.jpg"/>
        <xdr:cNvPicPr preferRelativeResize="1">
          <a:picLocks noChangeAspect="1"/>
        </xdr:cNvPicPr>
      </xdr:nvPicPr>
      <xdr:blipFill>
        <a:blip r:embed="rId1"/>
        <a:srcRect l="3875" t="5831" r="2767" b="4666"/>
        <a:stretch>
          <a:fillRect/>
        </a:stretch>
      </xdr:blipFill>
      <xdr:spPr>
        <a:xfrm>
          <a:off x="704850" y="6791325"/>
          <a:ext cx="47625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201</xdr:row>
      <xdr:rowOff>57150</xdr:rowOff>
    </xdr:from>
    <xdr:to>
      <xdr:col>9</xdr:col>
      <xdr:colOff>219075</xdr:colOff>
      <xdr:row>209</xdr:row>
      <xdr:rowOff>9525</xdr:rowOff>
    </xdr:to>
    <xdr:pic>
      <xdr:nvPicPr>
        <xdr:cNvPr id="2" name="Рисунок 11" descr="табурет Бристол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411575"/>
          <a:ext cx="22288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19050</xdr:rowOff>
    </xdr:from>
    <xdr:to>
      <xdr:col>6</xdr:col>
      <xdr:colOff>571500</xdr:colOff>
      <xdr:row>192</xdr:row>
      <xdr:rowOff>76200</xdr:rowOff>
    </xdr:to>
    <xdr:pic>
      <xdr:nvPicPr>
        <xdr:cNvPr id="3" name="Рисунок 5" descr="БД Бристоль .jpg"/>
        <xdr:cNvPicPr preferRelativeResize="1">
          <a:picLocks noChangeAspect="1"/>
        </xdr:cNvPicPr>
      </xdr:nvPicPr>
      <xdr:blipFill>
        <a:blip r:embed="rId3"/>
        <a:srcRect l="1107" t="3681" r="1661" b="3681"/>
        <a:stretch>
          <a:fillRect/>
        </a:stretch>
      </xdr:blipFill>
      <xdr:spPr>
        <a:xfrm>
          <a:off x="1295400" y="12534900"/>
          <a:ext cx="29337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160</xdr:row>
      <xdr:rowOff>104775</xdr:rowOff>
    </xdr:from>
    <xdr:to>
      <xdr:col>8</xdr:col>
      <xdr:colOff>590550</xdr:colOff>
      <xdr:row>170</xdr:row>
      <xdr:rowOff>47625</xdr:rowOff>
    </xdr:to>
    <xdr:pic>
      <xdr:nvPicPr>
        <xdr:cNvPr id="1" name="Рисунок 6" descr="УД Бристоль.jpg"/>
        <xdr:cNvPicPr preferRelativeResize="1">
          <a:picLocks noChangeAspect="1"/>
        </xdr:cNvPicPr>
      </xdr:nvPicPr>
      <xdr:blipFill>
        <a:blip r:embed="rId1"/>
        <a:srcRect l="3875" t="5831" r="2767" b="4666"/>
        <a:stretch>
          <a:fillRect/>
        </a:stretch>
      </xdr:blipFill>
      <xdr:spPr>
        <a:xfrm>
          <a:off x="704850" y="6791325"/>
          <a:ext cx="47625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201</xdr:row>
      <xdr:rowOff>57150</xdr:rowOff>
    </xdr:from>
    <xdr:to>
      <xdr:col>9</xdr:col>
      <xdr:colOff>219075</xdr:colOff>
      <xdr:row>208</xdr:row>
      <xdr:rowOff>123825</xdr:rowOff>
    </xdr:to>
    <xdr:pic>
      <xdr:nvPicPr>
        <xdr:cNvPr id="2" name="Рисунок 11" descr="табурет Бристол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383000"/>
          <a:ext cx="22288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19050</xdr:rowOff>
    </xdr:from>
    <xdr:to>
      <xdr:col>6</xdr:col>
      <xdr:colOff>571500</xdr:colOff>
      <xdr:row>192</xdr:row>
      <xdr:rowOff>57150</xdr:rowOff>
    </xdr:to>
    <xdr:pic>
      <xdr:nvPicPr>
        <xdr:cNvPr id="3" name="Рисунок 5" descr="БД Бристоль .jpg"/>
        <xdr:cNvPicPr preferRelativeResize="1">
          <a:picLocks noChangeAspect="1"/>
        </xdr:cNvPicPr>
      </xdr:nvPicPr>
      <xdr:blipFill>
        <a:blip r:embed="rId3"/>
        <a:srcRect l="1107" t="3681" r="1661" b="3681"/>
        <a:stretch>
          <a:fillRect/>
        </a:stretch>
      </xdr:blipFill>
      <xdr:spPr>
        <a:xfrm>
          <a:off x="1295400" y="12506325"/>
          <a:ext cx="29337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160</xdr:row>
      <xdr:rowOff>104775</xdr:rowOff>
    </xdr:from>
    <xdr:to>
      <xdr:col>8</xdr:col>
      <xdr:colOff>590550</xdr:colOff>
      <xdr:row>170</xdr:row>
      <xdr:rowOff>38100</xdr:rowOff>
    </xdr:to>
    <xdr:pic>
      <xdr:nvPicPr>
        <xdr:cNvPr id="1" name="Рисунок 6" descr="УД Бристоль.jpg"/>
        <xdr:cNvPicPr preferRelativeResize="1">
          <a:picLocks noChangeAspect="1"/>
        </xdr:cNvPicPr>
      </xdr:nvPicPr>
      <xdr:blipFill>
        <a:blip r:embed="rId1"/>
        <a:srcRect l="3875" t="5831" r="2767" b="4666"/>
        <a:stretch>
          <a:fillRect/>
        </a:stretch>
      </xdr:blipFill>
      <xdr:spPr>
        <a:xfrm>
          <a:off x="704850" y="6791325"/>
          <a:ext cx="47625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201</xdr:row>
      <xdr:rowOff>57150</xdr:rowOff>
    </xdr:from>
    <xdr:to>
      <xdr:col>9</xdr:col>
      <xdr:colOff>219075</xdr:colOff>
      <xdr:row>208</xdr:row>
      <xdr:rowOff>247650</xdr:rowOff>
    </xdr:to>
    <xdr:pic>
      <xdr:nvPicPr>
        <xdr:cNvPr id="2" name="Рисунок 11" descr="табурет Бристол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383000"/>
          <a:ext cx="22288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19050</xdr:rowOff>
    </xdr:from>
    <xdr:to>
      <xdr:col>6</xdr:col>
      <xdr:colOff>571500</xdr:colOff>
      <xdr:row>191</xdr:row>
      <xdr:rowOff>114300</xdr:rowOff>
    </xdr:to>
    <xdr:pic>
      <xdr:nvPicPr>
        <xdr:cNvPr id="3" name="Рисунок 5" descr="БД Бристоль .jpg"/>
        <xdr:cNvPicPr preferRelativeResize="1">
          <a:picLocks noChangeAspect="1"/>
        </xdr:cNvPicPr>
      </xdr:nvPicPr>
      <xdr:blipFill>
        <a:blip r:embed="rId3"/>
        <a:srcRect l="1107" t="3681" r="1661" b="3681"/>
        <a:stretch>
          <a:fillRect/>
        </a:stretch>
      </xdr:blipFill>
      <xdr:spPr>
        <a:xfrm>
          <a:off x="1295400" y="12506325"/>
          <a:ext cx="2933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160</xdr:row>
      <xdr:rowOff>104775</xdr:rowOff>
    </xdr:from>
    <xdr:to>
      <xdr:col>8</xdr:col>
      <xdr:colOff>590550</xdr:colOff>
      <xdr:row>170</xdr:row>
      <xdr:rowOff>123825</xdr:rowOff>
    </xdr:to>
    <xdr:pic>
      <xdr:nvPicPr>
        <xdr:cNvPr id="1" name="Рисунок 6" descr="УД Бристоль.jpg"/>
        <xdr:cNvPicPr preferRelativeResize="1">
          <a:picLocks noChangeAspect="1"/>
        </xdr:cNvPicPr>
      </xdr:nvPicPr>
      <xdr:blipFill>
        <a:blip r:embed="rId1"/>
        <a:srcRect l="3875" t="5831" r="2767" b="4666"/>
        <a:stretch>
          <a:fillRect/>
        </a:stretch>
      </xdr:blipFill>
      <xdr:spPr>
        <a:xfrm>
          <a:off x="704850" y="6791325"/>
          <a:ext cx="47625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201</xdr:row>
      <xdr:rowOff>57150</xdr:rowOff>
    </xdr:from>
    <xdr:to>
      <xdr:col>9</xdr:col>
      <xdr:colOff>219075</xdr:colOff>
      <xdr:row>209</xdr:row>
      <xdr:rowOff>28575</xdr:rowOff>
    </xdr:to>
    <xdr:pic>
      <xdr:nvPicPr>
        <xdr:cNvPr id="2" name="Рисунок 11" descr="табурет Бристол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383000"/>
          <a:ext cx="22288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19050</xdr:rowOff>
    </xdr:from>
    <xdr:to>
      <xdr:col>6</xdr:col>
      <xdr:colOff>571500</xdr:colOff>
      <xdr:row>191</xdr:row>
      <xdr:rowOff>152400</xdr:rowOff>
    </xdr:to>
    <xdr:pic>
      <xdr:nvPicPr>
        <xdr:cNvPr id="3" name="Рисунок 5" descr="БД Бристоль .jpg"/>
        <xdr:cNvPicPr preferRelativeResize="1">
          <a:picLocks noChangeAspect="1"/>
        </xdr:cNvPicPr>
      </xdr:nvPicPr>
      <xdr:blipFill>
        <a:blip r:embed="rId3"/>
        <a:srcRect l="1107" t="3681" r="1661" b="3681"/>
        <a:stretch>
          <a:fillRect/>
        </a:stretch>
      </xdr:blipFill>
      <xdr:spPr>
        <a:xfrm>
          <a:off x="1295400" y="12506325"/>
          <a:ext cx="29337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160</xdr:row>
      <xdr:rowOff>104775</xdr:rowOff>
    </xdr:from>
    <xdr:to>
      <xdr:col>8</xdr:col>
      <xdr:colOff>590550</xdr:colOff>
      <xdr:row>170</xdr:row>
      <xdr:rowOff>47625</xdr:rowOff>
    </xdr:to>
    <xdr:pic>
      <xdr:nvPicPr>
        <xdr:cNvPr id="1" name="Рисунок 6" descr="УД Бристоль.jpg"/>
        <xdr:cNvPicPr preferRelativeResize="1">
          <a:picLocks noChangeAspect="1"/>
        </xdr:cNvPicPr>
      </xdr:nvPicPr>
      <xdr:blipFill>
        <a:blip r:embed="rId1"/>
        <a:srcRect l="3875" t="5831" r="2767" b="4666"/>
        <a:stretch>
          <a:fillRect/>
        </a:stretch>
      </xdr:blipFill>
      <xdr:spPr>
        <a:xfrm>
          <a:off x="704850" y="6791325"/>
          <a:ext cx="47625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201</xdr:row>
      <xdr:rowOff>57150</xdr:rowOff>
    </xdr:from>
    <xdr:to>
      <xdr:col>9</xdr:col>
      <xdr:colOff>219075</xdr:colOff>
      <xdr:row>209</xdr:row>
      <xdr:rowOff>38100</xdr:rowOff>
    </xdr:to>
    <xdr:pic>
      <xdr:nvPicPr>
        <xdr:cNvPr id="2" name="Рисунок 11" descr="табурет Бристол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383000"/>
          <a:ext cx="22288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19050</xdr:rowOff>
    </xdr:from>
    <xdr:to>
      <xdr:col>6</xdr:col>
      <xdr:colOff>571500</xdr:colOff>
      <xdr:row>192</xdr:row>
      <xdr:rowOff>85725</xdr:rowOff>
    </xdr:to>
    <xdr:pic>
      <xdr:nvPicPr>
        <xdr:cNvPr id="3" name="Рисунок 5" descr="БД Бристоль .jpg"/>
        <xdr:cNvPicPr preferRelativeResize="1">
          <a:picLocks noChangeAspect="1"/>
        </xdr:cNvPicPr>
      </xdr:nvPicPr>
      <xdr:blipFill>
        <a:blip r:embed="rId3"/>
        <a:srcRect l="1107" t="3681" r="1661" b="3681"/>
        <a:stretch>
          <a:fillRect/>
        </a:stretch>
      </xdr:blipFill>
      <xdr:spPr>
        <a:xfrm>
          <a:off x="1295400" y="12506325"/>
          <a:ext cx="29337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160</xdr:row>
      <xdr:rowOff>104775</xdr:rowOff>
    </xdr:from>
    <xdr:to>
      <xdr:col>8</xdr:col>
      <xdr:colOff>590550</xdr:colOff>
      <xdr:row>171</xdr:row>
      <xdr:rowOff>95250</xdr:rowOff>
    </xdr:to>
    <xdr:pic>
      <xdr:nvPicPr>
        <xdr:cNvPr id="1" name="Рисунок 6" descr="УД Бристоль.jpg"/>
        <xdr:cNvPicPr preferRelativeResize="1">
          <a:picLocks noChangeAspect="1"/>
        </xdr:cNvPicPr>
      </xdr:nvPicPr>
      <xdr:blipFill>
        <a:blip r:embed="rId1"/>
        <a:srcRect l="3875" t="5831" r="2767" b="4666"/>
        <a:stretch>
          <a:fillRect/>
        </a:stretch>
      </xdr:blipFill>
      <xdr:spPr>
        <a:xfrm>
          <a:off x="704850" y="6791325"/>
          <a:ext cx="47625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201</xdr:row>
      <xdr:rowOff>57150</xdr:rowOff>
    </xdr:from>
    <xdr:to>
      <xdr:col>9</xdr:col>
      <xdr:colOff>219075</xdr:colOff>
      <xdr:row>209</xdr:row>
      <xdr:rowOff>142875</xdr:rowOff>
    </xdr:to>
    <xdr:pic>
      <xdr:nvPicPr>
        <xdr:cNvPr id="2" name="Рисунок 11" descr="табурет Бристол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383000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19050</xdr:rowOff>
    </xdr:from>
    <xdr:to>
      <xdr:col>6</xdr:col>
      <xdr:colOff>571500</xdr:colOff>
      <xdr:row>192</xdr:row>
      <xdr:rowOff>66675</xdr:rowOff>
    </xdr:to>
    <xdr:pic>
      <xdr:nvPicPr>
        <xdr:cNvPr id="3" name="Рисунок 5" descr="БД Бристоль .jpg"/>
        <xdr:cNvPicPr preferRelativeResize="1">
          <a:picLocks noChangeAspect="1"/>
        </xdr:cNvPicPr>
      </xdr:nvPicPr>
      <xdr:blipFill>
        <a:blip r:embed="rId3"/>
        <a:srcRect l="1107" t="3681" r="1661" b="3681"/>
        <a:stretch>
          <a:fillRect/>
        </a:stretch>
      </xdr:blipFill>
      <xdr:spPr>
        <a:xfrm>
          <a:off x="1295400" y="12506325"/>
          <a:ext cx="29337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160</xdr:row>
      <xdr:rowOff>104775</xdr:rowOff>
    </xdr:from>
    <xdr:to>
      <xdr:col>9</xdr:col>
      <xdr:colOff>9525</xdr:colOff>
      <xdr:row>172</xdr:row>
      <xdr:rowOff>28575</xdr:rowOff>
    </xdr:to>
    <xdr:pic>
      <xdr:nvPicPr>
        <xdr:cNvPr id="1" name="Рисунок 6" descr="УД Бристоль.jpg"/>
        <xdr:cNvPicPr preferRelativeResize="1">
          <a:picLocks noChangeAspect="1"/>
        </xdr:cNvPicPr>
      </xdr:nvPicPr>
      <xdr:blipFill>
        <a:blip r:embed="rId1"/>
        <a:srcRect l="3875" t="5831" r="2767" b="4666"/>
        <a:stretch>
          <a:fillRect/>
        </a:stretch>
      </xdr:blipFill>
      <xdr:spPr>
        <a:xfrm>
          <a:off x="733425" y="6791325"/>
          <a:ext cx="476250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201</xdr:row>
      <xdr:rowOff>57150</xdr:rowOff>
    </xdr:from>
    <xdr:to>
      <xdr:col>9</xdr:col>
      <xdr:colOff>219075</xdr:colOff>
      <xdr:row>209</xdr:row>
      <xdr:rowOff>0</xdr:rowOff>
    </xdr:to>
    <xdr:pic>
      <xdr:nvPicPr>
        <xdr:cNvPr id="2" name="Рисунок 11" descr="табурет Бристол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383000"/>
          <a:ext cx="22288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185</xdr:row>
      <xdr:rowOff>171450</xdr:rowOff>
    </xdr:from>
    <xdr:to>
      <xdr:col>6</xdr:col>
      <xdr:colOff>581025</xdr:colOff>
      <xdr:row>192</xdr:row>
      <xdr:rowOff>104775</xdr:rowOff>
    </xdr:to>
    <xdr:pic>
      <xdr:nvPicPr>
        <xdr:cNvPr id="3" name="Рисунок 5" descr="БД Бристоль .jpg"/>
        <xdr:cNvPicPr preferRelativeResize="1">
          <a:picLocks noChangeAspect="1"/>
        </xdr:cNvPicPr>
      </xdr:nvPicPr>
      <xdr:blipFill>
        <a:blip r:embed="rId3"/>
        <a:srcRect l="1107" t="3681" r="1661" b="3681"/>
        <a:stretch>
          <a:fillRect/>
        </a:stretch>
      </xdr:blipFill>
      <xdr:spPr>
        <a:xfrm>
          <a:off x="1304925" y="12658725"/>
          <a:ext cx="29337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160</xdr:row>
      <xdr:rowOff>104775</xdr:rowOff>
    </xdr:from>
    <xdr:to>
      <xdr:col>8</xdr:col>
      <xdr:colOff>590550</xdr:colOff>
      <xdr:row>171</xdr:row>
      <xdr:rowOff>47625</xdr:rowOff>
    </xdr:to>
    <xdr:pic>
      <xdr:nvPicPr>
        <xdr:cNvPr id="1" name="Рисунок 6" descr="УД Бристоль.jpg"/>
        <xdr:cNvPicPr preferRelativeResize="1">
          <a:picLocks noChangeAspect="1"/>
        </xdr:cNvPicPr>
      </xdr:nvPicPr>
      <xdr:blipFill>
        <a:blip r:embed="rId1"/>
        <a:srcRect l="3875" t="5831" r="2767" b="4666"/>
        <a:stretch>
          <a:fillRect/>
        </a:stretch>
      </xdr:blipFill>
      <xdr:spPr>
        <a:xfrm>
          <a:off x="704850" y="6791325"/>
          <a:ext cx="47625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201</xdr:row>
      <xdr:rowOff>57150</xdr:rowOff>
    </xdr:from>
    <xdr:to>
      <xdr:col>9</xdr:col>
      <xdr:colOff>219075</xdr:colOff>
      <xdr:row>209</xdr:row>
      <xdr:rowOff>95250</xdr:rowOff>
    </xdr:to>
    <xdr:pic>
      <xdr:nvPicPr>
        <xdr:cNvPr id="2" name="Рисунок 11" descr="табурет Бристол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383000"/>
          <a:ext cx="22288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19050</xdr:rowOff>
    </xdr:from>
    <xdr:to>
      <xdr:col>6</xdr:col>
      <xdr:colOff>571500</xdr:colOff>
      <xdr:row>192</xdr:row>
      <xdr:rowOff>142875</xdr:rowOff>
    </xdr:to>
    <xdr:pic>
      <xdr:nvPicPr>
        <xdr:cNvPr id="3" name="Рисунок 5" descr="БД Бристоль .jpg"/>
        <xdr:cNvPicPr preferRelativeResize="1">
          <a:picLocks noChangeAspect="1"/>
        </xdr:cNvPicPr>
      </xdr:nvPicPr>
      <xdr:blipFill>
        <a:blip r:embed="rId3"/>
        <a:srcRect l="1107" t="3681" r="1661" b="3681"/>
        <a:stretch>
          <a:fillRect/>
        </a:stretch>
      </xdr:blipFill>
      <xdr:spPr>
        <a:xfrm>
          <a:off x="1295400" y="12506325"/>
          <a:ext cx="2933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160</xdr:row>
      <xdr:rowOff>104775</xdr:rowOff>
    </xdr:from>
    <xdr:to>
      <xdr:col>8</xdr:col>
      <xdr:colOff>590550</xdr:colOff>
      <xdr:row>172</xdr:row>
      <xdr:rowOff>190500</xdr:rowOff>
    </xdr:to>
    <xdr:pic>
      <xdr:nvPicPr>
        <xdr:cNvPr id="1" name="Рисунок 6" descr="УД Бристоль.jpg"/>
        <xdr:cNvPicPr preferRelativeResize="1">
          <a:picLocks noChangeAspect="1"/>
        </xdr:cNvPicPr>
      </xdr:nvPicPr>
      <xdr:blipFill>
        <a:blip r:embed="rId1"/>
        <a:srcRect l="3875" t="5831" r="2767" b="4666"/>
        <a:stretch>
          <a:fillRect/>
        </a:stretch>
      </xdr:blipFill>
      <xdr:spPr>
        <a:xfrm>
          <a:off x="704850" y="6791325"/>
          <a:ext cx="47625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201</xdr:row>
      <xdr:rowOff>57150</xdr:rowOff>
    </xdr:from>
    <xdr:to>
      <xdr:col>9</xdr:col>
      <xdr:colOff>219075</xdr:colOff>
      <xdr:row>209</xdr:row>
      <xdr:rowOff>57150</xdr:rowOff>
    </xdr:to>
    <xdr:pic>
      <xdr:nvPicPr>
        <xdr:cNvPr id="2" name="Рисунок 11" descr="табурет Бристол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383000"/>
          <a:ext cx="22288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19050</xdr:rowOff>
    </xdr:from>
    <xdr:to>
      <xdr:col>6</xdr:col>
      <xdr:colOff>571500</xdr:colOff>
      <xdr:row>192</xdr:row>
      <xdr:rowOff>57150</xdr:rowOff>
    </xdr:to>
    <xdr:pic>
      <xdr:nvPicPr>
        <xdr:cNvPr id="3" name="Рисунок 5" descr="БД Бристоль .jpg"/>
        <xdr:cNvPicPr preferRelativeResize="1">
          <a:picLocks noChangeAspect="1"/>
        </xdr:cNvPicPr>
      </xdr:nvPicPr>
      <xdr:blipFill>
        <a:blip r:embed="rId3"/>
        <a:srcRect l="1107" t="3681" r="1661" b="3681"/>
        <a:stretch>
          <a:fillRect/>
        </a:stretch>
      </xdr:blipFill>
      <xdr:spPr>
        <a:xfrm>
          <a:off x="1295400" y="12506325"/>
          <a:ext cx="29337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5"/>
  <sheetViews>
    <sheetView tabSelected="1" view="pageBreakPreview" zoomScale="60" zoomScaleNormal="85" zoomScalePageLayoutView="0" workbookViewId="0" topLeftCell="A1">
      <selection activeCell="E195" sqref="E195"/>
    </sheetView>
  </sheetViews>
  <sheetFormatPr defaultColWidth="9.140625" defaultRowHeight="15"/>
  <sheetData>
    <row r="1" spans="3:22" s="4" customFormat="1" ht="18.75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"/>
      <c r="L1" s="1"/>
      <c r="M1" s="2"/>
      <c r="N1" s="193" t="s">
        <v>55</v>
      </c>
      <c r="O1" s="194"/>
      <c r="P1" s="194"/>
      <c r="Q1" s="194"/>
      <c r="R1" s="194"/>
      <c r="S1" s="194"/>
      <c r="T1" s="194"/>
      <c r="U1" s="194"/>
      <c r="V1" s="3"/>
    </row>
    <row r="2" spans="2:22" s="4" customFormat="1" ht="18.75" customHeight="1">
      <c r="B2" s="169">
        <f>180*2</f>
        <v>360</v>
      </c>
      <c r="C2" s="197" t="s">
        <v>56</v>
      </c>
      <c r="D2" s="197"/>
      <c r="E2" s="197"/>
      <c r="F2" s="197"/>
      <c r="G2" s="197"/>
      <c r="H2" s="197"/>
      <c r="I2" s="197"/>
      <c r="J2" s="197"/>
      <c r="K2" s="197"/>
      <c r="L2" s="5"/>
      <c r="M2" s="5"/>
      <c r="N2" s="194"/>
      <c r="O2" s="194"/>
      <c r="P2" s="194"/>
      <c r="Q2" s="194"/>
      <c r="R2" s="194"/>
      <c r="S2" s="194"/>
      <c r="T2" s="194"/>
      <c r="U2" s="194"/>
      <c r="V2" s="3"/>
    </row>
    <row r="3" spans="2:22" s="4" customFormat="1" ht="18.75" customHeight="1">
      <c r="B3" s="169">
        <f>143*2</f>
        <v>286</v>
      </c>
      <c r="C3" s="197"/>
      <c r="D3" s="197"/>
      <c r="E3" s="197"/>
      <c r="F3" s="197"/>
      <c r="G3" s="197"/>
      <c r="H3" s="197"/>
      <c r="I3" s="197"/>
      <c r="J3" s="197"/>
      <c r="K3" s="197"/>
      <c r="L3" s="5"/>
      <c r="M3" s="5"/>
      <c r="N3" s="194"/>
      <c r="O3" s="194"/>
      <c r="P3" s="194"/>
      <c r="Q3" s="194"/>
      <c r="R3" s="194"/>
      <c r="S3" s="194"/>
      <c r="T3" s="194"/>
      <c r="U3" s="194"/>
      <c r="V3" s="3"/>
    </row>
    <row r="4" spans="2:22" s="4" customFormat="1" ht="18.75" customHeight="1">
      <c r="B4" s="169">
        <f>11.6*2</f>
        <v>23.2</v>
      </c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194"/>
      <c r="O4" s="194"/>
      <c r="P4" s="194"/>
      <c r="Q4" s="194"/>
      <c r="R4" s="194"/>
      <c r="S4" s="194"/>
      <c r="T4" s="194"/>
      <c r="U4" s="194"/>
      <c r="V4" s="3"/>
    </row>
    <row r="5" spans="2:16" s="4" customFormat="1" ht="17.25" customHeight="1">
      <c r="B5" s="8" t="s">
        <v>1</v>
      </c>
      <c r="C5" s="6"/>
      <c r="D5" s="9"/>
      <c r="E5" s="9"/>
      <c r="F5" s="9"/>
      <c r="G5" s="9"/>
      <c r="H5" s="9"/>
      <c r="I5" s="9"/>
      <c r="J5" s="9"/>
      <c r="K5" s="195" t="s">
        <v>36</v>
      </c>
      <c r="L5" s="195"/>
      <c r="M5" s="9"/>
      <c r="N5" s="10"/>
      <c r="O5" s="10"/>
      <c r="P5" s="10"/>
    </row>
    <row r="6" spans="3:22" s="4" customFormat="1" ht="18" customHeight="1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0"/>
      <c r="P6" s="10"/>
      <c r="Q6" s="7"/>
      <c r="R6" s="7"/>
      <c r="S6" s="7"/>
      <c r="T6" s="7"/>
      <c r="U6" s="7"/>
      <c r="V6" s="7"/>
    </row>
    <row r="7" spans="3:22" s="4" customFormat="1" ht="25.5" hidden="1"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/>
    </row>
    <row r="8" ht="15" hidden="1"/>
    <row r="9" spans="2:22" s="16" customFormat="1" ht="18.75" customHeight="1" hidden="1">
      <c r="B9" s="17"/>
      <c r="C9" s="18"/>
      <c r="D9" s="19"/>
      <c r="E9" s="18"/>
      <c r="F9" s="18"/>
      <c r="G9" s="20"/>
      <c r="H9" s="18"/>
      <c r="I9" s="21"/>
      <c r="J9" s="22"/>
      <c r="K9" s="22"/>
      <c r="L9" s="23"/>
      <c r="M9" s="21"/>
      <c r="N9" s="21"/>
      <c r="O9" s="21"/>
      <c r="P9" s="21"/>
      <c r="Q9" s="21"/>
      <c r="R9" s="21"/>
      <c r="S9" s="21"/>
      <c r="T9" s="21"/>
      <c r="U9" s="24"/>
      <c r="V9" s="15"/>
    </row>
    <row r="10" spans="3:22" s="4" customFormat="1" ht="18.75" customHeight="1" hidden="1">
      <c r="C10" s="188" t="s">
        <v>3</v>
      </c>
      <c r="D10" s="189"/>
      <c r="E10" s="27">
        <v>140</v>
      </c>
      <c r="F10" s="27">
        <v>150</v>
      </c>
      <c r="G10" s="27">
        <v>160</v>
      </c>
      <c r="H10" s="27">
        <v>170</v>
      </c>
      <c r="I10" s="27">
        <v>180</v>
      </c>
      <c r="J10" s="27">
        <v>190</v>
      </c>
      <c r="K10" s="27">
        <v>200</v>
      </c>
      <c r="L10" s="27">
        <v>210</v>
      </c>
      <c r="M10" s="27">
        <v>220</v>
      </c>
      <c r="N10" s="28"/>
      <c r="O10" s="28"/>
      <c r="P10" s="82" t="s">
        <v>4</v>
      </c>
      <c r="Q10" s="30"/>
      <c r="R10" s="30"/>
      <c r="S10" s="30"/>
      <c r="T10" s="30"/>
      <c r="U10" s="31"/>
      <c r="V10" s="28"/>
    </row>
    <row r="11" spans="3:22" s="4" customFormat="1" ht="18.75" customHeight="1" hidden="1">
      <c r="C11" s="32"/>
      <c r="D11" s="192">
        <v>105</v>
      </c>
      <c r="E11" s="33">
        <v>4.4</v>
      </c>
      <c r="F11" s="33">
        <v>4.5</v>
      </c>
      <c r="G11" s="33">
        <v>4.6</v>
      </c>
      <c r="H11" s="33">
        <v>4.9</v>
      </c>
      <c r="I11" s="33">
        <v>5.1</v>
      </c>
      <c r="J11" s="33">
        <v>5.3</v>
      </c>
      <c r="K11" s="33">
        <v>5.5</v>
      </c>
      <c r="L11" s="33">
        <v>5.7</v>
      </c>
      <c r="M11" s="33">
        <v>5.8</v>
      </c>
      <c r="N11" s="34" t="s">
        <v>5</v>
      </c>
      <c r="O11" s="28"/>
      <c r="P11" s="35" t="s">
        <v>24</v>
      </c>
      <c r="Q11" s="36"/>
      <c r="R11" s="36"/>
      <c r="S11" s="36"/>
      <c r="T11" s="36"/>
      <c r="U11" s="31"/>
      <c r="V11" s="28"/>
    </row>
    <row r="12" spans="3:22" s="4" customFormat="1" ht="18.75" customHeight="1" hidden="1">
      <c r="C12" s="32"/>
      <c r="D12" s="192"/>
      <c r="E12" s="33">
        <v>1</v>
      </c>
      <c r="F12" s="33">
        <v>1.1</v>
      </c>
      <c r="G12" s="33">
        <v>1.2</v>
      </c>
      <c r="H12" s="33">
        <v>1.2</v>
      </c>
      <c r="I12" s="33">
        <v>1.2</v>
      </c>
      <c r="J12" s="33">
        <v>1.3</v>
      </c>
      <c r="K12" s="33">
        <v>1.4</v>
      </c>
      <c r="L12" s="33">
        <v>1.5</v>
      </c>
      <c r="M12" s="33">
        <v>1.6</v>
      </c>
      <c r="N12" s="34" t="s">
        <v>6</v>
      </c>
      <c r="O12" s="28"/>
      <c r="P12" s="35"/>
      <c r="Q12" s="36"/>
      <c r="R12" s="36"/>
      <c r="S12" s="36"/>
      <c r="T12" s="36"/>
      <c r="U12" s="31"/>
      <c r="V12" s="28"/>
    </row>
    <row r="13" spans="2:22" s="4" customFormat="1" ht="18.75" customHeight="1" hidden="1">
      <c r="B13" s="25"/>
      <c r="C13" s="32"/>
      <c r="D13" s="192"/>
      <c r="E13" s="33">
        <v>1.2</v>
      </c>
      <c r="F13" s="33">
        <v>1.3</v>
      </c>
      <c r="G13" s="33">
        <v>1.4</v>
      </c>
      <c r="H13" s="33">
        <v>1.5</v>
      </c>
      <c r="I13" s="33">
        <v>1.6</v>
      </c>
      <c r="J13" s="33">
        <v>1.7</v>
      </c>
      <c r="K13" s="33">
        <v>1.8</v>
      </c>
      <c r="L13" s="37">
        <v>1.9</v>
      </c>
      <c r="M13" s="33">
        <v>2</v>
      </c>
      <c r="N13" s="34" t="s">
        <v>7</v>
      </c>
      <c r="O13" s="28"/>
      <c r="P13" s="35"/>
      <c r="Q13" s="36"/>
      <c r="R13" s="36"/>
      <c r="S13" s="36"/>
      <c r="T13" s="36"/>
      <c r="U13" s="31"/>
      <c r="V13" s="28"/>
    </row>
    <row r="14" spans="2:22" s="4" customFormat="1" ht="18.75" customHeight="1" hidden="1" thickBot="1">
      <c r="B14" s="25"/>
      <c r="C14" s="32"/>
      <c r="D14" s="192"/>
      <c r="E14" s="33">
        <f aca="true" t="shared" si="0" ref="E14:M14">+ROUNDUP(E11*$B$2+E12*$B$3+E13*$B$4,-1)</f>
        <v>1900</v>
      </c>
      <c r="F14" s="33">
        <f t="shared" si="0"/>
        <v>1970</v>
      </c>
      <c r="G14" s="33">
        <f t="shared" si="0"/>
        <v>2040</v>
      </c>
      <c r="H14" s="33">
        <f t="shared" si="0"/>
        <v>2150</v>
      </c>
      <c r="I14" s="33">
        <f t="shared" si="0"/>
        <v>2220</v>
      </c>
      <c r="J14" s="33">
        <f t="shared" si="0"/>
        <v>2320</v>
      </c>
      <c r="K14" s="33">
        <f t="shared" si="0"/>
        <v>2430</v>
      </c>
      <c r="L14" s="33">
        <f t="shared" si="0"/>
        <v>2530</v>
      </c>
      <c r="M14" s="33">
        <f t="shared" si="0"/>
        <v>2600</v>
      </c>
      <c r="N14" s="34" t="s">
        <v>8</v>
      </c>
      <c r="O14" s="28"/>
      <c r="P14" s="35"/>
      <c r="Q14" s="36"/>
      <c r="R14" s="36"/>
      <c r="S14" s="36"/>
      <c r="T14" s="36"/>
      <c r="U14" s="31"/>
      <c r="V14" s="28"/>
    </row>
    <row r="15" spans="2:22" s="4" customFormat="1" ht="18.75" customHeight="1" hidden="1">
      <c r="B15" s="25"/>
      <c r="C15" s="32"/>
      <c r="D15" s="38"/>
      <c r="E15" s="186">
        <v>115</v>
      </c>
      <c r="F15" s="39">
        <v>4.6</v>
      </c>
      <c r="G15" s="39">
        <v>4.8</v>
      </c>
      <c r="H15" s="39">
        <v>5</v>
      </c>
      <c r="I15" s="39">
        <v>5.2</v>
      </c>
      <c r="J15" s="39">
        <v>5.4</v>
      </c>
      <c r="K15" s="39">
        <v>5.6</v>
      </c>
      <c r="L15" s="40">
        <v>5.8</v>
      </c>
      <c r="M15" s="41">
        <v>6.1</v>
      </c>
      <c r="N15" s="34" t="s">
        <v>5</v>
      </c>
      <c r="O15" s="28"/>
      <c r="P15" s="35" t="s">
        <v>9</v>
      </c>
      <c r="Q15" s="36"/>
      <c r="R15" s="36"/>
      <c r="S15" s="36"/>
      <c r="T15" s="36" t="s">
        <v>10</v>
      </c>
      <c r="U15" s="42"/>
      <c r="V15" s="28"/>
    </row>
    <row r="16" spans="2:22" s="4" customFormat="1" ht="18.75" customHeight="1" hidden="1">
      <c r="B16" s="25"/>
      <c r="C16" s="32"/>
      <c r="D16" s="38"/>
      <c r="E16" s="186"/>
      <c r="F16" s="39">
        <v>1.2</v>
      </c>
      <c r="G16" s="39">
        <v>1.2</v>
      </c>
      <c r="H16" s="39">
        <v>1.2</v>
      </c>
      <c r="I16" s="39">
        <v>1.2</v>
      </c>
      <c r="J16" s="39">
        <v>1.3</v>
      </c>
      <c r="K16" s="39">
        <v>1.4</v>
      </c>
      <c r="L16" s="43">
        <v>1.5</v>
      </c>
      <c r="M16" s="41">
        <v>1.6</v>
      </c>
      <c r="N16" s="34" t="s">
        <v>6</v>
      </c>
      <c r="O16" s="28"/>
      <c r="P16" s="35"/>
      <c r="Q16" s="36"/>
      <c r="R16" s="36"/>
      <c r="S16" s="36"/>
      <c r="T16" s="36"/>
      <c r="U16" s="42"/>
      <c r="V16" s="28"/>
    </row>
    <row r="17" spans="2:22" s="4" customFormat="1" ht="18.75" customHeight="1" hidden="1" thickBot="1">
      <c r="B17" s="44"/>
      <c r="C17" s="45"/>
      <c r="D17" s="38"/>
      <c r="E17" s="186"/>
      <c r="F17" s="33">
        <f>F52</f>
        <v>1.3</v>
      </c>
      <c r="G17" s="33">
        <f aca="true" t="shared" si="1" ref="G17:M17">G52</f>
        <v>1.4</v>
      </c>
      <c r="H17" s="33">
        <f t="shared" si="1"/>
        <v>1.5</v>
      </c>
      <c r="I17" s="33">
        <f t="shared" si="1"/>
        <v>1.6</v>
      </c>
      <c r="J17" s="33">
        <f t="shared" si="1"/>
        <v>1.7</v>
      </c>
      <c r="K17" s="39">
        <f t="shared" si="1"/>
        <v>1.8</v>
      </c>
      <c r="L17" s="46">
        <f t="shared" si="1"/>
        <v>1.9</v>
      </c>
      <c r="M17" s="41">
        <f t="shared" si="1"/>
        <v>2</v>
      </c>
      <c r="N17" s="34" t="s">
        <v>7</v>
      </c>
      <c r="O17" s="28"/>
      <c r="P17" s="35"/>
      <c r="Q17" s="36"/>
      <c r="R17" s="36"/>
      <c r="S17" s="36"/>
      <c r="T17" s="36"/>
      <c r="U17" s="42"/>
      <c r="V17" s="28"/>
    </row>
    <row r="18" spans="2:22" s="4" customFormat="1" ht="18.75" customHeight="1" hidden="1">
      <c r="B18" s="44"/>
      <c r="C18" s="45"/>
      <c r="D18" s="38"/>
      <c r="E18" s="186"/>
      <c r="F18" s="47">
        <f aca="true" t="shared" si="2" ref="F18:M18">ROUNDUP($B$2*F15+$B$3*F16+$B$4*F17,-1)</f>
        <v>2030</v>
      </c>
      <c r="G18" s="47">
        <f t="shared" si="2"/>
        <v>2110</v>
      </c>
      <c r="H18" s="47">
        <f t="shared" si="2"/>
        <v>2180</v>
      </c>
      <c r="I18" s="47">
        <f t="shared" si="2"/>
        <v>2260</v>
      </c>
      <c r="J18" s="47">
        <f t="shared" si="2"/>
        <v>2360</v>
      </c>
      <c r="K18" s="47">
        <f t="shared" si="2"/>
        <v>2460</v>
      </c>
      <c r="L18" s="48">
        <f t="shared" si="2"/>
        <v>2570</v>
      </c>
      <c r="M18" s="47">
        <f t="shared" si="2"/>
        <v>2700</v>
      </c>
      <c r="N18" s="34" t="s">
        <v>8</v>
      </c>
      <c r="O18" s="28"/>
      <c r="P18" s="35"/>
      <c r="Q18" s="36"/>
      <c r="R18" s="36"/>
      <c r="S18" s="36"/>
      <c r="T18" s="36"/>
      <c r="U18" s="42"/>
      <c r="V18" s="28"/>
    </row>
    <row r="19" spans="2:22" s="4" customFormat="1" ht="18.75" customHeight="1" hidden="1">
      <c r="B19" s="49"/>
      <c r="C19" s="50"/>
      <c r="D19" s="51"/>
      <c r="E19" s="52"/>
      <c r="F19" s="186">
        <v>125</v>
      </c>
      <c r="G19" s="33">
        <v>4.8</v>
      </c>
      <c r="H19" s="33">
        <v>5.2</v>
      </c>
      <c r="I19" s="33">
        <v>5.4</v>
      </c>
      <c r="J19" s="33">
        <v>5.5</v>
      </c>
      <c r="K19" s="33">
        <v>5.7</v>
      </c>
      <c r="L19" s="47">
        <v>5.9</v>
      </c>
      <c r="M19" s="33">
        <v>6.2</v>
      </c>
      <c r="N19" s="34" t="s">
        <v>5</v>
      </c>
      <c r="O19" s="28"/>
      <c r="P19" s="35" t="s">
        <v>11</v>
      </c>
      <c r="Q19" s="36"/>
      <c r="R19" s="36"/>
      <c r="S19" s="36"/>
      <c r="T19" s="36" t="s">
        <v>12</v>
      </c>
      <c r="U19" s="42"/>
      <c r="V19" s="28"/>
    </row>
    <row r="20" spans="2:22" s="4" customFormat="1" ht="18.75" customHeight="1" hidden="1">
      <c r="B20" s="49"/>
      <c r="C20" s="50"/>
      <c r="D20" s="51"/>
      <c r="E20" s="52"/>
      <c r="F20" s="186"/>
      <c r="G20" s="33">
        <v>1.2</v>
      </c>
      <c r="H20" s="33">
        <v>1.2</v>
      </c>
      <c r="I20" s="33">
        <v>1.2</v>
      </c>
      <c r="J20" s="33">
        <v>1.3</v>
      </c>
      <c r="K20" s="33">
        <v>1.4</v>
      </c>
      <c r="L20" s="33">
        <v>1.5</v>
      </c>
      <c r="M20" s="33">
        <v>1.6</v>
      </c>
      <c r="N20" s="34" t="s">
        <v>6</v>
      </c>
      <c r="O20" s="28"/>
      <c r="P20" s="35"/>
      <c r="Q20" s="36"/>
      <c r="R20" s="36"/>
      <c r="S20" s="36"/>
      <c r="T20" s="36"/>
      <c r="U20" s="42"/>
      <c r="V20" s="28"/>
    </row>
    <row r="21" spans="5:22" s="4" customFormat="1" ht="18.75" customHeight="1" hidden="1">
      <c r="E21" s="52"/>
      <c r="F21" s="186"/>
      <c r="G21" s="33">
        <f>G56</f>
        <v>1.4</v>
      </c>
      <c r="H21" s="33">
        <f aca="true" t="shared" si="3" ref="H21:M21">H56</f>
        <v>1.5</v>
      </c>
      <c r="I21" s="33">
        <f t="shared" si="3"/>
        <v>1.6</v>
      </c>
      <c r="J21" s="33">
        <f t="shared" si="3"/>
        <v>1.7</v>
      </c>
      <c r="K21" s="33">
        <f t="shared" si="3"/>
        <v>1.8</v>
      </c>
      <c r="L21" s="33">
        <f t="shared" si="3"/>
        <v>1.9</v>
      </c>
      <c r="M21" s="33">
        <f t="shared" si="3"/>
        <v>2</v>
      </c>
      <c r="N21" s="34" t="s">
        <v>7</v>
      </c>
      <c r="O21" s="28"/>
      <c r="P21" s="35"/>
      <c r="Q21" s="36"/>
      <c r="R21" s="36"/>
      <c r="S21" s="36"/>
      <c r="T21" s="36"/>
      <c r="U21" s="42"/>
      <c r="V21" s="28"/>
    </row>
    <row r="22" spans="5:22" s="4" customFormat="1" ht="18.75" customHeight="1" hidden="1">
      <c r="E22" s="52"/>
      <c r="F22" s="186"/>
      <c r="G22" s="33">
        <f aca="true" t="shared" si="4" ref="G22:M22">ROUNDUP(G19*$B$2+G20*$B$3+G21*$B$4,-1)</f>
        <v>2110</v>
      </c>
      <c r="H22" s="33">
        <f t="shared" si="4"/>
        <v>2250</v>
      </c>
      <c r="I22" s="33">
        <f t="shared" si="4"/>
        <v>2330</v>
      </c>
      <c r="J22" s="33">
        <f t="shared" si="4"/>
        <v>2400</v>
      </c>
      <c r="K22" s="33">
        <f t="shared" si="4"/>
        <v>2500</v>
      </c>
      <c r="L22" s="33">
        <f t="shared" si="4"/>
        <v>2600</v>
      </c>
      <c r="M22" s="33">
        <f t="shared" si="4"/>
        <v>2740</v>
      </c>
      <c r="N22" s="34" t="s">
        <v>8</v>
      </c>
      <c r="O22" s="28"/>
      <c r="P22" s="35"/>
      <c r="Q22" s="36"/>
      <c r="R22" s="36"/>
      <c r="S22" s="36"/>
      <c r="T22" s="36"/>
      <c r="U22" s="42"/>
      <c r="V22" s="28"/>
    </row>
    <row r="23" spans="2:22" s="4" customFormat="1" ht="18.75" customHeight="1" hidden="1">
      <c r="B23" s="53"/>
      <c r="C23" s="54"/>
      <c r="D23" s="55"/>
      <c r="E23" s="45"/>
      <c r="F23" s="52"/>
      <c r="G23" s="186">
        <v>135</v>
      </c>
      <c r="H23" s="33">
        <v>5.5</v>
      </c>
      <c r="I23" s="33">
        <v>5.7</v>
      </c>
      <c r="J23" s="33">
        <v>5.7</v>
      </c>
      <c r="K23" s="33">
        <v>5.8</v>
      </c>
      <c r="L23" s="33">
        <v>6</v>
      </c>
      <c r="M23" s="33">
        <v>6.3</v>
      </c>
      <c r="N23" s="34" t="s">
        <v>5</v>
      </c>
      <c r="O23" s="28"/>
      <c r="P23" s="35" t="s">
        <v>13</v>
      </c>
      <c r="Q23" s="36"/>
      <c r="R23" s="36"/>
      <c r="S23" s="36"/>
      <c r="T23" s="36" t="s">
        <v>14</v>
      </c>
      <c r="U23" s="42"/>
      <c r="V23" s="28"/>
    </row>
    <row r="24" spans="2:22" s="4" customFormat="1" ht="18.75" customHeight="1" hidden="1">
      <c r="B24" s="53"/>
      <c r="C24" s="56"/>
      <c r="D24" s="56"/>
      <c r="F24" s="52"/>
      <c r="G24" s="186"/>
      <c r="H24" s="33">
        <v>1.2</v>
      </c>
      <c r="I24" s="33">
        <v>1.2</v>
      </c>
      <c r="J24" s="33">
        <v>1.3</v>
      </c>
      <c r="K24" s="33">
        <v>1.4</v>
      </c>
      <c r="L24" s="33">
        <v>1.5</v>
      </c>
      <c r="M24" s="33">
        <v>1.6</v>
      </c>
      <c r="N24" s="34" t="s">
        <v>6</v>
      </c>
      <c r="O24" s="28"/>
      <c r="P24" s="35"/>
      <c r="Q24" s="36"/>
      <c r="R24" s="36"/>
      <c r="S24" s="36"/>
      <c r="T24" s="36"/>
      <c r="U24" s="42"/>
      <c r="V24" s="28"/>
    </row>
    <row r="25" spans="2:22" s="4" customFormat="1" ht="18.75" customHeight="1" hidden="1">
      <c r="B25" s="57"/>
      <c r="C25" s="45"/>
      <c r="D25" s="28"/>
      <c r="E25" s="52"/>
      <c r="F25" s="52"/>
      <c r="G25" s="186"/>
      <c r="H25" s="33">
        <f aca="true" t="shared" si="5" ref="H25:M25">H60</f>
        <v>1.5</v>
      </c>
      <c r="I25" s="33">
        <f t="shared" si="5"/>
        <v>1.6</v>
      </c>
      <c r="J25" s="33">
        <f t="shared" si="5"/>
        <v>1.7</v>
      </c>
      <c r="K25" s="33">
        <f t="shared" si="5"/>
        <v>1.8</v>
      </c>
      <c r="L25" s="33">
        <f t="shared" si="5"/>
        <v>1.9</v>
      </c>
      <c r="M25" s="33">
        <f t="shared" si="5"/>
        <v>2</v>
      </c>
      <c r="N25" s="34" t="s">
        <v>7</v>
      </c>
      <c r="O25" s="28"/>
      <c r="P25" s="35"/>
      <c r="Q25" s="36"/>
      <c r="R25" s="36"/>
      <c r="S25" s="36"/>
      <c r="T25" s="36"/>
      <c r="U25" s="42"/>
      <c r="V25" s="28"/>
    </row>
    <row r="26" spans="2:22" s="4" customFormat="1" ht="18.75" customHeight="1" hidden="1">
      <c r="B26" s="57"/>
      <c r="C26" s="45"/>
      <c r="D26" s="28"/>
      <c r="E26" s="52"/>
      <c r="F26" s="52"/>
      <c r="G26" s="186"/>
      <c r="H26" s="33">
        <f aca="true" t="shared" si="6" ref="H26:M26">ROUNDUP(H23*$B$2+H24*$B$3+H25*$B$4,-1)</f>
        <v>2360</v>
      </c>
      <c r="I26" s="33">
        <f t="shared" si="6"/>
        <v>2440</v>
      </c>
      <c r="J26" s="33">
        <f t="shared" si="6"/>
        <v>2470</v>
      </c>
      <c r="K26" s="33">
        <f t="shared" si="6"/>
        <v>2540</v>
      </c>
      <c r="L26" s="33">
        <f t="shared" si="6"/>
        <v>2640</v>
      </c>
      <c r="M26" s="33">
        <f t="shared" si="6"/>
        <v>2780</v>
      </c>
      <c r="N26" s="34" t="s">
        <v>8</v>
      </c>
      <c r="O26" s="28"/>
      <c r="P26" s="35"/>
      <c r="Q26" s="36"/>
      <c r="R26" s="36"/>
      <c r="S26" s="36"/>
      <c r="T26" s="36"/>
      <c r="U26" s="42"/>
      <c r="V26" s="28"/>
    </row>
    <row r="27" spans="2:22" s="4" customFormat="1" ht="18.75" customHeight="1" hidden="1">
      <c r="B27" s="44"/>
      <c r="C27" s="32"/>
      <c r="D27" s="58"/>
      <c r="E27" s="26"/>
      <c r="F27" s="52"/>
      <c r="G27" s="52"/>
      <c r="H27" s="186">
        <v>145</v>
      </c>
      <c r="I27" s="33">
        <v>5.8</v>
      </c>
      <c r="J27" s="33">
        <v>5.9</v>
      </c>
      <c r="K27" s="33">
        <v>6</v>
      </c>
      <c r="L27" s="33">
        <v>6.1</v>
      </c>
      <c r="M27" s="33">
        <v>6.5</v>
      </c>
      <c r="N27" s="34" t="s">
        <v>5</v>
      </c>
      <c r="O27" s="28"/>
      <c r="P27" s="35" t="s">
        <v>15</v>
      </c>
      <c r="Q27" s="36"/>
      <c r="R27" s="36"/>
      <c r="S27" s="36"/>
      <c r="T27" s="36" t="s">
        <v>16</v>
      </c>
      <c r="U27" s="42"/>
      <c r="V27" s="28"/>
    </row>
    <row r="28" spans="2:22" s="4" customFormat="1" ht="18.75" customHeight="1" hidden="1">
      <c r="B28" s="44"/>
      <c r="C28" s="32"/>
      <c r="D28" s="58"/>
      <c r="E28" s="26"/>
      <c r="F28" s="52"/>
      <c r="G28" s="52"/>
      <c r="H28" s="186"/>
      <c r="I28" s="33">
        <v>1.2</v>
      </c>
      <c r="J28" s="33">
        <v>1.3</v>
      </c>
      <c r="K28" s="33">
        <v>1.4</v>
      </c>
      <c r="L28" s="33">
        <v>1.5</v>
      </c>
      <c r="M28" s="33">
        <v>1.6</v>
      </c>
      <c r="N28" s="34" t="s">
        <v>6</v>
      </c>
      <c r="O28" s="28"/>
      <c r="P28" s="35"/>
      <c r="Q28" s="36"/>
      <c r="R28" s="36"/>
      <c r="S28" s="36"/>
      <c r="T28" s="36"/>
      <c r="U28" s="42"/>
      <c r="V28" s="28"/>
    </row>
    <row r="29" spans="3:22" s="4" customFormat="1" ht="18.75" customHeight="1" hidden="1">
      <c r="C29" s="32"/>
      <c r="D29" s="58"/>
      <c r="E29" s="26"/>
      <c r="F29" s="52"/>
      <c r="G29" s="52"/>
      <c r="H29" s="186"/>
      <c r="I29" s="33">
        <f>I64</f>
        <v>1.6</v>
      </c>
      <c r="J29" s="33">
        <f>J64</f>
        <v>1.7</v>
      </c>
      <c r="K29" s="33">
        <f>K64</f>
        <v>1.8</v>
      </c>
      <c r="L29" s="33">
        <f>L64</f>
        <v>1.9</v>
      </c>
      <c r="M29" s="33">
        <f>M64</f>
        <v>2</v>
      </c>
      <c r="N29" s="34" t="s">
        <v>7</v>
      </c>
      <c r="O29" s="28"/>
      <c r="P29" s="35"/>
      <c r="Q29" s="36"/>
      <c r="R29" s="36"/>
      <c r="S29" s="36"/>
      <c r="T29" s="36"/>
      <c r="U29" s="42"/>
      <c r="V29" s="28"/>
    </row>
    <row r="30" spans="3:22" s="4" customFormat="1" ht="18.75" customHeight="1" hidden="1">
      <c r="C30" s="32"/>
      <c r="D30" s="58"/>
      <c r="E30" s="26"/>
      <c r="F30" s="52"/>
      <c r="G30" s="52"/>
      <c r="H30" s="186"/>
      <c r="I30" s="33">
        <f>ROUNDUP(I27*$B$2+I28*$B$3+I29*$B$4,-1)</f>
        <v>2470</v>
      </c>
      <c r="J30" s="33">
        <f>ROUNDUP(J27*$B$2+J28*$B$3+J29*$B$4,-1)</f>
        <v>2540</v>
      </c>
      <c r="K30" s="33">
        <f>ROUNDUP(K27*$B$2+K28*$B$3+K29*$B$4,-1)</f>
        <v>2610</v>
      </c>
      <c r="L30" s="33">
        <f>ROUNDUP(L27*$B$2+L28*$B$3+L29*$B$4,-1)</f>
        <v>2670</v>
      </c>
      <c r="M30" s="33">
        <f>ROUNDUP(M27*$B$2+M28*$B$3+M29*$B$4,-1)</f>
        <v>2850</v>
      </c>
      <c r="N30" s="34" t="s">
        <v>8</v>
      </c>
      <c r="O30" s="28"/>
      <c r="P30" s="35"/>
      <c r="Q30" s="36"/>
      <c r="R30" s="36"/>
      <c r="S30" s="36"/>
      <c r="T30" s="36"/>
      <c r="U30" s="42"/>
      <c r="V30" s="28"/>
    </row>
    <row r="31" spans="2:22" s="4" customFormat="1" ht="18.75" customHeight="1" hidden="1">
      <c r="B31" s="25"/>
      <c r="C31" s="32"/>
      <c r="D31" s="58"/>
      <c r="E31" s="26"/>
      <c r="F31" s="58"/>
      <c r="G31" s="52"/>
      <c r="H31" s="52"/>
      <c r="I31" s="186">
        <v>155</v>
      </c>
      <c r="J31" s="33">
        <v>6</v>
      </c>
      <c r="K31" s="33">
        <v>6.1</v>
      </c>
      <c r="L31" s="33">
        <v>6.4</v>
      </c>
      <c r="M31" s="33">
        <v>6.7</v>
      </c>
      <c r="N31" s="34" t="s">
        <v>5</v>
      </c>
      <c r="O31" s="28"/>
      <c r="P31" s="59" t="s">
        <v>17</v>
      </c>
      <c r="Q31" s="36"/>
      <c r="R31" s="36"/>
      <c r="S31" s="36"/>
      <c r="T31" s="36" t="s">
        <v>18</v>
      </c>
      <c r="U31" s="42"/>
      <c r="V31" s="28"/>
    </row>
    <row r="32" spans="2:22" s="4" customFormat="1" ht="18.75" customHeight="1" hidden="1">
      <c r="B32" s="25"/>
      <c r="C32" s="32"/>
      <c r="D32" s="58"/>
      <c r="E32" s="26"/>
      <c r="F32" s="58"/>
      <c r="G32" s="52"/>
      <c r="H32" s="52"/>
      <c r="I32" s="186"/>
      <c r="J32" s="33">
        <v>1.3</v>
      </c>
      <c r="K32" s="33">
        <v>1.4</v>
      </c>
      <c r="L32" s="33">
        <v>1.5</v>
      </c>
      <c r="M32" s="33">
        <v>1.6</v>
      </c>
      <c r="N32" s="34" t="s">
        <v>6</v>
      </c>
      <c r="O32" s="28"/>
      <c r="P32" s="59"/>
      <c r="Q32" s="36"/>
      <c r="R32" s="36"/>
      <c r="S32" s="36"/>
      <c r="T32" s="36"/>
      <c r="U32" s="42"/>
      <c r="V32" s="28"/>
    </row>
    <row r="33" spans="2:22" s="4" customFormat="1" ht="18.75" customHeight="1" hidden="1">
      <c r="B33" s="25"/>
      <c r="C33" s="32"/>
      <c r="D33" s="58"/>
      <c r="E33" s="26"/>
      <c r="F33" s="58"/>
      <c r="G33" s="52"/>
      <c r="H33" s="52"/>
      <c r="I33" s="186"/>
      <c r="J33" s="33">
        <f>J68</f>
        <v>1.7</v>
      </c>
      <c r="K33" s="33">
        <f>K68</f>
        <v>1.8</v>
      </c>
      <c r="L33" s="33">
        <f>L68</f>
        <v>1.9</v>
      </c>
      <c r="M33" s="33">
        <f>M68</f>
        <v>2</v>
      </c>
      <c r="N33" s="34" t="s">
        <v>7</v>
      </c>
      <c r="O33" s="28"/>
      <c r="P33" s="59"/>
      <c r="Q33" s="36"/>
      <c r="R33" s="36"/>
      <c r="S33" s="36"/>
      <c r="T33" s="36"/>
      <c r="U33" s="42"/>
      <c r="V33" s="28"/>
    </row>
    <row r="34" spans="2:22" s="4" customFormat="1" ht="18.75" customHeight="1" hidden="1">
      <c r="B34" s="25"/>
      <c r="C34" s="32"/>
      <c r="D34" s="58"/>
      <c r="E34" s="26"/>
      <c r="F34" s="58"/>
      <c r="G34" s="52"/>
      <c r="H34" s="52"/>
      <c r="I34" s="186"/>
      <c r="J34" s="33">
        <f>ROUNDUP(J31*$B$2+J32*$B$3+J33*$B$4,-1)</f>
        <v>2580</v>
      </c>
      <c r="K34" s="33">
        <f>ROUNDUP(K31*$B$2+K32*$B$3+K33*$B$4,-1)</f>
        <v>2640</v>
      </c>
      <c r="L34" s="33">
        <f>ROUNDUP(L31*$B$2+L32*$B$3+L33*$B$4,-1)</f>
        <v>2780</v>
      </c>
      <c r="M34" s="33">
        <f>ROUNDUP(M31*$B$2+M32*$B$3+M33*$B$4,-1)</f>
        <v>2920</v>
      </c>
      <c r="N34" s="34" t="s">
        <v>8</v>
      </c>
      <c r="O34" s="28"/>
      <c r="P34" s="59"/>
      <c r="Q34" s="36"/>
      <c r="R34" s="36"/>
      <c r="S34" s="36"/>
      <c r="T34" s="36"/>
      <c r="U34" s="42"/>
      <c r="V34" s="28"/>
    </row>
    <row r="35" spans="2:22" s="4" customFormat="1" ht="18.75" customHeight="1" hidden="1">
      <c r="B35" s="25"/>
      <c r="C35" s="32"/>
      <c r="D35" s="26"/>
      <c r="E35" s="60"/>
      <c r="F35" s="60"/>
      <c r="G35" s="60"/>
      <c r="H35" s="26"/>
      <c r="I35" s="52"/>
      <c r="J35" s="186">
        <v>165</v>
      </c>
      <c r="K35" s="33">
        <v>6.2</v>
      </c>
      <c r="L35" s="33">
        <v>6.5</v>
      </c>
      <c r="M35" s="33">
        <v>6.7</v>
      </c>
      <c r="N35" s="34" t="s">
        <v>5</v>
      </c>
      <c r="O35" s="28"/>
      <c r="P35" s="35" t="s">
        <v>19</v>
      </c>
      <c r="Q35" s="36"/>
      <c r="R35" s="36"/>
      <c r="S35" s="36"/>
      <c r="T35" s="36" t="s">
        <v>20</v>
      </c>
      <c r="U35" s="42"/>
      <c r="V35" s="28"/>
    </row>
    <row r="36" spans="2:22" s="4" customFormat="1" ht="18.75" customHeight="1" hidden="1">
      <c r="B36" s="25"/>
      <c r="C36" s="32"/>
      <c r="D36" s="26"/>
      <c r="E36" s="60"/>
      <c r="F36" s="60"/>
      <c r="G36" s="60"/>
      <c r="H36" s="26"/>
      <c r="I36" s="52"/>
      <c r="J36" s="186"/>
      <c r="K36" s="33">
        <v>1.4</v>
      </c>
      <c r="L36" s="33">
        <v>1.5</v>
      </c>
      <c r="M36" s="33">
        <v>1.6</v>
      </c>
      <c r="N36" s="34" t="s">
        <v>6</v>
      </c>
      <c r="O36" s="28"/>
      <c r="P36" s="35"/>
      <c r="Q36" s="36"/>
      <c r="R36" s="36"/>
      <c r="S36" s="36"/>
      <c r="T36" s="36"/>
      <c r="U36" s="42"/>
      <c r="V36" s="28"/>
    </row>
    <row r="37" spans="2:22" s="4" customFormat="1" ht="18.75" customHeight="1" hidden="1">
      <c r="B37" s="25"/>
      <c r="C37" s="32"/>
      <c r="D37" s="26"/>
      <c r="E37" s="60"/>
      <c r="F37" s="60"/>
      <c r="G37" s="60"/>
      <c r="H37" s="26"/>
      <c r="I37" s="52"/>
      <c r="J37" s="186"/>
      <c r="K37" s="33">
        <f>K72</f>
        <v>1.8</v>
      </c>
      <c r="L37" s="33">
        <f>L72</f>
        <v>1.9</v>
      </c>
      <c r="M37" s="33">
        <f>M72</f>
        <v>2</v>
      </c>
      <c r="N37" s="34" t="s">
        <v>7</v>
      </c>
      <c r="O37" s="28"/>
      <c r="P37" s="35"/>
      <c r="Q37" s="36"/>
      <c r="R37" s="36"/>
      <c r="S37" s="36"/>
      <c r="T37" s="36"/>
      <c r="U37" s="42"/>
      <c r="V37" s="28"/>
    </row>
    <row r="38" spans="2:22" s="4" customFormat="1" ht="18.75" customHeight="1" hidden="1">
      <c r="B38" s="25"/>
      <c r="C38" s="32"/>
      <c r="D38" s="26"/>
      <c r="E38" s="60"/>
      <c r="F38" s="60"/>
      <c r="G38" s="60"/>
      <c r="H38" s="26"/>
      <c r="I38" s="52"/>
      <c r="J38" s="186"/>
      <c r="K38" s="33">
        <f>ROUNDUP(K35*$B$2+K36*$B$3+K37*$B$4,-1)</f>
        <v>2680</v>
      </c>
      <c r="L38" s="33">
        <f>ROUNDUP(L35*$B$2+L36*$B$3+L37*$B$4,-1)</f>
        <v>2820</v>
      </c>
      <c r="M38" s="33">
        <f>ROUNDUP(M35*$B$2+M36*$B$3+M37*$B$4,-1)</f>
        <v>2920</v>
      </c>
      <c r="N38" s="34" t="s">
        <v>8</v>
      </c>
      <c r="O38" s="28"/>
      <c r="P38" s="35"/>
      <c r="Q38" s="36"/>
      <c r="R38" s="36"/>
      <c r="S38" s="36"/>
      <c r="T38" s="36"/>
      <c r="U38" s="42"/>
      <c r="V38" s="28"/>
    </row>
    <row r="39" spans="2:22" s="4" customFormat="1" ht="18.75" customHeight="1" hidden="1">
      <c r="B39" s="25"/>
      <c r="C39" s="32"/>
      <c r="D39" s="26"/>
      <c r="E39" s="26"/>
      <c r="F39" s="52"/>
      <c r="G39" s="52"/>
      <c r="H39" s="26"/>
      <c r="I39" s="52"/>
      <c r="J39" s="52"/>
      <c r="K39" s="186">
        <v>175</v>
      </c>
      <c r="L39" s="41">
        <v>6.7</v>
      </c>
      <c r="M39" s="33">
        <v>6.9</v>
      </c>
      <c r="N39" s="34" t="s">
        <v>5</v>
      </c>
      <c r="O39" s="28"/>
      <c r="P39" s="170" t="s">
        <v>21</v>
      </c>
      <c r="Q39" s="170"/>
      <c r="R39" s="170"/>
      <c r="S39" s="170"/>
      <c r="T39" s="170"/>
      <c r="U39" s="61"/>
      <c r="V39" s="28"/>
    </row>
    <row r="40" spans="2:22" s="4" customFormat="1" ht="18.75" customHeight="1" hidden="1">
      <c r="B40" s="25"/>
      <c r="C40" s="32"/>
      <c r="D40" s="26"/>
      <c r="E40" s="26"/>
      <c r="F40" s="52"/>
      <c r="G40" s="52"/>
      <c r="H40" s="26"/>
      <c r="I40" s="52"/>
      <c r="J40" s="26"/>
      <c r="K40" s="186"/>
      <c r="L40" s="41">
        <v>1.5</v>
      </c>
      <c r="M40" s="33">
        <v>1.6</v>
      </c>
      <c r="N40" s="34" t="s">
        <v>6</v>
      </c>
      <c r="O40" s="28"/>
      <c r="P40" s="170"/>
      <c r="Q40" s="170"/>
      <c r="R40" s="170"/>
      <c r="S40" s="170"/>
      <c r="T40" s="170"/>
      <c r="U40" s="61"/>
      <c r="V40" s="28"/>
    </row>
    <row r="41" spans="2:22" s="4" customFormat="1" ht="18.75" customHeight="1" hidden="1">
      <c r="B41" s="25"/>
      <c r="C41" s="32"/>
      <c r="D41" s="26"/>
      <c r="E41" s="26"/>
      <c r="F41" s="52"/>
      <c r="G41" s="52"/>
      <c r="H41" s="26"/>
      <c r="I41" s="52"/>
      <c r="J41" s="26"/>
      <c r="K41" s="186"/>
      <c r="L41" s="41">
        <f>L76</f>
        <v>1.9</v>
      </c>
      <c r="M41" s="33">
        <f>M76</f>
        <v>2</v>
      </c>
      <c r="N41" s="34" t="s">
        <v>7</v>
      </c>
      <c r="O41" s="28"/>
      <c r="P41" s="170"/>
      <c r="Q41" s="170"/>
      <c r="R41" s="170"/>
      <c r="S41" s="170"/>
      <c r="T41" s="170"/>
      <c r="U41" s="42"/>
      <c r="V41" s="28"/>
    </row>
    <row r="42" spans="2:22" s="4" customFormat="1" ht="18.75" customHeight="1" hidden="1">
      <c r="B42" s="25"/>
      <c r="C42" s="32"/>
      <c r="D42" s="32"/>
      <c r="E42" s="26"/>
      <c r="F42" s="52"/>
      <c r="G42" s="52"/>
      <c r="H42" s="32"/>
      <c r="I42" s="62"/>
      <c r="J42" s="63"/>
      <c r="K42" s="186"/>
      <c r="L42" s="64">
        <f>ROUNDUP(L39*$B$2+L40*$B$3+L41*$B$4,-1)</f>
        <v>2890</v>
      </c>
      <c r="M42" s="65">
        <f>ROUNDUP(M39*$B$2+M40*$B$3+M41*$B$4,-1)</f>
        <v>2990</v>
      </c>
      <c r="N42" s="34" t="s">
        <v>8</v>
      </c>
      <c r="O42" s="28"/>
      <c r="P42" s="28"/>
      <c r="Q42" s="28"/>
      <c r="R42" s="28"/>
      <c r="S42" s="28"/>
      <c r="T42" s="28"/>
      <c r="U42" s="42"/>
      <c r="V42" s="28"/>
    </row>
    <row r="43" spans="2:22" s="4" customFormat="1" ht="18.75" customHeight="1" hidden="1" thickBot="1">
      <c r="B43" s="25"/>
      <c r="C43" s="32"/>
      <c r="D43" s="32"/>
      <c r="E43" s="26"/>
      <c r="F43" s="52"/>
      <c r="G43" s="52"/>
      <c r="H43" s="32"/>
      <c r="I43" s="63"/>
      <c r="J43" s="63"/>
      <c r="K43" s="63"/>
      <c r="L43" s="63"/>
      <c r="M43" s="63"/>
      <c r="N43" s="63"/>
      <c r="O43" s="28"/>
      <c r="P43" s="28"/>
      <c r="Q43" s="28"/>
      <c r="R43" s="28"/>
      <c r="S43" s="28"/>
      <c r="T43" s="28"/>
      <c r="U43" s="42"/>
      <c r="V43" s="28"/>
    </row>
    <row r="44" spans="2:21" ht="15" hidden="1">
      <c r="B44" s="17"/>
      <c r="C44" s="18"/>
      <c r="D44" s="19"/>
      <c r="E44" s="18"/>
      <c r="F44" s="18"/>
      <c r="G44" s="20"/>
      <c r="H44" s="18"/>
      <c r="I44" s="21"/>
      <c r="J44" s="22"/>
      <c r="K44" s="22"/>
      <c r="L44" s="23"/>
      <c r="M44" s="21"/>
      <c r="N44" s="21"/>
      <c r="O44" s="21"/>
      <c r="P44" s="21"/>
      <c r="Q44" s="21"/>
      <c r="R44" s="21"/>
      <c r="S44" s="21"/>
      <c r="T44" s="21"/>
      <c r="U44" s="24"/>
    </row>
    <row r="45" spans="2:21" ht="16.5" hidden="1">
      <c r="B45" s="25">
        <f>B2</f>
        <v>360</v>
      </c>
      <c r="C45" s="188" t="s">
        <v>22</v>
      </c>
      <c r="D45" s="189"/>
      <c r="E45" s="27">
        <v>140</v>
      </c>
      <c r="F45" s="27">
        <v>150</v>
      </c>
      <c r="G45" s="27">
        <v>160</v>
      </c>
      <c r="H45" s="27">
        <v>170</v>
      </c>
      <c r="I45" s="27">
        <v>180</v>
      </c>
      <c r="J45" s="27">
        <v>190</v>
      </c>
      <c r="K45" s="27">
        <v>200</v>
      </c>
      <c r="L45" s="27">
        <v>210</v>
      </c>
      <c r="M45" s="27">
        <v>220</v>
      </c>
      <c r="N45" s="28"/>
      <c r="O45" s="28"/>
      <c r="P45" s="82" t="s">
        <v>4</v>
      </c>
      <c r="Q45" s="30"/>
      <c r="R45" s="30"/>
      <c r="S45" s="30"/>
      <c r="T45" s="30"/>
      <c r="U45" s="31"/>
    </row>
    <row r="46" spans="2:21" ht="18" hidden="1">
      <c r="B46" s="25">
        <f>143*2</f>
        <v>286</v>
      </c>
      <c r="C46" s="32"/>
      <c r="D46" s="192">
        <v>105</v>
      </c>
      <c r="E46" s="41">
        <v>5.4</v>
      </c>
      <c r="F46" s="33">
        <v>5.6</v>
      </c>
      <c r="G46" s="33">
        <v>5.8</v>
      </c>
      <c r="H46" s="33">
        <v>6.1</v>
      </c>
      <c r="I46" s="33">
        <v>6.3</v>
      </c>
      <c r="J46" s="33">
        <v>6.5</v>
      </c>
      <c r="K46" s="33">
        <v>6.6</v>
      </c>
      <c r="L46" s="33">
        <v>6.9</v>
      </c>
      <c r="M46" s="33">
        <v>7.3</v>
      </c>
      <c r="N46" s="34" t="s">
        <v>5</v>
      </c>
      <c r="O46" s="28"/>
      <c r="P46" s="35" t="s">
        <v>24</v>
      </c>
      <c r="Q46" s="36"/>
      <c r="R46" s="36"/>
      <c r="S46" s="36"/>
      <c r="T46" s="36"/>
      <c r="U46" s="31"/>
    </row>
    <row r="47" spans="2:21" ht="18" hidden="1">
      <c r="B47" s="25">
        <f>11.6*2</f>
        <v>23.2</v>
      </c>
      <c r="C47" s="32"/>
      <c r="D47" s="192"/>
      <c r="E47" s="41"/>
      <c r="F47" s="33"/>
      <c r="G47" s="33"/>
      <c r="H47" s="33"/>
      <c r="I47" s="33"/>
      <c r="J47" s="33"/>
      <c r="K47" s="33"/>
      <c r="L47" s="33"/>
      <c r="M47" s="33"/>
      <c r="N47" s="34" t="s">
        <v>6</v>
      </c>
      <c r="O47" s="28"/>
      <c r="P47" s="35"/>
      <c r="Q47" s="36"/>
      <c r="R47" s="36"/>
      <c r="S47" s="36"/>
      <c r="T47" s="36"/>
      <c r="U47" s="31"/>
    </row>
    <row r="48" spans="2:21" ht="18" hidden="1">
      <c r="B48" s="25"/>
      <c r="C48" s="32"/>
      <c r="D48" s="192"/>
      <c r="E48" s="41">
        <v>1.2</v>
      </c>
      <c r="F48" s="33">
        <v>1.3</v>
      </c>
      <c r="G48" s="33">
        <v>1.4</v>
      </c>
      <c r="H48" s="33">
        <v>1.5</v>
      </c>
      <c r="I48" s="33">
        <v>1.6</v>
      </c>
      <c r="J48" s="33">
        <v>1.7</v>
      </c>
      <c r="K48" s="33">
        <v>1.8</v>
      </c>
      <c r="L48" s="33">
        <v>1.9</v>
      </c>
      <c r="M48" s="33">
        <v>2</v>
      </c>
      <c r="N48" s="34" t="s">
        <v>7</v>
      </c>
      <c r="O48" s="28"/>
      <c r="P48" s="35"/>
      <c r="Q48" s="36"/>
      <c r="R48" s="36"/>
      <c r="S48" s="36"/>
      <c r="T48" s="36"/>
      <c r="U48" s="31"/>
    </row>
    <row r="49" spans="2:21" ht="18" hidden="1">
      <c r="B49" s="25"/>
      <c r="C49" s="32"/>
      <c r="D49" s="192"/>
      <c r="E49" s="41">
        <f aca="true" t="shared" si="7" ref="E49:M49">ROUNDUP((E46-E11)*$B$2/2,-1)</f>
        <v>180</v>
      </c>
      <c r="F49" s="41">
        <f t="shared" si="7"/>
        <v>200</v>
      </c>
      <c r="G49" s="41">
        <f t="shared" si="7"/>
        <v>220</v>
      </c>
      <c r="H49" s="41">
        <f t="shared" si="7"/>
        <v>220</v>
      </c>
      <c r="I49" s="41">
        <f t="shared" si="7"/>
        <v>220</v>
      </c>
      <c r="J49" s="41">
        <f t="shared" si="7"/>
        <v>220</v>
      </c>
      <c r="K49" s="41">
        <f t="shared" si="7"/>
        <v>200</v>
      </c>
      <c r="L49" s="41">
        <f t="shared" si="7"/>
        <v>220</v>
      </c>
      <c r="M49" s="41">
        <f t="shared" si="7"/>
        <v>270</v>
      </c>
      <c r="N49" s="34" t="s">
        <v>8</v>
      </c>
      <c r="O49" s="28"/>
      <c r="P49" s="35"/>
      <c r="Q49" s="36"/>
      <c r="R49" s="36"/>
      <c r="S49" s="36"/>
      <c r="T49" s="36"/>
      <c r="U49" s="31"/>
    </row>
    <row r="50" spans="2:21" ht="18" hidden="1">
      <c r="B50" s="25"/>
      <c r="C50" s="32"/>
      <c r="D50" s="38"/>
      <c r="E50" s="186">
        <v>115</v>
      </c>
      <c r="F50" s="75">
        <v>5.7</v>
      </c>
      <c r="G50" s="39">
        <v>5.9</v>
      </c>
      <c r="H50" s="39">
        <v>6.1</v>
      </c>
      <c r="I50" s="39">
        <v>6.6</v>
      </c>
      <c r="J50" s="39">
        <v>6.7</v>
      </c>
      <c r="K50" s="39">
        <v>6.8</v>
      </c>
      <c r="L50" s="76">
        <v>7</v>
      </c>
      <c r="M50" s="41">
        <v>7.3</v>
      </c>
      <c r="N50" s="34" t="s">
        <v>5</v>
      </c>
      <c r="O50" s="28"/>
      <c r="P50" s="35" t="s">
        <v>9</v>
      </c>
      <c r="Q50" s="36"/>
      <c r="R50" s="36"/>
      <c r="S50" s="36"/>
      <c r="T50" s="36" t="s">
        <v>10</v>
      </c>
      <c r="U50" s="42"/>
    </row>
    <row r="51" spans="2:21" ht="18" hidden="1">
      <c r="B51" s="25"/>
      <c r="C51" s="32"/>
      <c r="D51" s="38"/>
      <c r="E51" s="186"/>
      <c r="F51" s="75"/>
      <c r="G51" s="39"/>
      <c r="H51" s="39"/>
      <c r="I51" s="39"/>
      <c r="J51" s="39"/>
      <c r="K51" s="39"/>
      <c r="L51" s="76"/>
      <c r="M51" s="41"/>
      <c r="N51" s="34" t="s">
        <v>6</v>
      </c>
      <c r="O51" s="28"/>
      <c r="P51" s="35"/>
      <c r="Q51" s="36"/>
      <c r="R51" s="36"/>
      <c r="S51" s="36"/>
      <c r="T51" s="36"/>
      <c r="U51" s="42"/>
    </row>
    <row r="52" spans="2:21" ht="18" hidden="1">
      <c r="B52" s="44"/>
      <c r="C52" s="45"/>
      <c r="D52" s="38"/>
      <c r="E52" s="186"/>
      <c r="F52" s="75">
        <v>1.3</v>
      </c>
      <c r="G52" s="39">
        <v>1.4</v>
      </c>
      <c r="H52" s="39">
        <v>1.5</v>
      </c>
      <c r="I52" s="39">
        <v>1.6</v>
      </c>
      <c r="J52" s="39">
        <v>1.7</v>
      </c>
      <c r="K52" s="39">
        <v>1.8</v>
      </c>
      <c r="L52" s="77">
        <v>1.9</v>
      </c>
      <c r="M52" s="41">
        <v>2</v>
      </c>
      <c r="N52" s="34" t="s">
        <v>7</v>
      </c>
      <c r="O52" s="28"/>
      <c r="P52" s="35"/>
      <c r="Q52" s="36"/>
      <c r="R52" s="36"/>
      <c r="S52" s="36"/>
      <c r="T52" s="36"/>
      <c r="U52" s="42"/>
    </row>
    <row r="53" spans="2:21" ht="18" hidden="1">
      <c r="B53" s="44"/>
      <c r="C53" s="45"/>
      <c r="D53" s="38"/>
      <c r="E53" s="186"/>
      <c r="F53" s="41">
        <f aca="true" t="shared" si="8" ref="F53:M53">ROUNDUP((F50-F15)*$B$2/2,-1)</f>
        <v>200</v>
      </c>
      <c r="G53" s="41">
        <f t="shared" si="8"/>
        <v>200</v>
      </c>
      <c r="H53" s="41">
        <f t="shared" si="8"/>
        <v>200</v>
      </c>
      <c r="I53" s="41">
        <f t="shared" si="8"/>
        <v>260</v>
      </c>
      <c r="J53" s="41">
        <f t="shared" si="8"/>
        <v>240</v>
      </c>
      <c r="K53" s="41">
        <f t="shared" si="8"/>
        <v>220</v>
      </c>
      <c r="L53" s="78">
        <f t="shared" si="8"/>
        <v>220</v>
      </c>
      <c r="M53" s="41">
        <f t="shared" si="8"/>
        <v>220</v>
      </c>
      <c r="N53" s="34" t="s">
        <v>8</v>
      </c>
      <c r="O53" s="28"/>
      <c r="P53" s="35"/>
      <c r="Q53" s="36"/>
      <c r="R53" s="36"/>
      <c r="S53" s="36"/>
      <c r="T53" s="36"/>
      <c r="U53" s="42"/>
    </row>
    <row r="54" spans="2:21" ht="18" hidden="1">
      <c r="B54" s="49"/>
      <c r="C54" s="50"/>
      <c r="D54" s="51"/>
      <c r="E54" s="52"/>
      <c r="F54" s="186">
        <v>125</v>
      </c>
      <c r="G54" s="41">
        <v>6</v>
      </c>
      <c r="H54" s="33">
        <v>6.4</v>
      </c>
      <c r="I54" s="33">
        <v>6.5</v>
      </c>
      <c r="J54" s="33">
        <v>6.8</v>
      </c>
      <c r="K54" s="33">
        <v>7.1</v>
      </c>
      <c r="L54" s="33">
        <v>7.3</v>
      </c>
      <c r="M54" s="33">
        <v>7.7</v>
      </c>
      <c r="N54" s="34" t="s">
        <v>5</v>
      </c>
      <c r="O54" s="28"/>
      <c r="P54" s="35" t="s">
        <v>11</v>
      </c>
      <c r="Q54" s="36"/>
      <c r="R54" s="36"/>
      <c r="S54" s="36"/>
      <c r="T54" s="36" t="s">
        <v>12</v>
      </c>
      <c r="U54" s="42"/>
    </row>
    <row r="55" spans="2:21" ht="18" hidden="1">
      <c r="B55" s="49"/>
      <c r="C55" s="50"/>
      <c r="D55" s="51"/>
      <c r="E55" s="52"/>
      <c r="F55" s="186"/>
      <c r="G55" s="41"/>
      <c r="H55" s="33"/>
      <c r="I55" s="33"/>
      <c r="J55" s="33"/>
      <c r="K55" s="33"/>
      <c r="L55" s="33"/>
      <c r="M55" s="33"/>
      <c r="N55" s="34" t="s">
        <v>6</v>
      </c>
      <c r="O55" s="28"/>
      <c r="P55" s="35"/>
      <c r="Q55" s="36"/>
      <c r="R55" s="36"/>
      <c r="S55" s="36"/>
      <c r="T55" s="36"/>
      <c r="U55" s="42"/>
    </row>
    <row r="56" spans="2:21" ht="18" hidden="1">
      <c r="B56" s="4"/>
      <c r="C56" s="4"/>
      <c r="D56" s="4"/>
      <c r="E56" s="52"/>
      <c r="F56" s="186"/>
      <c r="G56" s="41">
        <v>1.4</v>
      </c>
      <c r="H56" s="33">
        <v>1.5</v>
      </c>
      <c r="I56" s="33">
        <v>1.6</v>
      </c>
      <c r="J56" s="33">
        <v>1.7</v>
      </c>
      <c r="K56" s="33">
        <v>1.8</v>
      </c>
      <c r="L56" s="33">
        <v>1.9</v>
      </c>
      <c r="M56" s="33">
        <v>2</v>
      </c>
      <c r="N56" s="34" t="s">
        <v>7</v>
      </c>
      <c r="O56" s="28"/>
      <c r="P56" s="35"/>
      <c r="Q56" s="36"/>
      <c r="R56" s="36"/>
      <c r="S56" s="36"/>
      <c r="T56" s="36"/>
      <c r="U56" s="42"/>
    </row>
    <row r="57" spans="2:21" ht="18" hidden="1">
      <c r="B57" s="4"/>
      <c r="C57" s="4"/>
      <c r="D57" s="4"/>
      <c r="E57" s="52"/>
      <c r="F57" s="186"/>
      <c r="G57" s="33">
        <f aca="true" t="shared" si="9" ref="G57:M57">ROUNDUP((G54-G19)*$B$2/2,-1)</f>
        <v>220</v>
      </c>
      <c r="H57" s="33">
        <f t="shared" si="9"/>
        <v>220</v>
      </c>
      <c r="I57" s="33">
        <f t="shared" si="9"/>
        <v>200</v>
      </c>
      <c r="J57" s="33">
        <f t="shared" si="9"/>
        <v>240</v>
      </c>
      <c r="K57" s="33">
        <f t="shared" si="9"/>
        <v>260</v>
      </c>
      <c r="L57" s="33">
        <f t="shared" si="9"/>
        <v>260</v>
      </c>
      <c r="M57" s="41">
        <f t="shared" si="9"/>
        <v>270</v>
      </c>
      <c r="N57" s="34" t="s">
        <v>8</v>
      </c>
      <c r="O57" s="28"/>
      <c r="P57" s="35"/>
      <c r="Q57" s="36"/>
      <c r="R57" s="36"/>
      <c r="S57" s="36"/>
      <c r="T57" s="36"/>
      <c r="U57" s="42"/>
    </row>
    <row r="58" spans="2:21" ht="18" hidden="1">
      <c r="B58" s="53"/>
      <c r="C58" s="54"/>
      <c r="D58" s="55"/>
      <c r="E58" s="45"/>
      <c r="F58" s="52"/>
      <c r="G58" s="186">
        <v>135</v>
      </c>
      <c r="H58" s="41">
        <v>6.7</v>
      </c>
      <c r="I58" s="33">
        <v>6.8</v>
      </c>
      <c r="J58" s="33">
        <v>7</v>
      </c>
      <c r="K58" s="33">
        <v>7.2</v>
      </c>
      <c r="L58" s="33">
        <v>7.4</v>
      </c>
      <c r="M58" s="33">
        <v>7.8</v>
      </c>
      <c r="N58" s="34" t="s">
        <v>5</v>
      </c>
      <c r="O58" s="28"/>
      <c r="P58" s="35" t="s">
        <v>13</v>
      </c>
      <c r="Q58" s="36"/>
      <c r="R58" s="36"/>
      <c r="S58" s="36"/>
      <c r="T58" s="36" t="s">
        <v>14</v>
      </c>
      <c r="U58" s="42"/>
    </row>
    <row r="59" spans="2:21" ht="18" hidden="1">
      <c r="B59" s="53"/>
      <c r="C59" s="56"/>
      <c r="D59" s="56"/>
      <c r="E59" s="4"/>
      <c r="F59" s="52"/>
      <c r="G59" s="186"/>
      <c r="H59" s="41"/>
      <c r="I59" s="33"/>
      <c r="J59" s="33"/>
      <c r="K59" s="33"/>
      <c r="L59" s="33"/>
      <c r="M59" s="33"/>
      <c r="N59" s="34" t="s">
        <v>6</v>
      </c>
      <c r="O59" s="28"/>
      <c r="P59" s="35"/>
      <c r="Q59" s="36"/>
      <c r="R59" s="36"/>
      <c r="S59" s="36"/>
      <c r="T59" s="36"/>
      <c r="U59" s="42"/>
    </row>
    <row r="60" spans="2:21" ht="18" hidden="1">
      <c r="B60" s="57"/>
      <c r="C60" s="45"/>
      <c r="D60" s="28"/>
      <c r="E60" s="52"/>
      <c r="F60" s="52"/>
      <c r="G60" s="186"/>
      <c r="H60" s="41">
        <v>1.5</v>
      </c>
      <c r="I60" s="33">
        <v>1.6</v>
      </c>
      <c r="J60" s="33">
        <v>1.7</v>
      </c>
      <c r="K60" s="33">
        <v>1.8</v>
      </c>
      <c r="L60" s="33">
        <v>1.9</v>
      </c>
      <c r="M60" s="33">
        <v>2</v>
      </c>
      <c r="N60" s="34" t="s">
        <v>7</v>
      </c>
      <c r="O60" s="28"/>
      <c r="P60" s="35"/>
      <c r="Q60" s="36"/>
      <c r="R60" s="36"/>
      <c r="S60" s="36"/>
      <c r="T60" s="36"/>
      <c r="U60" s="42"/>
    </row>
    <row r="61" spans="2:21" ht="18" hidden="1">
      <c r="B61" s="57"/>
      <c r="C61" s="45"/>
      <c r="D61" s="28"/>
      <c r="E61" s="52"/>
      <c r="F61" s="52"/>
      <c r="G61" s="186"/>
      <c r="H61" s="33">
        <f aca="true" t="shared" si="10" ref="H61:M61">ROUNDUP((H58-H23)*$B$2/2,-1)</f>
        <v>220</v>
      </c>
      <c r="I61" s="33">
        <f t="shared" si="10"/>
        <v>200</v>
      </c>
      <c r="J61" s="33">
        <f t="shared" si="10"/>
        <v>240</v>
      </c>
      <c r="K61" s="33">
        <f t="shared" si="10"/>
        <v>260</v>
      </c>
      <c r="L61" s="33">
        <f t="shared" si="10"/>
        <v>260</v>
      </c>
      <c r="M61" s="41">
        <f t="shared" si="10"/>
        <v>270</v>
      </c>
      <c r="N61" s="34" t="s">
        <v>8</v>
      </c>
      <c r="O61" s="28"/>
      <c r="P61" s="35"/>
      <c r="Q61" s="36"/>
      <c r="R61" s="36"/>
      <c r="S61" s="36"/>
      <c r="T61" s="36"/>
      <c r="U61" s="42"/>
    </row>
    <row r="62" spans="2:21" ht="18" hidden="1">
      <c r="B62" s="44"/>
      <c r="C62" s="32"/>
      <c r="D62" s="58"/>
      <c r="E62" s="26"/>
      <c r="F62" s="52"/>
      <c r="G62" s="52"/>
      <c r="H62" s="186">
        <v>145</v>
      </c>
      <c r="I62" s="41">
        <v>6.9</v>
      </c>
      <c r="J62" s="33">
        <v>7.1</v>
      </c>
      <c r="K62" s="33">
        <v>7.3</v>
      </c>
      <c r="L62" s="33">
        <v>7.6</v>
      </c>
      <c r="M62" s="33">
        <v>8</v>
      </c>
      <c r="N62" s="34" t="s">
        <v>5</v>
      </c>
      <c r="O62" s="28"/>
      <c r="P62" s="35" t="s">
        <v>15</v>
      </c>
      <c r="Q62" s="36"/>
      <c r="R62" s="36"/>
      <c r="S62" s="36"/>
      <c r="T62" s="36" t="s">
        <v>16</v>
      </c>
      <c r="U62" s="42"/>
    </row>
    <row r="63" spans="2:21" ht="18" hidden="1">
      <c r="B63" s="44"/>
      <c r="C63" s="32"/>
      <c r="D63" s="58"/>
      <c r="E63" s="26"/>
      <c r="F63" s="52"/>
      <c r="G63" s="52"/>
      <c r="H63" s="186"/>
      <c r="I63" s="41"/>
      <c r="J63" s="33"/>
      <c r="K63" s="33"/>
      <c r="L63" s="33"/>
      <c r="M63" s="33"/>
      <c r="N63" s="34" t="s">
        <v>6</v>
      </c>
      <c r="O63" s="28"/>
      <c r="P63" s="35"/>
      <c r="Q63" s="36"/>
      <c r="R63" s="36"/>
      <c r="S63" s="36"/>
      <c r="T63" s="36"/>
      <c r="U63" s="42"/>
    </row>
    <row r="64" spans="2:21" ht="18" hidden="1">
      <c r="B64" s="4"/>
      <c r="C64" s="32"/>
      <c r="D64" s="58"/>
      <c r="E64" s="26"/>
      <c r="F64" s="52"/>
      <c r="G64" s="52"/>
      <c r="H64" s="186"/>
      <c r="I64" s="41">
        <v>1.6</v>
      </c>
      <c r="J64" s="33">
        <v>1.7</v>
      </c>
      <c r="K64" s="33">
        <v>1.8</v>
      </c>
      <c r="L64" s="33">
        <v>1.9</v>
      </c>
      <c r="M64" s="33">
        <v>2</v>
      </c>
      <c r="N64" s="34" t="s">
        <v>7</v>
      </c>
      <c r="O64" s="28"/>
      <c r="P64" s="35"/>
      <c r="Q64" s="36"/>
      <c r="R64" s="36"/>
      <c r="S64" s="36"/>
      <c r="T64" s="36"/>
      <c r="U64" s="42"/>
    </row>
    <row r="65" spans="2:21" ht="18" hidden="1">
      <c r="B65" s="4"/>
      <c r="C65" s="32"/>
      <c r="D65" s="58"/>
      <c r="E65" s="26"/>
      <c r="F65" s="52"/>
      <c r="G65" s="52"/>
      <c r="H65" s="186"/>
      <c r="I65" s="33">
        <f>ROUNDUP((I62-I27)*$B$2/2,-1)</f>
        <v>200</v>
      </c>
      <c r="J65" s="33">
        <f>ROUNDUP((J62-J27)*$B$2/2,-1)</f>
        <v>220</v>
      </c>
      <c r="K65" s="33">
        <f>ROUNDUP((K62-K27)*$B$2/2,-1)</f>
        <v>240</v>
      </c>
      <c r="L65" s="33">
        <f>ROUNDUP((L62-L27)*$B$2/2,-1)</f>
        <v>270</v>
      </c>
      <c r="M65" s="41">
        <f>ROUNDUP((M62-M27)*$B$2/2,-1)</f>
        <v>270</v>
      </c>
      <c r="N65" s="34" t="s">
        <v>8</v>
      </c>
      <c r="O65" s="28"/>
      <c r="P65" s="35"/>
      <c r="Q65" s="36"/>
      <c r="R65" s="36"/>
      <c r="S65" s="36"/>
      <c r="T65" s="36"/>
      <c r="U65" s="42"/>
    </row>
    <row r="66" spans="2:21" ht="18" hidden="1">
      <c r="B66" s="25"/>
      <c r="C66" s="32"/>
      <c r="D66" s="58"/>
      <c r="E66" s="26"/>
      <c r="F66" s="58"/>
      <c r="G66" s="52"/>
      <c r="H66" s="52"/>
      <c r="I66" s="186">
        <v>155</v>
      </c>
      <c r="J66" s="41">
        <v>7.3</v>
      </c>
      <c r="K66" s="33">
        <v>7.4</v>
      </c>
      <c r="L66" s="33">
        <v>7.8</v>
      </c>
      <c r="M66" s="33">
        <v>8.2</v>
      </c>
      <c r="N66" s="34" t="s">
        <v>5</v>
      </c>
      <c r="O66" s="28"/>
      <c r="P66" s="59" t="s">
        <v>17</v>
      </c>
      <c r="Q66" s="36"/>
      <c r="R66" s="36"/>
      <c r="S66" s="36"/>
      <c r="T66" s="36" t="s">
        <v>18</v>
      </c>
      <c r="U66" s="42"/>
    </row>
    <row r="67" spans="2:21" ht="18" hidden="1">
      <c r="B67" s="25"/>
      <c r="C67" s="32"/>
      <c r="D67" s="58"/>
      <c r="E67" s="26"/>
      <c r="F67" s="58"/>
      <c r="G67" s="52"/>
      <c r="H67" s="52"/>
      <c r="I67" s="186"/>
      <c r="J67" s="41"/>
      <c r="K67" s="33"/>
      <c r="L67" s="33"/>
      <c r="M67" s="33"/>
      <c r="N67" s="34" t="s">
        <v>6</v>
      </c>
      <c r="O67" s="28"/>
      <c r="P67" s="59"/>
      <c r="Q67" s="36"/>
      <c r="R67" s="36"/>
      <c r="S67" s="36"/>
      <c r="T67" s="36"/>
      <c r="U67" s="42"/>
    </row>
    <row r="68" spans="2:21" ht="18" hidden="1">
      <c r="B68" s="25"/>
      <c r="C68" s="32"/>
      <c r="D68" s="58"/>
      <c r="E68" s="26"/>
      <c r="F68" s="58"/>
      <c r="G68" s="52"/>
      <c r="H68" s="52"/>
      <c r="I68" s="186"/>
      <c r="J68" s="41">
        <v>1.7</v>
      </c>
      <c r="K68" s="33">
        <v>1.8</v>
      </c>
      <c r="L68" s="33">
        <v>1.9</v>
      </c>
      <c r="M68" s="33">
        <v>2</v>
      </c>
      <c r="N68" s="34" t="s">
        <v>7</v>
      </c>
      <c r="O68" s="28"/>
      <c r="P68" s="59"/>
      <c r="Q68" s="36"/>
      <c r="R68" s="36"/>
      <c r="S68" s="36"/>
      <c r="T68" s="36"/>
      <c r="U68" s="42"/>
    </row>
    <row r="69" spans="2:21" ht="18" hidden="1">
      <c r="B69" s="25"/>
      <c r="C69" s="32"/>
      <c r="D69" s="58"/>
      <c r="E69" s="26"/>
      <c r="F69" s="58"/>
      <c r="G69" s="52"/>
      <c r="H69" s="52"/>
      <c r="I69" s="186"/>
      <c r="J69" s="33">
        <f>ROUNDUP((J66-J31)*$B$2/2,-1)</f>
        <v>240</v>
      </c>
      <c r="K69" s="33">
        <f>ROUNDUP((K66-K31)*$B$2/2,-1)</f>
        <v>240</v>
      </c>
      <c r="L69" s="33">
        <f>ROUNDUP((L66-L31)*$B$2/2,-1)</f>
        <v>260</v>
      </c>
      <c r="M69" s="41">
        <f>ROUNDUP((M66-M31)*$B$2/2,-1)</f>
        <v>270</v>
      </c>
      <c r="N69" s="34" t="s">
        <v>8</v>
      </c>
      <c r="O69" s="28"/>
      <c r="P69" s="59"/>
      <c r="Q69" s="36"/>
      <c r="R69" s="36"/>
      <c r="S69" s="36"/>
      <c r="T69" s="36"/>
      <c r="U69" s="42"/>
    </row>
    <row r="70" spans="2:21" ht="18" hidden="1">
      <c r="B70" s="25"/>
      <c r="C70" s="32"/>
      <c r="D70" s="26"/>
      <c r="E70" s="60"/>
      <c r="F70" s="60"/>
      <c r="G70" s="60"/>
      <c r="H70" s="26"/>
      <c r="I70" s="52"/>
      <c r="J70" s="186">
        <v>165</v>
      </c>
      <c r="K70" s="41">
        <v>7.5</v>
      </c>
      <c r="L70" s="33">
        <v>8</v>
      </c>
      <c r="M70" s="33">
        <v>8.3</v>
      </c>
      <c r="N70" s="34" t="s">
        <v>5</v>
      </c>
      <c r="O70" s="28"/>
      <c r="P70" s="35" t="s">
        <v>19</v>
      </c>
      <c r="Q70" s="36"/>
      <c r="R70" s="36"/>
      <c r="S70" s="36"/>
      <c r="T70" s="36" t="s">
        <v>20</v>
      </c>
      <c r="U70" s="42"/>
    </row>
    <row r="71" spans="2:21" ht="18" hidden="1">
      <c r="B71" s="25"/>
      <c r="C71" s="32"/>
      <c r="D71" s="26"/>
      <c r="E71" s="60"/>
      <c r="F71" s="60"/>
      <c r="G71" s="60"/>
      <c r="H71" s="26"/>
      <c r="I71" s="52"/>
      <c r="J71" s="186"/>
      <c r="K71" s="41"/>
      <c r="L71" s="33"/>
      <c r="M71" s="33"/>
      <c r="N71" s="34" t="s">
        <v>6</v>
      </c>
      <c r="O71" s="28"/>
      <c r="P71" s="35"/>
      <c r="Q71" s="36"/>
      <c r="R71" s="36"/>
      <c r="S71" s="36"/>
      <c r="T71" s="36"/>
      <c r="U71" s="42"/>
    </row>
    <row r="72" spans="2:21" ht="18" hidden="1">
      <c r="B72" s="25"/>
      <c r="C72" s="32"/>
      <c r="D72" s="26"/>
      <c r="E72" s="60"/>
      <c r="F72" s="60"/>
      <c r="G72" s="60"/>
      <c r="H72" s="26"/>
      <c r="I72" s="52"/>
      <c r="J72" s="186"/>
      <c r="K72" s="41">
        <v>1.8</v>
      </c>
      <c r="L72" s="33">
        <v>1.9</v>
      </c>
      <c r="M72" s="33">
        <v>2</v>
      </c>
      <c r="N72" s="34" t="s">
        <v>7</v>
      </c>
      <c r="O72" s="28"/>
      <c r="P72" s="35"/>
      <c r="Q72" s="36"/>
      <c r="R72" s="36"/>
      <c r="S72" s="36"/>
      <c r="T72" s="36"/>
      <c r="U72" s="42"/>
    </row>
    <row r="73" spans="2:21" ht="18" hidden="1">
      <c r="B73" s="25"/>
      <c r="C73" s="32"/>
      <c r="D73" s="26"/>
      <c r="E73" s="60"/>
      <c r="F73" s="60"/>
      <c r="G73" s="60"/>
      <c r="H73" s="26"/>
      <c r="I73" s="52"/>
      <c r="J73" s="186"/>
      <c r="K73" s="33">
        <f>ROUNDUP((K70-K35)*$B$2/2,-1)</f>
        <v>240</v>
      </c>
      <c r="L73" s="33">
        <f>ROUNDUP((L70-L35)*$B$2/2,-1)</f>
        <v>270</v>
      </c>
      <c r="M73" s="41">
        <f>ROUNDUP((M70-M35)*$B$2/2,-1)</f>
        <v>290</v>
      </c>
      <c r="N73" s="34" t="s">
        <v>8</v>
      </c>
      <c r="O73" s="28"/>
      <c r="P73" s="35"/>
      <c r="Q73" s="36"/>
      <c r="R73" s="36"/>
      <c r="S73" s="36"/>
      <c r="T73" s="36"/>
      <c r="U73" s="42"/>
    </row>
    <row r="74" spans="2:21" ht="16.5" customHeight="1" hidden="1">
      <c r="B74" s="25"/>
      <c r="C74" s="32"/>
      <c r="D74" s="26"/>
      <c r="E74" s="26"/>
      <c r="F74" s="52"/>
      <c r="G74" s="52"/>
      <c r="H74" s="26"/>
      <c r="I74" s="52"/>
      <c r="J74" s="52"/>
      <c r="K74" s="186">
        <v>175</v>
      </c>
      <c r="L74" s="41">
        <v>8.2</v>
      </c>
      <c r="M74" s="33">
        <v>8.5</v>
      </c>
      <c r="N74" s="34" t="s">
        <v>5</v>
      </c>
      <c r="O74" s="28"/>
      <c r="P74" s="170" t="s">
        <v>21</v>
      </c>
      <c r="Q74" s="170"/>
      <c r="R74" s="170"/>
      <c r="S74" s="170"/>
      <c r="T74" s="170"/>
      <c r="U74" s="61"/>
    </row>
    <row r="75" spans="2:21" ht="16.5" customHeight="1" hidden="1">
      <c r="B75" s="25"/>
      <c r="C75" s="32"/>
      <c r="D75" s="26"/>
      <c r="E75" s="26"/>
      <c r="F75" s="52"/>
      <c r="G75" s="52"/>
      <c r="H75" s="26"/>
      <c r="I75" s="52"/>
      <c r="J75" s="26"/>
      <c r="K75" s="186"/>
      <c r="L75" s="41"/>
      <c r="M75" s="33"/>
      <c r="N75" s="34" t="s">
        <v>6</v>
      </c>
      <c r="O75" s="28"/>
      <c r="P75" s="170"/>
      <c r="Q75" s="170"/>
      <c r="R75" s="170"/>
      <c r="S75" s="170"/>
      <c r="T75" s="170"/>
      <c r="U75" s="61"/>
    </row>
    <row r="76" spans="2:21" ht="16.5" customHeight="1" hidden="1">
      <c r="B76" s="25"/>
      <c r="C76" s="32"/>
      <c r="D76" s="26"/>
      <c r="E76" s="26"/>
      <c r="F76" s="52"/>
      <c r="G76" s="52"/>
      <c r="H76" s="26"/>
      <c r="I76" s="52"/>
      <c r="J76" s="26"/>
      <c r="K76" s="186"/>
      <c r="L76" s="41">
        <v>1.9</v>
      </c>
      <c r="M76" s="33">
        <v>2</v>
      </c>
      <c r="N76" s="34" t="s">
        <v>7</v>
      </c>
      <c r="O76" s="28"/>
      <c r="P76" s="170"/>
      <c r="Q76" s="170"/>
      <c r="R76" s="170"/>
      <c r="S76" s="170"/>
      <c r="T76" s="170"/>
      <c r="U76" s="42"/>
    </row>
    <row r="77" spans="2:21" ht="16.5" hidden="1">
      <c r="B77" s="25"/>
      <c r="C77" s="32"/>
      <c r="D77" s="32"/>
      <c r="E77" s="26"/>
      <c r="F77" s="52"/>
      <c r="G77" s="52"/>
      <c r="H77" s="32"/>
      <c r="I77" s="62"/>
      <c r="J77" s="63"/>
      <c r="K77" s="186"/>
      <c r="L77" s="65">
        <f>ROUNDUP((L74-L39)*$B$2/2,-1)</f>
        <v>270</v>
      </c>
      <c r="M77" s="41">
        <f>ROUNDUP((M74-M39)*$B$2/2,-1)</f>
        <v>290</v>
      </c>
      <c r="N77" s="34" t="s">
        <v>8</v>
      </c>
      <c r="O77" s="28"/>
      <c r="P77" s="28"/>
      <c r="Q77" s="28"/>
      <c r="R77" s="28"/>
      <c r="S77" s="28"/>
      <c r="T77" s="28"/>
      <c r="U77" s="42"/>
    </row>
    <row r="78" spans="2:21" ht="16.5" hidden="1">
      <c r="B78" s="25"/>
      <c r="C78" s="32"/>
      <c r="D78" s="32"/>
      <c r="E78" s="26"/>
      <c r="F78" s="52"/>
      <c r="G78" s="52"/>
      <c r="H78" s="32"/>
      <c r="I78" s="63"/>
      <c r="J78" s="63"/>
      <c r="K78" s="63"/>
      <c r="L78" s="63"/>
      <c r="M78" s="63"/>
      <c r="N78" s="63"/>
      <c r="O78" s="28"/>
      <c r="P78" s="28"/>
      <c r="Q78" s="28"/>
      <c r="R78" s="28"/>
      <c r="S78" s="28"/>
      <c r="T78" s="28"/>
      <c r="U78" s="42"/>
    </row>
    <row r="79" ht="15" hidden="1"/>
    <row r="80" spans="2:21" ht="15" hidden="1">
      <c r="B80" s="17"/>
      <c r="C80" s="18"/>
      <c r="D80" s="19"/>
      <c r="E80" s="18"/>
      <c r="F80" s="18"/>
      <c r="G80" s="20"/>
      <c r="H80" s="18"/>
      <c r="I80" s="21"/>
      <c r="J80" s="22"/>
      <c r="K80" s="22"/>
      <c r="L80" s="23"/>
      <c r="M80" s="21"/>
      <c r="N80" s="21"/>
      <c r="O80" s="21"/>
      <c r="P80" s="21"/>
      <c r="Q80" s="21"/>
      <c r="R80" s="21"/>
      <c r="S80" s="21"/>
      <c r="T80" s="21"/>
      <c r="U80" s="24"/>
    </row>
    <row r="81" spans="2:21" ht="16.5" hidden="1">
      <c r="B81" s="25">
        <f>B2</f>
        <v>360</v>
      </c>
      <c r="C81" s="188" t="s">
        <v>23</v>
      </c>
      <c r="D81" s="189"/>
      <c r="E81" s="27">
        <v>140</v>
      </c>
      <c r="F81" s="27">
        <v>150</v>
      </c>
      <c r="G81" s="27">
        <v>160</v>
      </c>
      <c r="H81" s="27">
        <v>170</v>
      </c>
      <c r="I81" s="27">
        <v>180</v>
      </c>
      <c r="J81" s="27">
        <v>190</v>
      </c>
      <c r="K81" s="27">
        <v>200</v>
      </c>
      <c r="L81" s="27">
        <v>210</v>
      </c>
      <c r="M81" s="27">
        <v>220</v>
      </c>
      <c r="N81" s="28"/>
      <c r="O81" s="28"/>
      <c r="P81" s="82" t="s">
        <v>4</v>
      </c>
      <c r="Q81" s="30"/>
      <c r="R81" s="30"/>
      <c r="S81" s="30"/>
      <c r="T81" s="30"/>
      <c r="U81" s="31"/>
    </row>
    <row r="82" spans="2:21" ht="18" hidden="1">
      <c r="B82" s="25">
        <f>143*2</f>
        <v>286</v>
      </c>
      <c r="C82" s="32"/>
      <c r="D82" s="192">
        <v>105</v>
      </c>
      <c r="E82" s="41">
        <v>7.1</v>
      </c>
      <c r="F82" s="33">
        <v>7.4</v>
      </c>
      <c r="G82" s="33">
        <v>7.7</v>
      </c>
      <c r="H82" s="33">
        <v>8.1</v>
      </c>
      <c r="I82" s="33">
        <v>8.6</v>
      </c>
      <c r="J82" s="33">
        <v>8.7</v>
      </c>
      <c r="K82" s="33">
        <v>8.9</v>
      </c>
      <c r="L82" s="33">
        <v>9.3</v>
      </c>
      <c r="M82" s="33">
        <v>9.8</v>
      </c>
      <c r="N82" s="34" t="s">
        <v>5</v>
      </c>
      <c r="O82" s="28"/>
      <c r="P82" s="35" t="s">
        <v>24</v>
      </c>
      <c r="Q82" s="36"/>
      <c r="R82" s="36"/>
      <c r="S82" s="36"/>
      <c r="T82" s="36"/>
      <c r="U82" s="31"/>
    </row>
    <row r="83" spans="2:21" ht="18" hidden="1">
      <c r="B83" s="25">
        <f>11.6*2</f>
        <v>23.2</v>
      </c>
      <c r="C83" s="32"/>
      <c r="D83" s="192"/>
      <c r="E83" s="41"/>
      <c r="F83" s="33"/>
      <c r="G83" s="33"/>
      <c r="H83" s="33"/>
      <c r="I83" s="33"/>
      <c r="J83" s="33"/>
      <c r="K83" s="33"/>
      <c r="L83" s="33"/>
      <c r="M83" s="33"/>
      <c r="N83" s="34" t="s">
        <v>6</v>
      </c>
      <c r="O83" s="28"/>
      <c r="P83" s="35"/>
      <c r="Q83" s="36"/>
      <c r="R83" s="36"/>
      <c r="S83" s="36"/>
      <c r="T83" s="36"/>
      <c r="U83" s="31"/>
    </row>
    <row r="84" spans="2:21" ht="18" hidden="1">
      <c r="B84" s="25"/>
      <c r="C84" s="32"/>
      <c r="D84" s="192"/>
      <c r="E84" s="79"/>
      <c r="F84" s="80"/>
      <c r="G84" s="80"/>
      <c r="H84" s="80"/>
      <c r="I84" s="80"/>
      <c r="J84" s="80"/>
      <c r="K84" s="80"/>
      <c r="L84" s="80"/>
      <c r="M84" s="80"/>
      <c r="N84" s="34" t="s">
        <v>7</v>
      </c>
      <c r="O84" s="28"/>
      <c r="P84" s="35"/>
      <c r="Q84" s="36"/>
      <c r="R84" s="36"/>
      <c r="S84" s="36"/>
      <c r="T84" s="36"/>
      <c r="U84" s="31"/>
    </row>
    <row r="85" spans="2:21" ht="18" hidden="1">
      <c r="B85" s="25"/>
      <c r="C85" s="32"/>
      <c r="D85" s="192"/>
      <c r="E85" s="41">
        <f aca="true" t="shared" si="11" ref="E85:M85">ROUNDUP((E82-E11)*$B$2/2,-1)</f>
        <v>490</v>
      </c>
      <c r="F85" s="33">
        <f t="shared" si="11"/>
        <v>530</v>
      </c>
      <c r="G85" s="33">
        <f t="shared" si="11"/>
        <v>560</v>
      </c>
      <c r="H85" s="33">
        <f t="shared" si="11"/>
        <v>580</v>
      </c>
      <c r="I85" s="33">
        <f t="shared" si="11"/>
        <v>630</v>
      </c>
      <c r="J85" s="33">
        <f t="shared" si="11"/>
        <v>620</v>
      </c>
      <c r="K85" s="33">
        <f t="shared" si="11"/>
        <v>620</v>
      </c>
      <c r="L85" s="33">
        <f t="shared" si="11"/>
        <v>650</v>
      </c>
      <c r="M85" s="33">
        <f t="shared" si="11"/>
        <v>720</v>
      </c>
      <c r="N85" s="34" t="s">
        <v>8</v>
      </c>
      <c r="O85" s="28"/>
      <c r="P85" s="35"/>
      <c r="Q85" s="36"/>
      <c r="R85" s="36"/>
      <c r="S85" s="36"/>
      <c r="T85" s="36"/>
      <c r="U85" s="31"/>
    </row>
    <row r="86" spans="2:21" ht="18.75" hidden="1" thickBot="1">
      <c r="B86" s="25"/>
      <c r="C86" s="32"/>
      <c r="D86" s="38"/>
      <c r="E86" s="186">
        <v>115</v>
      </c>
      <c r="F86" s="75">
        <v>7.6</v>
      </c>
      <c r="G86" s="39">
        <v>7.9</v>
      </c>
      <c r="H86" s="39">
        <v>8.2</v>
      </c>
      <c r="I86" s="39">
        <v>8.8</v>
      </c>
      <c r="J86" s="39">
        <v>9</v>
      </c>
      <c r="K86" s="39">
        <v>9.2</v>
      </c>
      <c r="L86" s="81">
        <v>9.5</v>
      </c>
      <c r="M86" s="41">
        <v>9.8</v>
      </c>
      <c r="N86" s="34" t="s">
        <v>5</v>
      </c>
      <c r="O86" s="28"/>
      <c r="P86" s="35" t="s">
        <v>9</v>
      </c>
      <c r="Q86" s="36"/>
      <c r="R86" s="36"/>
      <c r="S86" s="36"/>
      <c r="T86" s="36" t="s">
        <v>10</v>
      </c>
      <c r="U86" s="42"/>
    </row>
    <row r="87" spans="2:21" ht="18" hidden="1">
      <c r="B87" s="25"/>
      <c r="C87" s="32"/>
      <c r="D87" s="38"/>
      <c r="E87" s="186"/>
      <c r="F87" s="75"/>
      <c r="G87" s="39"/>
      <c r="H87" s="39"/>
      <c r="I87" s="39"/>
      <c r="J87" s="39"/>
      <c r="K87" s="39"/>
      <c r="L87" s="77"/>
      <c r="M87" s="39"/>
      <c r="N87" s="34" t="s">
        <v>6</v>
      </c>
      <c r="O87" s="28"/>
      <c r="P87" s="35"/>
      <c r="Q87" s="36"/>
      <c r="R87" s="36"/>
      <c r="S87" s="36"/>
      <c r="T87" s="36"/>
      <c r="U87" s="42"/>
    </row>
    <row r="88" spans="2:21" ht="18.75" hidden="1" thickBot="1">
      <c r="B88" s="44"/>
      <c r="C88" s="45"/>
      <c r="D88" s="38"/>
      <c r="E88" s="186"/>
      <c r="F88" s="75"/>
      <c r="G88" s="39"/>
      <c r="H88" s="39"/>
      <c r="I88" s="39"/>
      <c r="J88" s="39"/>
      <c r="K88" s="39"/>
      <c r="L88" s="81"/>
      <c r="M88" s="41"/>
      <c r="N88" s="34" t="s">
        <v>7</v>
      </c>
      <c r="O88" s="28"/>
      <c r="P88" s="35"/>
      <c r="Q88" s="36"/>
      <c r="R88" s="36"/>
      <c r="S88" s="36"/>
      <c r="T88" s="36"/>
      <c r="U88" s="42"/>
    </row>
    <row r="89" spans="2:21" ht="18" hidden="1">
      <c r="B89" s="44"/>
      <c r="C89" s="45"/>
      <c r="D89" s="38"/>
      <c r="E89" s="186"/>
      <c r="F89" s="41">
        <f aca="true" t="shared" si="12" ref="F89:M89">ROUNDUP((F86-F15)*$B$2/2,-1)</f>
        <v>540</v>
      </c>
      <c r="G89" s="41">
        <f t="shared" si="12"/>
        <v>560</v>
      </c>
      <c r="H89" s="41">
        <f t="shared" si="12"/>
        <v>580</v>
      </c>
      <c r="I89" s="41">
        <f t="shared" si="12"/>
        <v>650</v>
      </c>
      <c r="J89" s="41">
        <f t="shared" si="12"/>
        <v>650</v>
      </c>
      <c r="K89" s="41">
        <f t="shared" si="12"/>
        <v>650</v>
      </c>
      <c r="L89" s="78">
        <f t="shared" si="12"/>
        <v>670</v>
      </c>
      <c r="M89" s="33">
        <f t="shared" si="12"/>
        <v>670</v>
      </c>
      <c r="N89" s="34" t="s">
        <v>8</v>
      </c>
      <c r="O89" s="28"/>
      <c r="P89" s="35"/>
      <c r="Q89" s="36"/>
      <c r="R89" s="36"/>
      <c r="S89" s="36"/>
      <c r="T89" s="36"/>
      <c r="U89" s="42"/>
    </row>
    <row r="90" spans="2:21" ht="18" hidden="1">
      <c r="B90" s="49"/>
      <c r="C90" s="50"/>
      <c r="D90" s="51"/>
      <c r="E90" s="52"/>
      <c r="F90" s="186">
        <v>125</v>
      </c>
      <c r="G90" s="41">
        <v>8.1</v>
      </c>
      <c r="H90" s="33">
        <v>8.6</v>
      </c>
      <c r="I90" s="33">
        <v>8.8</v>
      </c>
      <c r="J90" s="33">
        <v>9.2</v>
      </c>
      <c r="K90" s="33">
        <v>9.6</v>
      </c>
      <c r="L90" s="33">
        <v>9.9</v>
      </c>
      <c r="M90" s="33">
        <v>10.4</v>
      </c>
      <c r="N90" s="34" t="s">
        <v>5</v>
      </c>
      <c r="O90" s="28"/>
      <c r="P90" s="35" t="s">
        <v>11</v>
      </c>
      <c r="Q90" s="36"/>
      <c r="R90" s="36"/>
      <c r="S90" s="36"/>
      <c r="T90" s="36" t="s">
        <v>12</v>
      </c>
      <c r="U90" s="42"/>
    </row>
    <row r="91" spans="2:21" ht="18" hidden="1">
      <c r="B91" s="49"/>
      <c r="C91" s="50"/>
      <c r="D91" s="51"/>
      <c r="E91" s="52"/>
      <c r="F91" s="186"/>
      <c r="G91" s="41"/>
      <c r="H91" s="33"/>
      <c r="I91" s="33"/>
      <c r="J91" s="33"/>
      <c r="K91" s="33"/>
      <c r="L91" s="33"/>
      <c r="M91" s="33"/>
      <c r="N91" s="34" t="s">
        <v>6</v>
      </c>
      <c r="O91" s="28"/>
      <c r="P91" s="35"/>
      <c r="Q91" s="36"/>
      <c r="R91" s="36"/>
      <c r="S91" s="36"/>
      <c r="T91" s="36"/>
      <c r="U91" s="42"/>
    </row>
    <row r="92" spans="2:21" ht="18" hidden="1">
      <c r="B92" s="4"/>
      <c r="C92" s="4"/>
      <c r="D92" s="4"/>
      <c r="E92" s="52"/>
      <c r="F92" s="186"/>
      <c r="G92" s="41"/>
      <c r="H92" s="33"/>
      <c r="I92" s="33"/>
      <c r="J92" s="33"/>
      <c r="K92" s="33"/>
      <c r="L92" s="33"/>
      <c r="M92" s="33"/>
      <c r="N92" s="34" t="s">
        <v>7</v>
      </c>
      <c r="O92" s="28"/>
      <c r="P92" s="35"/>
      <c r="Q92" s="36"/>
      <c r="R92" s="36"/>
      <c r="S92" s="36"/>
      <c r="T92" s="36"/>
      <c r="U92" s="42"/>
    </row>
    <row r="93" spans="2:21" ht="18" hidden="1">
      <c r="B93" s="4"/>
      <c r="C93" s="4"/>
      <c r="D93" s="4"/>
      <c r="E93" s="52"/>
      <c r="F93" s="186"/>
      <c r="G93" s="33">
        <f aca="true" t="shared" si="13" ref="G93:M93">ROUNDUP((G90-G19)*$B$2/2,-1)</f>
        <v>600</v>
      </c>
      <c r="H93" s="33">
        <f t="shared" si="13"/>
        <v>620</v>
      </c>
      <c r="I93" s="33">
        <f t="shared" si="13"/>
        <v>620</v>
      </c>
      <c r="J93" s="33">
        <f t="shared" si="13"/>
        <v>670</v>
      </c>
      <c r="K93" s="33">
        <f t="shared" si="13"/>
        <v>710</v>
      </c>
      <c r="L93" s="33">
        <f t="shared" si="13"/>
        <v>720</v>
      </c>
      <c r="M93" s="33">
        <f t="shared" si="13"/>
        <v>760</v>
      </c>
      <c r="N93" s="34" t="s">
        <v>8</v>
      </c>
      <c r="O93" s="28"/>
      <c r="P93" s="35"/>
      <c r="Q93" s="36"/>
      <c r="R93" s="36"/>
      <c r="S93" s="36"/>
      <c r="T93" s="36"/>
      <c r="U93" s="42"/>
    </row>
    <row r="94" spans="2:21" ht="18" hidden="1">
      <c r="B94" s="53"/>
      <c r="C94" s="54"/>
      <c r="D94" s="55"/>
      <c r="E94" s="45"/>
      <c r="F94" s="52"/>
      <c r="G94" s="186">
        <v>135</v>
      </c>
      <c r="H94" s="41">
        <v>9</v>
      </c>
      <c r="I94" s="33">
        <v>9.2</v>
      </c>
      <c r="J94" s="33">
        <v>9.5</v>
      </c>
      <c r="K94" s="33">
        <v>9.8</v>
      </c>
      <c r="L94" s="33">
        <v>10.1</v>
      </c>
      <c r="M94" s="33">
        <v>10.6</v>
      </c>
      <c r="N94" s="34" t="s">
        <v>5</v>
      </c>
      <c r="O94" s="28"/>
      <c r="P94" s="35" t="s">
        <v>13</v>
      </c>
      <c r="Q94" s="36"/>
      <c r="R94" s="36"/>
      <c r="S94" s="36"/>
      <c r="T94" s="36" t="s">
        <v>14</v>
      </c>
      <c r="U94" s="42"/>
    </row>
    <row r="95" spans="2:21" ht="18" hidden="1">
      <c r="B95" s="53"/>
      <c r="C95" s="56"/>
      <c r="D95" s="56"/>
      <c r="E95" s="4"/>
      <c r="F95" s="52"/>
      <c r="G95" s="186"/>
      <c r="H95" s="41"/>
      <c r="I95" s="33"/>
      <c r="J95" s="33"/>
      <c r="K95" s="33"/>
      <c r="L95" s="33"/>
      <c r="M95" s="33"/>
      <c r="N95" s="34" t="s">
        <v>6</v>
      </c>
      <c r="O95" s="28"/>
      <c r="P95" s="35"/>
      <c r="Q95" s="36"/>
      <c r="R95" s="36"/>
      <c r="S95" s="36"/>
      <c r="T95" s="36"/>
      <c r="U95" s="42"/>
    </row>
    <row r="96" spans="2:21" ht="18" hidden="1">
      <c r="B96" s="57"/>
      <c r="C96" s="45"/>
      <c r="D96" s="28"/>
      <c r="E96" s="52"/>
      <c r="F96" s="52"/>
      <c r="G96" s="186"/>
      <c r="H96" s="41"/>
      <c r="I96" s="33"/>
      <c r="J96" s="33"/>
      <c r="K96" s="33"/>
      <c r="L96" s="33"/>
      <c r="M96" s="33"/>
      <c r="N96" s="34" t="s">
        <v>7</v>
      </c>
      <c r="O96" s="28"/>
      <c r="P96" s="35"/>
      <c r="Q96" s="36"/>
      <c r="R96" s="36"/>
      <c r="S96" s="36"/>
      <c r="T96" s="36"/>
      <c r="U96" s="42"/>
    </row>
    <row r="97" spans="2:21" ht="18" hidden="1">
      <c r="B97" s="57"/>
      <c r="C97" s="45"/>
      <c r="D97" s="28"/>
      <c r="E97" s="52"/>
      <c r="F97" s="52"/>
      <c r="G97" s="186"/>
      <c r="H97" s="33">
        <f aca="true" t="shared" si="14" ref="H97:M97">ROUNDUP((H94-H23)*$B$2/2,-1)</f>
        <v>630</v>
      </c>
      <c r="I97" s="33">
        <f t="shared" si="14"/>
        <v>630</v>
      </c>
      <c r="J97" s="33">
        <f t="shared" si="14"/>
        <v>690</v>
      </c>
      <c r="K97" s="33">
        <f t="shared" si="14"/>
        <v>720</v>
      </c>
      <c r="L97" s="33">
        <f t="shared" si="14"/>
        <v>740</v>
      </c>
      <c r="M97" s="33">
        <f t="shared" si="14"/>
        <v>780</v>
      </c>
      <c r="N97" s="34" t="s">
        <v>8</v>
      </c>
      <c r="O97" s="28"/>
      <c r="P97" s="35"/>
      <c r="Q97" s="36"/>
      <c r="R97" s="36"/>
      <c r="S97" s="36"/>
      <c r="T97" s="36"/>
      <c r="U97" s="42"/>
    </row>
    <row r="98" spans="2:21" ht="18" hidden="1">
      <c r="B98" s="44"/>
      <c r="C98" s="32"/>
      <c r="D98" s="58"/>
      <c r="E98" s="26"/>
      <c r="F98" s="52"/>
      <c r="G98" s="52"/>
      <c r="H98" s="186">
        <v>145</v>
      </c>
      <c r="I98" s="41">
        <v>9.4</v>
      </c>
      <c r="J98" s="33">
        <v>9.7</v>
      </c>
      <c r="K98" s="33">
        <v>10</v>
      </c>
      <c r="L98" s="33">
        <v>10.4</v>
      </c>
      <c r="M98" s="33">
        <v>10.9</v>
      </c>
      <c r="N98" s="34" t="s">
        <v>5</v>
      </c>
      <c r="O98" s="28"/>
      <c r="P98" s="35" t="s">
        <v>15</v>
      </c>
      <c r="Q98" s="36"/>
      <c r="R98" s="36"/>
      <c r="S98" s="36"/>
      <c r="T98" s="36" t="s">
        <v>16</v>
      </c>
      <c r="U98" s="42"/>
    </row>
    <row r="99" spans="2:21" ht="18" hidden="1">
      <c r="B99" s="44"/>
      <c r="C99" s="32"/>
      <c r="D99" s="58"/>
      <c r="E99" s="26"/>
      <c r="F99" s="52"/>
      <c r="G99" s="52"/>
      <c r="H99" s="186"/>
      <c r="I99" s="41"/>
      <c r="J99" s="33"/>
      <c r="K99" s="33"/>
      <c r="L99" s="33"/>
      <c r="M99" s="33"/>
      <c r="N99" s="34" t="s">
        <v>6</v>
      </c>
      <c r="O99" s="28"/>
      <c r="P99" s="35"/>
      <c r="Q99" s="36"/>
      <c r="R99" s="36"/>
      <c r="S99" s="36"/>
      <c r="T99" s="36"/>
      <c r="U99" s="42"/>
    </row>
    <row r="100" spans="2:21" ht="18" hidden="1">
      <c r="B100" s="4"/>
      <c r="C100" s="32"/>
      <c r="D100" s="58"/>
      <c r="E100" s="26"/>
      <c r="F100" s="52"/>
      <c r="G100" s="52"/>
      <c r="H100" s="186"/>
      <c r="I100" s="41"/>
      <c r="J100" s="33"/>
      <c r="K100" s="33"/>
      <c r="L100" s="33"/>
      <c r="M100" s="33"/>
      <c r="N100" s="34" t="s">
        <v>7</v>
      </c>
      <c r="O100" s="28"/>
      <c r="P100" s="35"/>
      <c r="Q100" s="36"/>
      <c r="R100" s="36"/>
      <c r="S100" s="36"/>
      <c r="T100" s="36"/>
      <c r="U100" s="42"/>
    </row>
    <row r="101" spans="2:21" ht="18" hidden="1">
      <c r="B101" s="4"/>
      <c r="C101" s="32"/>
      <c r="D101" s="58"/>
      <c r="E101" s="26"/>
      <c r="F101" s="52"/>
      <c r="G101" s="52"/>
      <c r="H101" s="186"/>
      <c r="I101" s="33">
        <f>ROUNDUP((I98-I27)*$B$2/2,-1)</f>
        <v>650</v>
      </c>
      <c r="J101" s="33">
        <f>ROUNDUP((J98-J27)*$B$2/2,-1)</f>
        <v>690</v>
      </c>
      <c r="K101" s="33">
        <f>ROUNDUP((K98-K27)*$B$2/2,-1)</f>
        <v>720</v>
      </c>
      <c r="L101" s="33">
        <f>ROUNDUP((L98-L27)*$B$2/2,-1)</f>
        <v>780</v>
      </c>
      <c r="M101" s="33">
        <f>ROUNDUP((M98-M27)*$B$2/2,-1)</f>
        <v>800</v>
      </c>
      <c r="N101" s="34" t="s">
        <v>8</v>
      </c>
      <c r="O101" s="28"/>
      <c r="P101" s="35"/>
      <c r="Q101" s="36"/>
      <c r="R101" s="36"/>
      <c r="S101" s="36"/>
      <c r="T101" s="36"/>
      <c r="U101" s="42"/>
    </row>
    <row r="102" spans="2:21" ht="18" hidden="1">
      <c r="B102" s="25"/>
      <c r="C102" s="32"/>
      <c r="D102" s="58"/>
      <c r="E102" s="26"/>
      <c r="F102" s="58"/>
      <c r="G102" s="52"/>
      <c r="H102" s="52"/>
      <c r="I102" s="186">
        <v>155</v>
      </c>
      <c r="J102" s="41">
        <v>10</v>
      </c>
      <c r="K102" s="33">
        <v>10.2</v>
      </c>
      <c r="L102" s="33">
        <v>10.7</v>
      </c>
      <c r="M102" s="33">
        <v>11.2</v>
      </c>
      <c r="N102" s="34" t="s">
        <v>5</v>
      </c>
      <c r="O102" s="28"/>
      <c r="P102" s="59" t="s">
        <v>17</v>
      </c>
      <c r="Q102" s="36"/>
      <c r="R102" s="36"/>
      <c r="S102" s="36"/>
      <c r="T102" s="36" t="s">
        <v>18</v>
      </c>
      <c r="U102" s="42"/>
    </row>
    <row r="103" spans="2:21" ht="18" hidden="1">
      <c r="B103" s="25"/>
      <c r="C103" s="32"/>
      <c r="D103" s="58"/>
      <c r="E103" s="26"/>
      <c r="F103" s="58"/>
      <c r="G103" s="52"/>
      <c r="H103" s="52"/>
      <c r="I103" s="186"/>
      <c r="J103" s="41"/>
      <c r="K103" s="33"/>
      <c r="L103" s="33"/>
      <c r="M103" s="33"/>
      <c r="N103" s="34" t="s">
        <v>6</v>
      </c>
      <c r="O103" s="28"/>
      <c r="P103" s="59"/>
      <c r="Q103" s="36"/>
      <c r="R103" s="36"/>
      <c r="S103" s="36"/>
      <c r="T103" s="36"/>
      <c r="U103" s="42"/>
    </row>
    <row r="104" spans="2:21" ht="18" hidden="1">
      <c r="B104" s="25"/>
      <c r="C104" s="32"/>
      <c r="D104" s="58"/>
      <c r="E104" s="26"/>
      <c r="F104" s="58"/>
      <c r="G104" s="52"/>
      <c r="H104" s="52"/>
      <c r="I104" s="186"/>
      <c r="J104" s="41"/>
      <c r="K104" s="33"/>
      <c r="L104" s="33"/>
      <c r="M104" s="33"/>
      <c r="N104" s="34" t="s">
        <v>7</v>
      </c>
      <c r="O104" s="28"/>
      <c r="P104" s="59"/>
      <c r="Q104" s="36"/>
      <c r="R104" s="36"/>
      <c r="S104" s="36"/>
      <c r="T104" s="36"/>
      <c r="U104" s="42"/>
    </row>
    <row r="105" spans="2:21" ht="18" hidden="1">
      <c r="B105" s="25"/>
      <c r="C105" s="32"/>
      <c r="D105" s="58"/>
      <c r="E105" s="26"/>
      <c r="F105" s="58"/>
      <c r="G105" s="52"/>
      <c r="H105" s="52"/>
      <c r="I105" s="186"/>
      <c r="J105" s="33">
        <f>ROUNDUP((J102-J31)*$B$2/2,-1)</f>
        <v>720</v>
      </c>
      <c r="K105" s="33">
        <f>ROUNDUP((K102-K31)*$B$2/2,-1)</f>
        <v>740</v>
      </c>
      <c r="L105" s="33">
        <f>ROUNDUP((L102-L31)*$B$2/2,-1)</f>
        <v>780</v>
      </c>
      <c r="M105" s="33">
        <f>ROUNDUP((M102-M31)*$B$2/2,-1)</f>
        <v>810</v>
      </c>
      <c r="N105" s="34" t="s">
        <v>8</v>
      </c>
      <c r="O105" s="28"/>
      <c r="P105" s="59"/>
      <c r="Q105" s="36"/>
      <c r="R105" s="36"/>
      <c r="S105" s="36"/>
      <c r="T105" s="36"/>
      <c r="U105" s="42"/>
    </row>
    <row r="106" spans="2:21" ht="18" hidden="1">
      <c r="B106" s="25"/>
      <c r="C106" s="32"/>
      <c r="D106" s="26"/>
      <c r="E106" s="60"/>
      <c r="F106" s="60"/>
      <c r="G106" s="60"/>
      <c r="H106" s="26"/>
      <c r="I106" s="52"/>
      <c r="J106" s="186">
        <v>165</v>
      </c>
      <c r="K106" s="41">
        <v>10.4</v>
      </c>
      <c r="L106" s="33">
        <v>11</v>
      </c>
      <c r="M106" s="33">
        <v>11.4</v>
      </c>
      <c r="N106" s="34" t="s">
        <v>5</v>
      </c>
      <c r="O106" s="28"/>
      <c r="P106" s="35" t="s">
        <v>19</v>
      </c>
      <c r="Q106" s="36"/>
      <c r="R106" s="36"/>
      <c r="S106" s="36"/>
      <c r="T106" s="36" t="s">
        <v>20</v>
      </c>
      <c r="U106" s="42"/>
    </row>
    <row r="107" spans="2:21" ht="18" hidden="1">
      <c r="B107" s="25"/>
      <c r="C107" s="32"/>
      <c r="D107" s="26"/>
      <c r="E107" s="60"/>
      <c r="F107" s="60"/>
      <c r="G107" s="60"/>
      <c r="H107" s="26"/>
      <c r="I107" s="52"/>
      <c r="J107" s="186"/>
      <c r="K107" s="41"/>
      <c r="L107" s="33"/>
      <c r="M107" s="33"/>
      <c r="N107" s="34" t="s">
        <v>6</v>
      </c>
      <c r="O107" s="28"/>
      <c r="P107" s="35"/>
      <c r="Q107" s="36"/>
      <c r="R107" s="36"/>
      <c r="S107" s="36"/>
      <c r="T107" s="36"/>
      <c r="U107" s="42"/>
    </row>
    <row r="108" spans="2:21" ht="18" hidden="1">
      <c r="B108" s="25"/>
      <c r="C108" s="32"/>
      <c r="D108" s="26"/>
      <c r="E108" s="60"/>
      <c r="F108" s="60"/>
      <c r="G108" s="60"/>
      <c r="H108" s="26"/>
      <c r="I108" s="52"/>
      <c r="J108" s="186"/>
      <c r="K108" s="41"/>
      <c r="L108" s="33"/>
      <c r="M108" s="33"/>
      <c r="N108" s="34" t="s">
        <v>7</v>
      </c>
      <c r="O108" s="28"/>
      <c r="P108" s="35"/>
      <c r="Q108" s="36"/>
      <c r="R108" s="36"/>
      <c r="S108" s="36"/>
      <c r="T108" s="36"/>
      <c r="U108" s="42"/>
    </row>
    <row r="109" spans="2:21" ht="18" hidden="1">
      <c r="B109" s="25"/>
      <c r="C109" s="32"/>
      <c r="D109" s="26"/>
      <c r="E109" s="60"/>
      <c r="F109" s="60"/>
      <c r="G109" s="60"/>
      <c r="H109" s="26"/>
      <c r="I109" s="52"/>
      <c r="J109" s="186"/>
      <c r="K109" s="33">
        <f>ROUNDUP((K106-K35)*$B$2/2,-1)</f>
        <v>760</v>
      </c>
      <c r="L109" s="33">
        <f>ROUNDUP((L106-L35)*$B$2/2,-1)</f>
        <v>810</v>
      </c>
      <c r="M109" s="33">
        <f>ROUNDUP((M106-M35)*$B$2/2,-1)</f>
        <v>850</v>
      </c>
      <c r="N109" s="34" t="s">
        <v>8</v>
      </c>
      <c r="O109" s="28"/>
      <c r="P109" s="35"/>
      <c r="Q109" s="36"/>
      <c r="R109" s="36"/>
      <c r="S109" s="36"/>
      <c r="T109" s="36"/>
      <c r="U109" s="42"/>
    </row>
    <row r="110" spans="2:21" ht="16.5" customHeight="1" hidden="1">
      <c r="B110" s="25"/>
      <c r="C110" s="32"/>
      <c r="D110" s="26"/>
      <c r="E110" s="26"/>
      <c r="F110" s="52"/>
      <c r="G110" s="52"/>
      <c r="H110" s="26"/>
      <c r="I110" s="52"/>
      <c r="J110" s="52"/>
      <c r="K110" s="186">
        <v>175</v>
      </c>
      <c r="L110" s="41">
        <v>11.3</v>
      </c>
      <c r="M110" s="33">
        <v>11.7</v>
      </c>
      <c r="N110" s="34" t="s">
        <v>5</v>
      </c>
      <c r="O110" s="28"/>
      <c r="P110" s="170" t="s">
        <v>21</v>
      </c>
      <c r="Q110" s="170"/>
      <c r="R110" s="170"/>
      <c r="S110" s="170"/>
      <c r="T110" s="170"/>
      <c r="U110" s="61"/>
    </row>
    <row r="111" spans="2:21" ht="16.5" customHeight="1" hidden="1">
      <c r="B111" s="25"/>
      <c r="C111" s="32"/>
      <c r="D111" s="26"/>
      <c r="E111" s="26"/>
      <c r="F111" s="52"/>
      <c r="G111" s="52"/>
      <c r="H111" s="26"/>
      <c r="I111" s="52"/>
      <c r="J111" s="26"/>
      <c r="K111" s="186"/>
      <c r="L111" s="41"/>
      <c r="M111" s="33"/>
      <c r="N111" s="34" t="s">
        <v>6</v>
      </c>
      <c r="O111" s="28"/>
      <c r="P111" s="170"/>
      <c r="Q111" s="170"/>
      <c r="R111" s="170"/>
      <c r="S111" s="170"/>
      <c r="T111" s="170"/>
      <c r="U111" s="61"/>
    </row>
    <row r="112" spans="2:21" ht="16.5" customHeight="1" hidden="1">
      <c r="B112" s="25">
        <v>7065.73</v>
      </c>
      <c r="C112" s="32"/>
      <c r="D112" s="26"/>
      <c r="E112" s="26"/>
      <c r="F112" s="52"/>
      <c r="G112" s="52"/>
      <c r="H112" s="26"/>
      <c r="I112" s="52"/>
      <c r="J112" s="26"/>
      <c r="K112" s="186"/>
      <c r="L112" s="41"/>
      <c r="M112" s="33"/>
      <c r="N112" s="34" t="s">
        <v>7</v>
      </c>
      <c r="O112" s="28"/>
      <c r="P112" s="170"/>
      <c r="Q112" s="170"/>
      <c r="R112" s="170"/>
      <c r="S112" s="170"/>
      <c r="T112" s="170"/>
      <c r="U112" s="42"/>
    </row>
    <row r="113" spans="2:21" ht="16.5" hidden="1">
      <c r="B113" s="25">
        <f>175*2</f>
        <v>350</v>
      </c>
      <c r="C113" s="32"/>
      <c r="D113" s="32"/>
      <c r="E113" s="26"/>
      <c r="F113" s="52"/>
      <c r="G113" s="52"/>
      <c r="H113" s="32"/>
      <c r="I113" s="62"/>
      <c r="J113" s="63"/>
      <c r="K113" s="186"/>
      <c r="L113" s="65">
        <f>ROUNDUP((L110-L39)*$B$2/2,-1)</f>
        <v>830</v>
      </c>
      <c r="M113" s="33">
        <f>ROUNDUP((M110-M39)*$B$2/2,-1)</f>
        <v>870</v>
      </c>
      <c r="N113" s="34" t="s">
        <v>8</v>
      </c>
      <c r="O113" s="28"/>
      <c r="P113" s="28"/>
      <c r="Q113" s="28"/>
      <c r="R113" s="28"/>
      <c r="S113" s="28"/>
      <c r="T113" s="28"/>
      <c r="U113" s="42"/>
    </row>
    <row r="114" spans="2:21" ht="16.5" hidden="1">
      <c r="B114" s="25"/>
      <c r="C114" s="32"/>
      <c r="D114" s="32"/>
      <c r="E114" s="26"/>
      <c r="F114" s="52"/>
      <c r="G114" s="52"/>
      <c r="H114" s="32"/>
      <c r="I114" s="63"/>
      <c r="J114" s="63"/>
      <c r="K114" s="63"/>
      <c r="L114" s="63"/>
      <c r="M114" s="63"/>
      <c r="N114" s="63"/>
      <c r="O114" s="28"/>
      <c r="P114" s="28"/>
      <c r="Q114" s="28"/>
      <c r="R114" s="28"/>
      <c r="S114" s="28"/>
      <c r="T114" s="28"/>
      <c r="U114" s="42"/>
    </row>
    <row r="115" spans="2:18" ht="25.5" hidden="1">
      <c r="B115" s="13" t="s">
        <v>28</v>
      </c>
      <c r="C115" s="86"/>
      <c r="D115" s="10"/>
      <c r="E115" s="10"/>
      <c r="F115" s="87"/>
      <c r="G115" s="10"/>
      <c r="H115" s="4"/>
      <c r="I115" s="4"/>
      <c r="J115" s="86"/>
      <c r="K115" s="10"/>
      <c r="L115" s="4"/>
      <c r="M115" s="4"/>
      <c r="N115" s="4"/>
      <c r="O115" s="4"/>
      <c r="P115" s="4"/>
      <c r="Q115" s="88"/>
      <c r="R115" s="88"/>
    </row>
    <row r="116" spans="2:18" ht="16.5" hidden="1" thickBot="1"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ht="16.5" hidden="1">
      <c r="B117" s="173" t="s">
        <v>29</v>
      </c>
      <c r="C117" s="174"/>
      <c r="D117" s="89">
        <v>80</v>
      </c>
      <c r="E117" s="89">
        <v>90</v>
      </c>
      <c r="F117" s="89">
        <v>100</v>
      </c>
      <c r="G117" s="89">
        <v>110</v>
      </c>
      <c r="H117" s="89">
        <v>120</v>
      </c>
      <c r="I117" s="89">
        <v>130</v>
      </c>
      <c r="J117" s="89">
        <v>140</v>
      </c>
      <c r="K117" s="89">
        <v>150</v>
      </c>
      <c r="L117" s="89">
        <v>160</v>
      </c>
      <c r="M117" s="89">
        <v>170</v>
      </c>
      <c r="N117" s="89">
        <v>180</v>
      </c>
      <c r="O117" s="90">
        <v>190</v>
      </c>
      <c r="P117" s="91">
        <v>200</v>
      </c>
      <c r="Q117" s="92">
        <v>210</v>
      </c>
      <c r="R117" s="93">
        <v>220</v>
      </c>
    </row>
    <row r="118" spans="2:21" ht="18.75" hidden="1">
      <c r="B118" s="173" t="s">
        <v>5</v>
      </c>
      <c r="C118" s="174"/>
      <c r="D118" s="33">
        <v>2</v>
      </c>
      <c r="E118" s="33">
        <v>2.3</v>
      </c>
      <c r="F118" s="33">
        <v>2.5</v>
      </c>
      <c r="G118" s="33">
        <v>2.6</v>
      </c>
      <c r="H118" s="33">
        <v>2.6</v>
      </c>
      <c r="I118" s="33">
        <v>2.7</v>
      </c>
      <c r="J118" s="33">
        <v>2.9</v>
      </c>
      <c r="K118" s="33">
        <v>3.6</v>
      </c>
      <c r="L118" s="33">
        <v>3.6</v>
      </c>
      <c r="M118" s="33">
        <v>3.8</v>
      </c>
      <c r="N118" s="33">
        <v>4</v>
      </c>
      <c r="O118" s="33">
        <v>4.1</v>
      </c>
      <c r="P118" s="94">
        <v>4</v>
      </c>
      <c r="Q118" s="33">
        <v>4.2</v>
      </c>
      <c r="R118" s="95">
        <v>4.4</v>
      </c>
      <c r="U118" s="96">
        <f>B2</f>
        <v>360</v>
      </c>
    </row>
    <row r="119" spans="2:21" ht="18.75" hidden="1">
      <c r="B119" s="173" t="s">
        <v>6</v>
      </c>
      <c r="C119" s="174"/>
      <c r="D119" s="33">
        <v>0.9</v>
      </c>
      <c r="E119" s="33">
        <v>1</v>
      </c>
      <c r="F119" s="33">
        <v>1.1</v>
      </c>
      <c r="G119" s="33">
        <v>1.2</v>
      </c>
      <c r="H119" s="33">
        <v>1.2</v>
      </c>
      <c r="I119" s="33">
        <v>1.2</v>
      </c>
      <c r="J119" s="33">
        <v>1.3</v>
      </c>
      <c r="K119" s="33">
        <v>1.4</v>
      </c>
      <c r="L119" s="33">
        <v>1.5</v>
      </c>
      <c r="M119" s="33">
        <v>1.6</v>
      </c>
      <c r="N119" s="33">
        <v>1.7</v>
      </c>
      <c r="O119" s="33">
        <v>1.8</v>
      </c>
      <c r="P119" s="94">
        <v>1.9</v>
      </c>
      <c r="Q119" s="33">
        <v>2</v>
      </c>
      <c r="R119" s="95">
        <v>2.1</v>
      </c>
      <c r="U119" s="96">
        <f>143*2</f>
        <v>286</v>
      </c>
    </row>
    <row r="120" spans="2:21" ht="18.75" hidden="1">
      <c r="B120" s="173" t="s">
        <v>7</v>
      </c>
      <c r="C120" s="174"/>
      <c r="D120" s="37">
        <v>0.7</v>
      </c>
      <c r="E120" s="37">
        <v>0.8</v>
      </c>
      <c r="F120" s="37">
        <v>0.9</v>
      </c>
      <c r="G120" s="37">
        <v>1</v>
      </c>
      <c r="H120" s="37">
        <v>1.1</v>
      </c>
      <c r="I120" s="37">
        <v>1.2</v>
      </c>
      <c r="J120" s="37">
        <v>1.3</v>
      </c>
      <c r="K120" s="37">
        <v>1.4</v>
      </c>
      <c r="L120" s="37">
        <v>1.5</v>
      </c>
      <c r="M120" s="37">
        <v>1.6</v>
      </c>
      <c r="N120" s="37">
        <v>1.7</v>
      </c>
      <c r="O120" s="37">
        <v>1.8</v>
      </c>
      <c r="P120" s="97">
        <v>1.9</v>
      </c>
      <c r="Q120" s="37">
        <v>2</v>
      </c>
      <c r="R120" s="98">
        <v>2.1</v>
      </c>
      <c r="U120" s="96">
        <f>11.6*2</f>
        <v>23.2</v>
      </c>
    </row>
    <row r="121" spans="2:21" ht="18.75" hidden="1">
      <c r="B121" s="175" t="s">
        <v>8</v>
      </c>
      <c r="C121" s="175"/>
      <c r="D121" s="33">
        <f aca="true" t="shared" si="15" ref="D121:R121">ROUNDUP($U$118*D118+$U$119*D119+$U$120*D120,-1)</f>
        <v>1000</v>
      </c>
      <c r="E121" s="33">
        <f t="shared" si="15"/>
        <v>1140</v>
      </c>
      <c r="F121" s="33">
        <f t="shared" si="15"/>
        <v>1240</v>
      </c>
      <c r="G121" s="33">
        <f t="shared" si="15"/>
        <v>1310</v>
      </c>
      <c r="H121" s="33">
        <f t="shared" si="15"/>
        <v>1310</v>
      </c>
      <c r="I121" s="33">
        <f t="shared" si="15"/>
        <v>1350</v>
      </c>
      <c r="J121" s="33">
        <f t="shared" si="15"/>
        <v>1450</v>
      </c>
      <c r="K121" s="33">
        <f t="shared" si="15"/>
        <v>1730</v>
      </c>
      <c r="L121" s="33">
        <f t="shared" si="15"/>
        <v>1760</v>
      </c>
      <c r="M121" s="33">
        <f t="shared" si="15"/>
        <v>1870</v>
      </c>
      <c r="N121" s="33">
        <f t="shared" si="15"/>
        <v>1970</v>
      </c>
      <c r="O121" s="33">
        <f t="shared" si="15"/>
        <v>2040</v>
      </c>
      <c r="P121" s="33">
        <f t="shared" si="15"/>
        <v>2030</v>
      </c>
      <c r="Q121" s="33">
        <f t="shared" si="15"/>
        <v>2140</v>
      </c>
      <c r="R121" s="33">
        <f t="shared" si="15"/>
        <v>2240</v>
      </c>
      <c r="U121" s="96"/>
    </row>
    <row r="122" ht="15" hidden="1"/>
    <row r="123" spans="2:18" ht="16.5" hidden="1" thickBot="1">
      <c r="B123" s="185" t="s">
        <v>26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ht="16.5" hidden="1">
      <c r="B124" s="173" t="s">
        <v>29</v>
      </c>
      <c r="C124" s="174"/>
      <c r="D124" s="89">
        <v>80</v>
      </c>
      <c r="E124" s="89">
        <v>90</v>
      </c>
      <c r="F124" s="89">
        <v>100</v>
      </c>
      <c r="G124" s="89">
        <v>110</v>
      </c>
      <c r="H124" s="89">
        <v>120</v>
      </c>
      <c r="I124" s="89">
        <v>130</v>
      </c>
      <c r="J124" s="89">
        <v>140</v>
      </c>
      <c r="K124" s="89">
        <v>150</v>
      </c>
      <c r="L124" s="89">
        <v>160</v>
      </c>
      <c r="M124" s="89">
        <v>170</v>
      </c>
      <c r="N124" s="89">
        <v>180</v>
      </c>
      <c r="O124" s="90">
        <v>190</v>
      </c>
      <c r="P124" s="91">
        <v>200</v>
      </c>
      <c r="Q124" s="92">
        <v>210</v>
      </c>
      <c r="R124" s="93">
        <v>220</v>
      </c>
    </row>
    <row r="125" spans="2:18" ht="16.5" hidden="1">
      <c r="B125" s="173" t="s">
        <v>5</v>
      </c>
      <c r="C125" s="174"/>
      <c r="D125" s="33">
        <v>2.9</v>
      </c>
      <c r="E125" s="33">
        <v>3.3</v>
      </c>
      <c r="F125" s="33">
        <v>3.6</v>
      </c>
      <c r="G125" s="33">
        <v>3.8</v>
      </c>
      <c r="H125" s="33">
        <v>3.8</v>
      </c>
      <c r="I125" s="33">
        <v>3.9</v>
      </c>
      <c r="J125" s="33">
        <v>4.2</v>
      </c>
      <c r="K125" s="33">
        <v>4.5</v>
      </c>
      <c r="L125" s="33">
        <v>4.7</v>
      </c>
      <c r="M125" s="33">
        <v>5</v>
      </c>
      <c r="N125" s="33">
        <v>5.2</v>
      </c>
      <c r="O125" s="33">
        <v>5.4</v>
      </c>
      <c r="P125" s="94">
        <v>5.6</v>
      </c>
      <c r="Q125" s="33">
        <v>5.9</v>
      </c>
      <c r="R125" s="95">
        <v>6.2</v>
      </c>
    </row>
    <row r="126" spans="2:18" ht="16.5" hidden="1">
      <c r="B126" s="173" t="s">
        <v>6</v>
      </c>
      <c r="C126" s="17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94"/>
      <c r="Q126" s="33"/>
      <c r="R126" s="95"/>
    </row>
    <row r="127" spans="2:18" ht="16.5" hidden="1">
      <c r="B127" s="173" t="s">
        <v>7</v>
      </c>
      <c r="C127" s="174"/>
      <c r="D127" s="37">
        <v>0.7</v>
      </c>
      <c r="E127" s="37">
        <v>0.8</v>
      </c>
      <c r="F127" s="37">
        <v>0.9</v>
      </c>
      <c r="G127" s="37">
        <v>1</v>
      </c>
      <c r="H127" s="37">
        <v>1.1</v>
      </c>
      <c r="I127" s="37">
        <v>1.2</v>
      </c>
      <c r="J127" s="37">
        <v>1.3</v>
      </c>
      <c r="K127" s="37">
        <v>1.4</v>
      </c>
      <c r="L127" s="37">
        <v>1.5</v>
      </c>
      <c r="M127" s="37">
        <v>1.6</v>
      </c>
      <c r="N127" s="37">
        <v>1.7</v>
      </c>
      <c r="O127" s="37">
        <v>1.8</v>
      </c>
      <c r="P127" s="97">
        <v>1.9</v>
      </c>
      <c r="Q127" s="37">
        <v>2</v>
      </c>
      <c r="R127" s="98">
        <v>2.1</v>
      </c>
    </row>
    <row r="128" spans="2:18" ht="16.5" hidden="1">
      <c r="B128" s="175" t="s">
        <v>8</v>
      </c>
      <c r="C128" s="175"/>
      <c r="D128" s="33">
        <f aca="true" t="shared" si="16" ref="D128:R128">ROUNDUP((D125-D118)*$B$2/2,-1)</f>
        <v>170</v>
      </c>
      <c r="E128" s="33">
        <f t="shared" si="16"/>
        <v>180</v>
      </c>
      <c r="F128" s="33">
        <f t="shared" si="16"/>
        <v>200</v>
      </c>
      <c r="G128" s="33">
        <f t="shared" si="16"/>
        <v>220</v>
      </c>
      <c r="H128" s="33">
        <f t="shared" si="16"/>
        <v>220</v>
      </c>
      <c r="I128" s="33">
        <f t="shared" si="16"/>
        <v>220</v>
      </c>
      <c r="J128" s="33">
        <f t="shared" si="16"/>
        <v>240</v>
      </c>
      <c r="K128" s="33">
        <f t="shared" si="16"/>
        <v>170</v>
      </c>
      <c r="L128" s="33">
        <f t="shared" si="16"/>
        <v>200</v>
      </c>
      <c r="M128" s="33">
        <f t="shared" si="16"/>
        <v>220</v>
      </c>
      <c r="N128" s="33">
        <f t="shared" si="16"/>
        <v>220</v>
      </c>
      <c r="O128" s="33">
        <f t="shared" si="16"/>
        <v>240</v>
      </c>
      <c r="P128" s="33">
        <f t="shared" si="16"/>
        <v>290</v>
      </c>
      <c r="Q128" s="33">
        <f t="shared" si="16"/>
        <v>310</v>
      </c>
      <c r="R128" s="33">
        <f t="shared" si="16"/>
        <v>330</v>
      </c>
    </row>
    <row r="129" ht="15" hidden="1"/>
    <row r="130" spans="2:21" ht="17.25" hidden="1" thickBot="1">
      <c r="B130" s="18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U130" s="32">
        <f>4984.89*2+165</f>
        <v>10134.78</v>
      </c>
    </row>
    <row r="131" spans="2:21" ht="16.5" hidden="1">
      <c r="B131" s="173" t="s">
        <v>29</v>
      </c>
      <c r="C131" s="174"/>
      <c r="D131" s="89">
        <v>80</v>
      </c>
      <c r="E131" s="89">
        <v>90</v>
      </c>
      <c r="F131" s="89">
        <v>100</v>
      </c>
      <c r="G131" s="89">
        <v>110</v>
      </c>
      <c r="H131" s="89">
        <v>120</v>
      </c>
      <c r="I131" s="89">
        <v>130</v>
      </c>
      <c r="J131" s="89">
        <v>140</v>
      </c>
      <c r="K131" s="89">
        <v>150</v>
      </c>
      <c r="L131" s="89">
        <v>160</v>
      </c>
      <c r="M131" s="89">
        <v>170</v>
      </c>
      <c r="N131" s="89">
        <v>180</v>
      </c>
      <c r="O131" s="90">
        <v>190</v>
      </c>
      <c r="P131" s="91">
        <v>200</v>
      </c>
      <c r="Q131" s="92">
        <v>210</v>
      </c>
      <c r="R131" s="93">
        <v>220</v>
      </c>
      <c r="U131" s="32">
        <f>175*2</f>
        <v>350</v>
      </c>
    </row>
    <row r="132" spans="2:18" ht="16.5" hidden="1">
      <c r="B132" s="173" t="s">
        <v>5</v>
      </c>
      <c r="C132" s="174"/>
      <c r="D132" s="33">
        <v>3.6</v>
      </c>
      <c r="E132" s="33">
        <v>4.1</v>
      </c>
      <c r="F132" s="33">
        <v>4.5</v>
      </c>
      <c r="G132" s="33">
        <v>4.8</v>
      </c>
      <c r="H132" s="33">
        <v>4.9</v>
      </c>
      <c r="I132" s="33">
        <v>5.1</v>
      </c>
      <c r="J132" s="33">
        <v>5.5</v>
      </c>
      <c r="K132" s="33">
        <v>5.9</v>
      </c>
      <c r="L132" s="33">
        <v>6.2</v>
      </c>
      <c r="M132" s="33">
        <v>6.6</v>
      </c>
      <c r="N132" s="33">
        <v>6.9</v>
      </c>
      <c r="O132" s="33">
        <v>7.2</v>
      </c>
      <c r="P132" s="94">
        <v>7.5</v>
      </c>
      <c r="Q132" s="33">
        <v>7.9</v>
      </c>
      <c r="R132" s="95">
        <v>8.3</v>
      </c>
    </row>
    <row r="133" spans="2:18" ht="16.5" hidden="1">
      <c r="B133" s="173" t="s">
        <v>6</v>
      </c>
      <c r="C133" s="17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94"/>
      <c r="Q133" s="33"/>
      <c r="R133" s="95"/>
    </row>
    <row r="134" spans="2:18" ht="16.5" hidden="1">
      <c r="B134" s="173" t="s">
        <v>7</v>
      </c>
      <c r="C134" s="17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97"/>
      <c r="Q134" s="37"/>
      <c r="R134" s="98"/>
    </row>
    <row r="135" spans="2:18" ht="16.5" hidden="1">
      <c r="B135" s="175" t="s">
        <v>8</v>
      </c>
      <c r="C135" s="175"/>
      <c r="D135" s="33">
        <f aca="true" t="shared" si="17" ref="D135:R135">ROUNDUP((D132-D118)*$B$2/2,-1)</f>
        <v>290</v>
      </c>
      <c r="E135" s="33">
        <f t="shared" si="17"/>
        <v>330</v>
      </c>
      <c r="F135" s="33">
        <f t="shared" si="17"/>
        <v>360</v>
      </c>
      <c r="G135" s="33">
        <f t="shared" si="17"/>
        <v>400</v>
      </c>
      <c r="H135" s="33">
        <f t="shared" si="17"/>
        <v>420</v>
      </c>
      <c r="I135" s="33">
        <f t="shared" si="17"/>
        <v>440</v>
      </c>
      <c r="J135" s="33">
        <f t="shared" si="17"/>
        <v>470</v>
      </c>
      <c r="K135" s="33">
        <f t="shared" si="17"/>
        <v>420</v>
      </c>
      <c r="L135" s="33">
        <f t="shared" si="17"/>
        <v>470</v>
      </c>
      <c r="M135" s="33">
        <f t="shared" si="17"/>
        <v>510</v>
      </c>
      <c r="N135" s="33">
        <f t="shared" si="17"/>
        <v>530</v>
      </c>
      <c r="O135" s="33">
        <f t="shared" si="17"/>
        <v>560</v>
      </c>
      <c r="P135" s="33">
        <f t="shared" si="17"/>
        <v>630</v>
      </c>
      <c r="Q135" s="33">
        <f t="shared" si="17"/>
        <v>670</v>
      </c>
      <c r="R135" s="33">
        <f t="shared" si="17"/>
        <v>710</v>
      </c>
    </row>
    <row r="136" ht="15" hidden="1"/>
    <row r="137" spans="3:21" ht="15" hidden="1">
      <c r="C137" t="s">
        <v>37</v>
      </c>
      <c r="D137">
        <v>1.5</v>
      </c>
      <c r="U137">
        <f>ROUNDUP(1329.94*2,-1)</f>
        <v>2660</v>
      </c>
    </row>
    <row r="138" spans="2:21" ht="16.5" hidden="1">
      <c r="B138" s="25"/>
      <c r="C138" s="32"/>
      <c r="D138" s="32">
        <f>ROUNDUP(D137*B2,-1)</f>
        <v>540</v>
      </c>
      <c r="E138" s="26"/>
      <c r="F138" s="52"/>
      <c r="G138" s="52"/>
      <c r="H138" s="32"/>
      <c r="I138" s="63"/>
      <c r="J138" s="63"/>
      <c r="K138" s="63"/>
      <c r="L138" s="63"/>
      <c r="M138" s="63"/>
      <c r="N138" s="63"/>
      <c r="O138" s="28"/>
      <c r="P138" s="28"/>
      <c r="Q138" s="28"/>
      <c r="R138" s="28"/>
      <c r="S138" s="28"/>
      <c r="T138" s="28"/>
      <c r="U138" s="42"/>
    </row>
    <row r="139" spans="3:22" s="4" customFormat="1" ht="25.5">
      <c r="C139" s="13" t="s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</row>
    <row r="140" ht="15.75" thickBot="1"/>
    <row r="141" spans="2:22" s="16" customFormat="1" ht="18.75" customHeight="1">
      <c r="B141" s="17"/>
      <c r="C141" s="18"/>
      <c r="D141" s="19"/>
      <c r="E141" s="18"/>
      <c r="F141" s="18"/>
      <c r="G141" s="20"/>
      <c r="H141" s="18"/>
      <c r="I141" s="21"/>
      <c r="J141" s="22"/>
      <c r="K141" s="22"/>
      <c r="L141" s="23"/>
      <c r="M141" s="21"/>
      <c r="N141" s="21"/>
      <c r="O141" s="21"/>
      <c r="P141" s="21"/>
      <c r="Q141" s="21"/>
      <c r="R141" s="21"/>
      <c r="S141" s="21"/>
      <c r="T141" s="21"/>
      <c r="U141" s="24"/>
      <c r="V141" s="15"/>
    </row>
    <row r="142" spans="2:22" s="4" customFormat="1" ht="18.75" customHeight="1">
      <c r="B142" s="25"/>
      <c r="C142" s="188" t="s">
        <v>36</v>
      </c>
      <c r="D142" s="189"/>
      <c r="E142" s="27">
        <v>140</v>
      </c>
      <c r="F142" s="27">
        <v>150</v>
      </c>
      <c r="G142" s="27">
        <v>160</v>
      </c>
      <c r="H142" s="27">
        <v>170</v>
      </c>
      <c r="I142" s="27">
        <v>180</v>
      </c>
      <c r="J142" s="27">
        <v>190</v>
      </c>
      <c r="K142" s="27">
        <v>200</v>
      </c>
      <c r="L142" s="27">
        <v>210</v>
      </c>
      <c r="M142" s="27">
        <v>220</v>
      </c>
      <c r="N142" s="28"/>
      <c r="O142" s="28"/>
      <c r="P142" s="82" t="s">
        <v>4</v>
      </c>
      <c r="Q142" s="30"/>
      <c r="R142" s="30"/>
      <c r="S142" s="30"/>
      <c r="T142" s="30"/>
      <c r="U142" s="31"/>
      <c r="V142" s="28"/>
    </row>
    <row r="143" spans="2:22" s="4" customFormat="1" ht="18.75" customHeight="1">
      <c r="B143" s="25"/>
      <c r="C143" s="32"/>
      <c r="D143" s="190">
        <v>105</v>
      </c>
      <c r="E143" s="33">
        <f aca="true" t="shared" si="18" ref="E143:K143">ROUNDUP(F143-$B$113-F14+E14,-1)</f>
        <v>13880</v>
      </c>
      <c r="F143" s="33">
        <f t="shared" si="18"/>
        <v>14300</v>
      </c>
      <c r="G143" s="33">
        <f t="shared" si="18"/>
        <v>14720</v>
      </c>
      <c r="H143" s="33">
        <f t="shared" si="18"/>
        <v>15180</v>
      </c>
      <c r="I143" s="33">
        <f t="shared" si="18"/>
        <v>15600</v>
      </c>
      <c r="J143" s="33">
        <f t="shared" si="18"/>
        <v>16050</v>
      </c>
      <c r="K143" s="33">
        <f t="shared" si="18"/>
        <v>16510</v>
      </c>
      <c r="L143" s="33">
        <f>ROUNDUP(L146-$B$113-L18+L14,-1)</f>
        <v>16960</v>
      </c>
      <c r="M143" s="33">
        <f>ROUNDUP(L143+$B$113+M14-L14,-1)</f>
        <v>17380</v>
      </c>
      <c r="N143" s="34" t="s">
        <v>25</v>
      </c>
      <c r="O143" s="28"/>
      <c r="P143" s="35" t="s">
        <v>24</v>
      </c>
      <c r="Q143" s="36"/>
      <c r="R143" s="36"/>
      <c r="S143" s="36"/>
      <c r="T143" s="36"/>
      <c r="U143" s="31"/>
      <c r="V143" s="28"/>
    </row>
    <row r="144" spans="2:22" s="4" customFormat="1" ht="18.75" customHeight="1">
      <c r="B144" s="25"/>
      <c r="C144" s="32"/>
      <c r="D144" s="190"/>
      <c r="E144" s="33">
        <f aca="true" t="shared" si="19" ref="E144:M144">ROUNDUP(E143+E49,-1)</f>
        <v>14060</v>
      </c>
      <c r="F144" s="33">
        <f t="shared" si="19"/>
        <v>14500</v>
      </c>
      <c r="G144" s="33">
        <f t="shared" si="19"/>
        <v>14940</v>
      </c>
      <c r="H144" s="33">
        <f t="shared" si="19"/>
        <v>15400</v>
      </c>
      <c r="I144" s="33">
        <f t="shared" si="19"/>
        <v>15820</v>
      </c>
      <c r="J144" s="33">
        <f t="shared" si="19"/>
        <v>16270</v>
      </c>
      <c r="K144" s="33">
        <f t="shared" si="19"/>
        <v>16710</v>
      </c>
      <c r="L144" s="33">
        <f t="shared" si="19"/>
        <v>17180</v>
      </c>
      <c r="M144" s="33">
        <f t="shared" si="19"/>
        <v>17650</v>
      </c>
      <c r="N144" s="34" t="s">
        <v>26</v>
      </c>
      <c r="O144" s="28"/>
      <c r="P144" s="35"/>
      <c r="Q144" s="36"/>
      <c r="R144" s="36"/>
      <c r="S144" s="36"/>
      <c r="T144" s="36"/>
      <c r="U144" s="31"/>
      <c r="V144" s="28"/>
    </row>
    <row r="145" spans="2:22" s="4" customFormat="1" ht="18.75" customHeight="1" thickBot="1">
      <c r="B145" s="25"/>
      <c r="C145" s="32"/>
      <c r="D145" s="190"/>
      <c r="E145" s="33">
        <f aca="true" t="shared" si="20" ref="E145:M145">ROUNDUP(E143+E85,-1)</f>
        <v>14370</v>
      </c>
      <c r="F145" s="33">
        <f t="shared" si="20"/>
        <v>14830</v>
      </c>
      <c r="G145" s="33">
        <f t="shared" si="20"/>
        <v>15280</v>
      </c>
      <c r="H145" s="33">
        <f t="shared" si="20"/>
        <v>15760</v>
      </c>
      <c r="I145" s="33">
        <f t="shared" si="20"/>
        <v>16230</v>
      </c>
      <c r="J145" s="33">
        <f t="shared" si="20"/>
        <v>16670</v>
      </c>
      <c r="K145" s="33">
        <f t="shared" si="20"/>
        <v>17130</v>
      </c>
      <c r="L145" s="33">
        <f t="shared" si="20"/>
        <v>17610</v>
      </c>
      <c r="M145" s="33">
        <f t="shared" si="20"/>
        <v>18100</v>
      </c>
      <c r="N145" s="34" t="s">
        <v>27</v>
      </c>
      <c r="O145" s="28"/>
      <c r="P145" s="35"/>
      <c r="Q145" s="36"/>
      <c r="R145" s="36"/>
      <c r="S145" s="36"/>
      <c r="T145" s="36"/>
      <c r="U145" s="31"/>
      <c r="V145" s="28"/>
    </row>
    <row r="146" spans="2:22" s="4" customFormat="1" ht="18.75" customHeight="1">
      <c r="B146" s="85"/>
      <c r="C146" s="32"/>
      <c r="D146" s="38"/>
      <c r="E146" s="186">
        <v>115</v>
      </c>
      <c r="F146" s="39">
        <f aca="true" t="shared" si="21" ref="F146:K146">ROUNDUP(G146-$B$113-G18+F18,-1)</f>
        <v>14710</v>
      </c>
      <c r="G146" s="39">
        <f t="shared" si="21"/>
        <v>15140</v>
      </c>
      <c r="H146" s="39">
        <f t="shared" si="21"/>
        <v>15560</v>
      </c>
      <c r="I146" s="39">
        <f t="shared" si="21"/>
        <v>15990</v>
      </c>
      <c r="J146" s="39">
        <f t="shared" si="21"/>
        <v>16440</v>
      </c>
      <c r="K146" s="39">
        <f t="shared" si="21"/>
        <v>16890</v>
      </c>
      <c r="L146" s="77">
        <f>ROUNDUP(B112*2+645+L18,-1)</f>
        <v>17350</v>
      </c>
      <c r="M146" s="41">
        <f>ROUNDUP(L146+$B$113+M18-L18,-1)</f>
        <v>17830</v>
      </c>
      <c r="N146" s="34" t="s">
        <v>25</v>
      </c>
      <c r="O146" s="28"/>
      <c r="P146" s="35" t="s">
        <v>9</v>
      </c>
      <c r="Q146" s="36"/>
      <c r="R146" s="36"/>
      <c r="S146" s="36"/>
      <c r="T146" s="36" t="s">
        <v>10</v>
      </c>
      <c r="U146" s="42"/>
      <c r="V146" s="28"/>
    </row>
    <row r="147" spans="2:22" s="4" customFormat="1" ht="18.75" customHeight="1">
      <c r="B147" s="85"/>
      <c r="C147" s="32"/>
      <c r="D147" s="38"/>
      <c r="E147" s="186"/>
      <c r="F147" s="41">
        <f aca="true" t="shared" si="22" ref="F147:M147">ROUNDUP(F146+F53,-1)</f>
        <v>14910</v>
      </c>
      <c r="G147" s="41">
        <f t="shared" si="22"/>
        <v>15340</v>
      </c>
      <c r="H147" s="41">
        <f t="shared" si="22"/>
        <v>15760</v>
      </c>
      <c r="I147" s="41">
        <f t="shared" si="22"/>
        <v>16250</v>
      </c>
      <c r="J147" s="41">
        <f t="shared" si="22"/>
        <v>16680</v>
      </c>
      <c r="K147" s="75">
        <f t="shared" si="22"/>
        <v>17110</v>
      </c>
      <c r="L147" s="76">
        <f t="shared" si="22"/>
        <v>17570</v>
      </c>
      <c r="M147" s="33">
        <f t="shared" si="22"/>
        <v>18050</v>
      </c>
      <c r="N147" s="34" t="s">
        <v>26</v>
      </c>
      <c r="O147" s="28"/>
      <c r="P147" s="35"/>
      <c r="Q147" s="36"/>
      <c r="R147" s="36"/>
      <c r="S147" s="36"/>
      <c r="T147" s="36"/>
      <c r="U147" s="42"/>
      <c r="V147" s="28"/>
    </row>
    <row r="148" spans="2:22" s="4" customFormat="1" ht="18.75" customHeight="1" thickBot="1">
      <c r="B148" s="44"/>
      <c r="C148" s="45"/>
      <c r="D148" s="38"/>
      <c r="E148" s="186"/>
      <c r="F148" s="41">
        <f aca="true" t="shared" si="23" ref="F148:M148">ROUNDUP(F146+F89,-1)</f>
        <v>15250</v>
      </c>
      <c r="G148" s="41">
        <f t="shared" si="23"/>
        <v>15700</v>
      </c>
      <c r="H148" s="41">
        <f t="shared" si="23"/>
        <v>16140</v>
      </c>
      <c r="I148" s="41">
        <f t="shared" si="23"/>
        <v>16640</v>
      </c>
      <c r="J148" s="41">
        <f t="shared" si="23"/>
        <v>17090</v>
      </c>
      <c r="K148" s="75">
        <f t="shared" si="23"/>
        <v>17540</v>
      </c>
      <c r="L148" s="81">
        <f t="shared" si="23"/>
        <v>18020</v>
      </c>
      <c r="M148" s="33">
        <f t="shared" si="23"/>
        <v>18500</v>
      </c>
      <c r="N148" s="34" t="s">
        <v>27</v>
      </c>
      <c r="O148" s="28"/>
      <c r="P148" s="35"/>
      <c r="Q148" s="36"/>
      <c r="R148" s="36"/>
      <c r="S148" s="36"/>
      <c r="T148" s="36"/>
      <c r="U148" s="42"/>
      <c r="V148" s="28"/>
    </row>
    <row r="149" spans="2:22" s="4" customFormat="1" ht="18.75" customHeight="1">
      <c r="B149" s="49"/>
      <c r="C149" s="50"/>
      <c r="D149" s="51"/>
      <c r="E149" s="52"/>
      <c r="F149" s="191">
        <v>125</v>
      </c>
      <c r="G149" s="47">
        <f aca="true" t="shared" si="24" ref="G149:M149">ROUNDUP(G146+$B$113+G22-G18,-1)</f>
        <v>15490</v>
      </c>
      <c r="H149" s="47">
        <f t="shared" si="24"/>
        <v>15980</v>
      </c>
      <c r="I149" s="47">
        <f t="shared" si="24"/>
        <v>16410</v>
      </c>
      <c r="J149" s="47">
        <f t="shared" si="24"/>
        <v>16830</v>
      </c>
      <c r="K149" s="47">
        <f t="shared" si="24"/>
        <v>17280</v>
      </c>
      <c r="L149" s="47">
        <f t="shared" si="24"/>
        <v>17730</v>
      </c>
      <c r="M149" s="47">
        <f t="shared" si="24"/>
        <v>18220</v>
      </c>
      <c r="N149" s="34" t="s">
        <v>25</v>
      </c>
      <c r="O149" s="28"/>
      <c r="P149" s="35" t="s">
        <v>11</v>
      </c>
      <c r="Q149" s="36"/>
      <c r="R149" s="36"/>
      <c r="S149" s="36"/>
      <c r="T149" s="36" t="s">
        <v>12</v>
      </c>
      <c r="U149" s="42"/>
      <c r="V149" s="28"/>
    </row>
    <row r="150" spans="2:22" s="4" customFormat="1" ht="18.75" customHeight="1">
      <c r="B150" s="49"/>
      <c r="C150" s="50"/>
      <c r="D150" s="51"/>
      <c r="E150" s="52"/>
      <c r="F150" s="186"/>
      <c r="G150" s="33">
        <f aca="true" t="shared" si="25" ref="G150:M150">ROUNDUP(G149+G57,-1)</f>
        <v>15710</v>
      </c>
      <c r="H150" s="33">
        <f t="shared" si="25"/>
        <v>16200</v>
      </c>
      <c r="I150" s="33">
        <f t="shared" si="25"/>
        <v>16610</v>
      </c>
      <c r="J150" s="33">
        <f t="shared" si="25"/>
        <v>17070</v>
      </c>
      <c r="K150" s="33">
        <f t="shared" si="25"/>
        <v>17540</v>
      </c>
      <c r="L150" s="33">
        <f t="shared" si="25"/>
        <v>17990</v>
      </c>
      <c r="M150" s="33">
        <f t="shared" si="25"/>
        <v>18490</v>
      </c>
      <c r="N150" s="34" t="s">
        <v>26</v>
      </c>
      <c r="O150" s="28"/>
      <c r="P150" s="35"/>
      <c r="Q150" s="36"/>
      <c r="R150" s="36"/>
      <c r="S150" s="36"/>
      <c r="T150" s="36"/>
      <c r="U150" s="42"/>
      <c r="V150" s="28"/>
    </row>
    <row r="151" spans="2:22" s="4" customFormat="1" ht="18.75" customHeight="1">
      <c r="B151" s="85"/>
      <c r="C151" s="28"/>
      <c r="D151" s="28"/>
      <c r="E151" s="52"/>
      <c r="F151" s="186"/>
      <c r="G151" s="33">
        <f aca="true" t="shared" si="26" ref="G151:M151">ROUNDUP(G149+G93,-1)</f>
        <v>16090</v>
      </c>
      <c r="H151" s="33">
        <f t="shared" si="26"/>
        <v>16600</v>
      </c>
      <c r="I151" s="33">
        <f t="shared" si="26"/>
        <v>17030</v>
      </c>
      <c r="J151" s="33">
        <f t="shared" si="26"/>
        <v>17500</v>
      </c>
      <c r="K151" s="33">
        <f t="shared" si="26"/>
        <v>17990</v>
      </c>
      <c r="L151" s="33">
        <f t="shared" si="26"/>
        <v>18450</v>
      </c>
      <c r="M151" s="33">
        <f t="shared" si="26"/>
        <v>18980</v>
      </c>
      <c r="N151" s="34" t="s">
        <v>27</v>
      </c>
      <c r="O151" s="28"/>
      <c r="P151" s="35"/>
      <c r="Q151" s="36"/>
      <c r="R151" s="36"/>
      <c r="S151" s="36"/>
      <c r="T151" s="36"/>
      <c r="U151" s="42"/>
      <c r="V151" s="28"/>
    </row>
    <row r="152" spans="2:22" s="4" customFormat="1" ht="18.75" customHeight="1">
      <c r="B152" s="53"/>
      <c r="C152" s="54"/>
      <c r="D152" s="55"/>
      <c r="E152" s="45"/>
      <c r="F152" s="52"/>
      <c r="G152" s="186">
        <v>135</v>
      </c>
      <c r="H152" s="33">
        <f aca="true" t="shared" si="27" ref="H152:M152">ROUNDUP(H149+$B$113+H26-H22,-1)</f>
        <v>16440</v>
      </c>
      <c r="I152" s="33">
        <f t="shared" si="27"/>
        <v>16870</v>
      </c>
      <c r="J152" s="33">
        <f t="shared" si="27"/>
        <v>17250</v>
      </c>
      <c r="K152" s="33">
        <f t="shared" si="27"/>
        <v>17670</v>
      </c>
      <c r="L152" s="33">
        <f t="shared" si="27"/>
        <v>18120</v>
      </c>
      <c r="M152" s="33">
        <f t="shared" si="27"/>
        <v>18610</v>
      </c>
      <c r="N152" s="34" t="s">
        <v>25</v>
      </c>
      <c r="O152" s="28"/>
      <c r="P152" s="35" t="s">
        <v>13</v>
      </c>
      <c r="Q152" s="36"/>
      <c r="R152" s="36"/>
      <c r="S152" s="36"/>
      <c r="T152" s="36" t="s">
        <v>14</v>
      </c>
      <c r="U152" s="42"/>
      <c r="V152" s="28"/>
    </row>
    <row r="153" spans="2:22" s="4" customFormat="1" ht="18.75" customHeight="1">
      <c r="B153" s="53"/>
      <c r="C153" s="56"/>
      <c r="D153" s="56"/>
      <c r="E153" s="28"/>
      <c r="F153" s="52"/>
      <c r="G153" s="186"/>
      <c r="H153" s="33">
        <f aca="true" t="shared" si="28" ref="H153:M153">ROUNDUP(H152+H61,-1)</f>
        <v>16660</v>
      </c>
      <c r="I153" s="33">
        <f t="shared" si="28"/>
        <v>17070</v>
      </c>
      <c r="J153" s="33">
        <f t="shared" si="28"/>
        <v>17490</v>
      </c>
      <c r="K153" s="33">
        <f t="shared" si="28"/>
        <v>17930</v>
      </c>
      <c r="L153" s="33">
        <f t="shared" si="28"/>
        <v>18380</v>
      </c>
      <c r="M153" s="33">
        <f t="shared" si="28"/>
        <v>18880</v>
      </c>
      <c r="N153" s="34" t="s">
        <v>26</v>
      </c>
      <c r="O153" s="28"/>
      <c r="P153" s="35"/>
      <c r="Q153" s="36"/>
      <c r="R153" s="36"/>
      <c r="S153" s="36"/>
      <c r="T153" s="36"/>
      <c r="U153" s="42"/>
      <c r="V153" s="28"/>
    </row>
    <row r="154" spans="2:22" s="4" customFormat="1" ht="18.75" customHeight="1">
      <c r="B154" s="57"/>
      <c r="C154" s="45"/>
      <c r="D154" s="28"/>
      <c r="E154" s="52"/>
      <c r="F154" s="52"/>
      <c r="G154" s="186"/>
      <c r="H154" s="33">
        <f aca="true" t="shared" si="29" ref="H154:M154">ROUNDUP(H152+H97,-1)</f>
        <v>17070</v>
      </c>
      <c r="I154" s="33">
        <f t="shared" si="29"/>
        <v>17500</v>
      </c>
      <c r="J154" s="33">
        <f t="shared" si="29"/>
        <v>17940</v>
      </c>
      <c r="K154" s="33">
        <f t="shared" si="29"/>
        <v>18390</v>
      </c>
      <c r="L154" s="33">
        <f t="shared" si="29"/>
        <v>18860</v>
      </c>
      <c r="M154" s="33">
        <f t="shared" si="29"/>
        <v>19390</v>
      </c>
      <c r="N154" s="34" t="s">
        <v>27</v>
      </c>
      <c r="O154" s="28"/>
      <c r="P154" s="35"/>
      <c r="Q154" s="36"/>
      <c r="R154" s="36"/>
      <c r="S154" s="36"/>
      <c r="T154" s="36"/>
      <c r="U154" s="42"/>
      <c r="V154" s="28"/>
    </row>
    <row r="155" spans="2:22" s="4" customFormat="1" ht="18.75" customHeight="1">
      <c r="B155" s="44"/>
      <c r="C155" s="32"/>
      <c r="D155" s="58"/>
      <c r="E155" s="26"/>
      <c r="F155" s="52"/>
      <c r="G155" s="52"/>
      <c r="H155" s="186">
        <v>145</v>
      </c>
      <c r="I155" s="33">
        <f>ROUNDUP(I152+$B$113+I30-I26,-1)</f>
        <v>17250</v>
      </c>
      <c r="J155" s="33">
        <f>ROUNDUP(J152+$B$113+J30-J26,-1)</f>
        <v>17670</v>
      </c>
      <c r="K155" s="33">
        <f>ROUNDUP(K152+$B$113+K30-K26,-1)</f>
        <v>18090</v>
      </c>
      <c r="L155" s="33">
        <f>ROUNDUP(L152+$B$113+L30-L26,-1)</f>
        <v>18500</v>
      </c>
      <c r="M155" s="33">
        <f>ROUNDUP(M152+$B$113+M30-M26,-1)</f>
        <v>19030</v>
      </c>
      <c r="N155" s="34" t="s">
        <v>25</v>
      </c>
      <c r="O155" s="28"/>
      <c r="P155" s="35" t="s">
        <v>15</v>
      </c>
      <c r="Q155" s="36"/>
      <c r="R155" s="36"/>
      <c r="S155" s="36"/>
      <c r="T155" s="36" t="s">
        <v>16</v>
      </c>
      <c r="U155" s="42"/>
      <c r="V155" s="28"/>
    </row>
    <row r="156" spans="2:22" s="4" customFormat="1" ht="18.75" customHeight="1">
      <c r="B156" s="44"/>
      <c r="C156" s="32"/>
      <c r="D156" s="58"/>
      <c r="E156" s="26"/>
      <c r="F156" s="52"/>
      <c r="G156" s="52"/>
      <c r="H156" s="186"/>
      <c r="I156" s="33">
        <f>ROUNDUP(I155+I65,-1)</f>
        <v>17450</v>
      </c>
      <c r="J156" s="33">
        <f>ROUNDUP(J155+J65,-1)</f>
        <v>17890</v>
      </c>
      <c r="K156" s="33">
        <f>ROUNDUP(K155+K65,-1)</f>
        <v>18330</v>
      </c>
      <c r="L156" s="33">
        <f>ROUNDUP(L155+L65,-1)</f>
        <v>18770</v>
      </c>
      <c r="M156" s="33">
        <f>ROUNDUP(M155+M65,-1)</f>
        <v>19300</v>
      </c>
      <c r="N156" s="34" t="s">
        <v>26</v>
      </c>
      <c r="O156" s="28"/>
      <c r="P156" s="35"/>
      <c r="Q156" s="36"/>
      <c r="R156" s="36"/>
      <c r="S156" s="36"/>
      <c r="T156" s="36"/>
      <c r="U156" s="42"/>
      <c r="V156" s="28"/>
    </row>
    <row r="157" spans="2:22" s="4" customFormat="1" ht="18.75" customHeight="1">
      <c r="B157" s="85"/>
      <c r="C157" s="32"/>
      <c r="D157" s="58"/>
      <c r="E157" s="26"/>
      <c r="F157" s="52"/>
      <c r="G157" s="52"/>
      <c r="H157" s="186"/>
      <c r="I157" s="33">
        <f>ROUNDUP(I155+I101,-1)</f>
        <v>17900</v>
      </c>
      <c r="J157" s="33">
        <f>ROUNDUP(J155+J101,-1)</f>
        <v>18360</v>
      </c>
      <c r="K157" s="33">
        <f>ROUNDUP(K155+K101,-1)</f>
        <v>18810</v>
      </c>
      <c r="L157" s="33">
        <f>ROUNDUP(L155+L101,-1)</f>
        <v>19280</v>
      </c>
      <c r="M157" s="33">
        <f>ROUNDUP(M155+M101,-1)</f>
        <v>19830</v>
      </c>
      <c r="N157" s="34" t="s">
        <v>27</v>
      </c>
      <c r="O157" s="28"/>
      <c r="P157" s="35"/>
      <c r="Q157" s="36"/>
      <c r="R157" s="36"/>
      <c r="S157" s="36"/>
      <c r="T157" s="36"/>
      <c r="U157" s="42"/>
      <c r="V157" s="28"/>
    </row>
    <row r="158" spans="2:22" s="4" customFormat="1" ht="18.75" customHeight="1">
      <c r="B158" s="25"/>
      <c r="C158" s="32"/>
      <c r="D158" s="58"/>
      <c r="E158" s="26"/>
      <c r="F158" s="58"/>
      <c r="G158" s="52"/>
      <c r="H158" s="52"/>
      <c r="I158" s="186">
        <v>155</v>
      </c>
      <c r="J158" s="33">
        <f>ROUNDUP(J155+$B$113+J34-J30,-1)</f>
        <v>18060</v>
      </c>
      <c r="K158" s="33">
        <f>ROUNDUP(K155+$B$113+K34-K30,-1)</f>
        <v>18470</v>
      </c>
      <c r="L158" s="33">
        <f>ROUNDUP(L155+$B$113+L34-L30,-1)</f>
        <v>18960</v>
      </c>
      <c r="M158" s="33">
        <f>ROUNDUP(M155+$B$113+M34-M30,-1)</f>
        <v>19450</v>
      </c>
      <c r="N158" s="34" t="s">
        <v>25</v>
      </c>
      <c r="O158" s="28"/>
      <c r="P158" s="59" t="s">
        <v>17</v>
      </c>
      <c r="Q158" s="36"/>
      <c r="R158" s="36"/>
      <c r="S158" s="36"/>
      <c r="T158" s="36" t="s">
        <v>18</v>
      </c>
      <c r="U158" s="42"/>
      <c r="V158" s="28"/>
    </row>
    <row r="159" spans="2:22" s="4" customFormat="1" ht="18.75" customHeight="1">
      <c r="B159" s="25"/>
      <c r="C159" s="32"/>
      <c r="D159" s="58"/>
      <c r="E159" s="26"/>
      <c r="F159" s="58"/>
      <c r="G159" s="52"/>
      <c r="H159" s="52"/>
      <c r="I159" s="186"/>
      <c r="J159" s="33">
        <f>ROUNDUP(J158+J69,-1)</f>
        <v>18300</v>
      </c>
      <c r="K159" s="33">
        <f>ROUNDUP(K158+K69,-1)</f>
        <v>18710</v>
      </c>
      <c r="L159" s="33">
        <f>ROUNDUP(L158+L69,-1)</f>
        <v>19220</v>
      </c>
      <c r="M159" s="33">
        <f>ROUNDUP(M158+M69,-1)</f>
        <v>19720</v>
      </c>
      <c r="N159" s="34" t="s">
        <v>26</v>
      </c>
      <c r="O159" s="28"/>
      <c r="P159" s="59"/>
      <c r="Q159" s="36"/>
      <c r="R159" s="36"/>
      <c r="S159" s="36"/>
      <c r="T159" s="36"/>
      <c r="U159" s="42"/>
      <c r="V159" s="28"/>
    </row>
    <row r="160" spans="2:22" s="4" customFormat="1" ht="18.75" customHeight="1">
      <c r="B160" s="25"/>
      <c r="C160" s="32"/>
      <c r="D160" s="58"/>
      <c r="E160" s="26"/>
      <c r="F160" s="58"/>
      <c r="G160" s="52"/>
      <c r="H160" s="52"/>
      <c r="I160" s="186"/>
      <c r="J160" s="33">
        <f>ROUNDUP(J158+J105,-1)</f>
        <v>18780</v>
      </c>
      <c r="K160" s="33">
        <f>ROUNDUP(K158+K105,-1)</f>
        <v>19210</v>
      </c>
      <c r="L160" s="33">
        <f>ROUNDUP(L158+L105,-1)</f>
        <v>19740</v>
      </c>
      <c r="M160" s="33">
        <f>ROUNDUP(M158+M105,-1)</f>
        <v>20260</v>
      </c>
      <c r="N160" s="34" t="s">
        <v>27</v>
      </c>
      <c r="O160" s="28"/>
      <c r="P160" s="59"/>
      <c r="Q160" s="36"/>
      <c r="R160" s="36"/>
      <c r="S160" s="36"/>
      <c r="T160" s="36"/>
      <c r="U160" s="42"/>
      <c r="V160" s="28"/>
    </row>
    <row r="161" spans="2:22" s="4" customFormat="1" ht="18.75" customHeight="1">
      <c r="B161" s="25"/>
      <c r="C161" s="32"/>
      <c r="D161" s="26"/>
      <c r="E161" s="60"/>
      <c r="F161" s="60"/>
      <c r="G161" s="60"/>
      <c r="H161" s="26"/>
      <c r="I161" s="52"/>
      <c r="J161" s="186">
        <v>165</v>
      </c>
      <c r="K161" s="33">
        <f>ROUNDUP(K158+$B$113+K38-K34,-1)</f>
        <v>18860</v>
      </c>
      <c r="L161" s="33">
        <f>ROUNDUP(L158+$B$113+L38-L34,-1)</f>
        <v>19350</v>
      </c>
      <c r="M161" s="33">
        <f>ROUNDUP(M158+$B$113+M38-M34,-1)</f>
        <v>19800</v>
      </c>
      <c r="N161" s="34" t="s">
        <v>25</v>
      </c>
      <c r="O161" s="28"/>
      <c r="P161" s="35" t="s">
        <v>19</v>
      </c>
      <c r="Q161" s="36"/>
      <c r="R161" s="36"/>
      <c r="S161" s="36"/>
      <c r="T161" s="36" t="s">
        <v>20</v>
      </c>
      <c r="U161" s="42"/>
      <c r="V161" s="28"/>
    </row>
    <row r="162" spans="2:22" s="4" customFormat="1" ht="18.75" customHeight="1">
      <c r="B162" s="25"/>
      <c r="C162" s="32"/>
      <c r="D162" s="26"/>
      <c r="E162" s="60"/>
      <c r="F162" s="60"/>
      <c r="G162" s="60"/>
      <c r="H162" s="26"/>
      <c r="I162" s="52"/>
      <c r="J162" s="186"/>
      <c r="K162" s="33">
        <f>ROUNDUP(K161+K73,-1)</f>
        <v>19100</v>
      </c>
      <c r="L162" s="33">
        <f>ROUNDUP(L161+L73,-1)</f>
        <v>19620</v>
      </c>
      <c r="M162" s="33">
        <f>ROUNDUP(M161+M73,-1)</f>
        <v>20090</v>
      </c>
      <c r="N162" s="34" t="s">
        <v>26</v>
      </c>
      <c r="O162" s="28"/>
      <c r="P162" s="35"/>
      <c r="Q162" s="36"/>
      <c r="R162" s="36"/>
      <c r="S162" s="36"/>
      <c r="T162" s="36"/>
      <c r="U162" s="42"/>
      <c r="V162" s="28"/>
    </row>
    <row r="163" spans="2:22" s="4" customFormat="1" ht="18.75" customHeight="1">
      <c r="B163" s="25"/>
      <c r="C163" s="32"/>
      <c r="D163" s="26"/>
      <c r="E163" s="60"/>
      <c r="F163" s="60"/>
      <c r="G163" s="60"/>
      <c r="H163" s="26"/>
      <c r="I163" s="52"/>
      <c r="J163" s="186"/>
      <c r="K163" s="33">
        <f>ROUNDUP(K161+K109,-1)</f>
        <v>19620</v>
      </c>
      <c r="L163" s="33">
        <f>ROUNDUP(L161+L109,-1)</f>
        <v>20160</v>
      </c>
      <c r="M163" s="33">
        <f>ROUNDUP(M161+M109,-1)</f>
        <v>20650</v>
      </c>
      <c r="N163" s="34" t="s">
        <v>27</v>
      </c>
      <c r="O163" s="28"/>
      <c r="P163" s="35"/>
      <c r="Q163" s="36"/>
      <c r="R163" s="36"/>
      <c r="S163" s="36"/>
      <c r="T163" s="36"/>
      <c r="U163" s="42"/>
      <c r="V163" s="28"/>
    </row>
    <row r="164" spans="2:22" s="4" customFormat="1" ht="18.75" customHeight="1">
      <c r="B164" s="25"/>
      <c r="C164" s="32"/>
      <c r="D164" s="26"/>
      <c r="E164" s="26"/>
      <c r="F164" s="52"/>
      <c r="G164" s="52"/>
      <c r="H164" s="26"/>
      <c r="I164" s="52"/>
      <c r="J164" s="52"/>
      <c r="K164" s="186">
        <v>175</v>
      </c>
      <c r="L164" s="33">
        <f>ROUNDUP(L161+$B$113+L42-L38,-1)</f>
        <v>19770</v>
      </c>
      <c r="M164" s="33">
        <f>ROUNDUP(M161+$B$113+M42-M38,-1)</f>
        <v>20220</v>
      </c>
      <c r="N164" s="34" t="s">
        <v>25</v>
      </c>
      <c r="O164" s="28"/>
      <c r="P164" s="170" t="s">
        <v>21</v>
      </c>
      <c r="Q164" s="187"/>
      <c r="R164" s="187"/>
      <c r="S164" s="187"/>
      <c r="T164" s="187"/>
      <c r="U164" s="61"/>
      <c r="V164" s="28"/>
    </row>
    <row r="165" spans="2:22" s="4" customFormat="1" ht="18.75" customHeight="1">
      <c r="B165" s="25"/>
      <c r="C165" s="32"/>
      <c r="D165" s="26"/>
      <c r="E165" s="26"/>
      <c r="F165" s="52"/>
      <c r="G165" s="52"/>
      <c r="H165" s="26"/>
      <c r="I165" s="52"/>
      <c r="J165" s="26"/>
      <c r="K165" s="186"/>
      <c r="L165" s="33">
        <f>ROUNDUP(L164+L77,-1)</f>
        <v>20040</v>
      </c>
      <c r="M165" s="33">
        <f>ROUNDUP(M164+M77,-1)</f>
        <v>20510</v>
      </c>
      <c r="N165" s="34" t="s">
        <v>26</v>
      </c>
      <c r="O165" s="28"/>
      <c r="P165" s="187"/>
      <c r="Q165" s="187"/>
      <c r="R165" s="187"/>
      <c r="S165" s="187"/>
      <c r="T165" s="187"/>
      <c r="U165" s="61"/>
      <c r="V165" s="28"/>
    </row>
    <row r="166" spans="2:22" s="4" customFormat="1" ht="18.75" customHeight="1">
      <c r="B166" s="25"/>
      <c r="C166" s="32"/>
      <c r="D166" s="26"/>
      <c r="E166" s="26"/>
      <c r="F166" s="52"/>
      <c r="G166" s="52"/>
      <c r="H166" s="26"/>
      <c r="I166" s="52"/>
      <c r="J166" s="26"/>
      <c r="K166" s="186"/>
      <c r="L166" s="33">
        <f>ROUNDUP(L164+L113,-1)</f>
        <v>20600</v>
      </c>
      <c r="M166" s="33">
        <f>ROUNDUP(M164+M113,-1)</f>
        <v>21090</v>
      </c>
      <c r="N166" s="34" t="s">
        <v>27</v>
      </c>
      <c r="O166" s="28"/>
      <c r="P166" s="28"/>
      <c r="Q166" s="28"/>
      <c r="R166" s="28"/>
      <c r="S166" s="28"/>
      <c r="T166" s="28"/>
      <c r="U166" s="42"/>
      <c r="V166" s="28"/>
    </row>
    <row r="167" spans="2:22" s="4" customFormat="1" ht="18.75" customHeight="1">
      <c r="B167" s="25"/>
      <c r="C167" s="32"/>
      <c r="D167" s="32"/>
      <c r="E167" s="26"/>
      <c r="F167" s="52"/>
      <c r="G167" s="52"/>
      <c r="H167" s="32"/>
      <c r="I167" s="62"/>
      <c r="J167" s="63"/>
      <c r="K167" s="63"/>
      <c r="L167" s="63"/>
      <c r="M167" s="63"/>
      <c r="N167" s="63"/>
      <c r="O167" s="28"/>
      <c r="P167" s="28"/>
      <c r="Q167" s="28"/>
      <c r="R167" s="28"/>
      <c r="S167" s="28"/>
      <c r="T167" s="28"/>
      <c r="U167" s="42"/>
      <c r="V167" s="28"/>
    </row>
    <row r="168" spans="2:22" s="4" customFormat="1" ht="18.75" customHeight="1">
      <c r="B168" s="25"/>
      <c r="C168" s="32"/>
      <c r="D168" s="32"/>
      <c r="E168" s="26"/>
      <c r="F168" s="52"/>
      <c r="G168" s="52"/>
      <c r="H168" s="32"/>
      <c r="I168" s="63"/>
      <c r="J168" s="63"/>
      <c r="K168" s="199" t="s">
        <v>67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42"/>
      <c r="V168" s="28"/>
    </row>
    <row r="169" spans="2:22" s="4" customFormat="1" ht="18.75" customHeight="1">
      <c r="B169" s="25"/>
      <c r="C169" s="32"/>
      <c r="D169" s="32"/>
      <c r="E169" s="26"/>
      <c r="F169" s="52"/>
      <c r="G169" s="52"/>
      <c r="H169" s="32"/>
      <c r="I169" s="63"/>
      <c r="J169" s="6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42"/>
      <c r="V169" s="28"/>
    </row>
    <row r="170" spans="2:22" s="4" customFormat="1" ht="18.75" customHeight="1">
      <c r="B170" s="25"/>
      <c r="C170" s="32"/>
      <c r="D170" s="32"/>
      <c r="E170" s="26"/>
      <c r="F170" s="52"/>
      <c r="G170" s="52"/>
      <c r="H170" s="32"/>
      <c r="I170" s="62"/>
      <c r="J170" s="66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42"/>
      <c r="V170" s="28"/>
    </row>
    <row r="171" spans="2:22" s="4" customFormat="1" ht="18.75" customHeight="1">
      <c r="B171" s="25"/>
      <c r="C171" s="32"/>
      <c r="D171" s="32"/>
      <c r="E171" s="26"/>
      <c r="F171" s="52"/>
      <c r="G171" s="52"/>
      <c r="H171" s="32"/>
      <c r="I171" s="66"/>
      <c r="J171" s="66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42"/>
      <c r="V171" s="28"/>
    </row>
    <row r="172" spans="2:22" s="4" customFormat="1" ht="18.75" customHeight="1">
      <c r="B172" s="25"/>
      <c r="C172" s="32"/>
      <c r="D172" s="32"/>
      <c r="E172" s="26"/>
      <c r="F172" s="52"/>
      <c r="G172" s="52"/>
      <c r="H172" s="32"/>
      <c r="I172" s="66"/>
      <c r="J172" s="66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42"/>
      <c r="V172" s="28"/>
    </row>
    <row r="173" spans="2:22" s="4" customFormat="1" ht="18.75" customHeight="1">
      <c r="B173" s="25"/>
      <c r="C173" s="32"/>
      <c r="D173" s="32"/>
      <c r="E173" s="26"/>
      <c r="F173" s="52"/>
      <c r="G173" s="52"/>
      <c r="H173" s="32"/>
      <c r="I173" s="66"/>
      <c r="J173" s="66"/>
      <c r="K173" s="66"/>
      <c r="L173" s="66"/>
      <c r="M173" s="66"/>
      <c r="N173" s="66"/>
      <c r="O173" s="28"/>
      <c r="P173" s="28"/>
      <c r="Q173" s="28"/>
      <c r="R173" s="28"/>
      <c r="S173" s="28"/>
      <c r="T173" s="28"/>
      <c r="U173" s="42"/>
      <c r="V173" s="28"/>
    </row>
    <row r="174" spans="2:22" s="4" customFormat="1" ht="18.75" customHeight="1" thickBot="1">
      <c r="B174" s="67"/>
      <c r="C174" s="68"/>
      <c r="D174" s="69"/>
      <c r="E174" s="68"/>
      <c r="F174" s="68"/>
      <c r="G174" s="70"/>
      <c r="H174" s="68"/>
      <c r="I174" s="71"/>
      <c r="J174" s="72"/>
      <c r="K174" s="72"/>
      <c r="L174" s="73"/>
      <c r="M174" s="71"/>
      <c r="N174" s="71"/>
      <c r="O174" s="71"/>
      <c r="P174" s="71"/>
      <c r="Q174" s="71"/>
      <c r="R174" s="71"/>
      <c r="S174" s="71"/>
      <c r="T174" s="71"/>
      <c r="U174" s="74"/>
      <c r="V174" s="28"/>
    </row>
    <row r="177" spans="2:22" s="4" customFormat="1" ht="25.5">
      <c r="B177" s="99"/>
      <c r="C177" s="13" t="s">
        <v>28</v>
      </c>
      <c r="D177" s="86"/>
      <c r="E177" s="10"/>
      <c r="F177" s="10"/>
      <c r="G177" s="87"/>
      <c r="H177" s="10"/>
      <c r="K177" s="86"/>
      <c r="L177" s="10"/>
      <c r="R177" s="88"/>
      <c r="S177" s="88"/>
      <c r="T177" s="88"/>
      <c r="U177" s="88"/>
      <c r="V177" s="88"/>
    </row>
    <row r="178" spans="7:22" s="4" customFormat="1" ht="18" customHeight="1">
      <c r="G178" s="100"/>
      <c r="H178" s="100"/>
      <c r="I178" s="100"/>
      <c r="J178" s="100"/>
      <c r="K178" s="100"/>
      <c r="L178" s="100"/>
      <c r="R178" s="101"/>
      <c r="S178" s="101"/>
      <c r="T178" s="101"/>
      <c r="U178" s="101"/>
      <c r="V178" s="101"/>
    </row>
    <row r="179" spans="6:22" s="4" customFormat="1" ht="13.5" thickBot="1">
      <c r="F179" s="105" t="e">
        <f>#REF!+#REF!</f>
        <v>#REF!</v>
      </c>
      <c r="G179" s="103"/>
      <c r="H179" s="106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U179" s="104"/>
      <c r="V179" s="28"/>
    </row>
    <row r="180" spans="2:22" s="4" customFormat="1" ht="13.5" customHeight="1" thickBot="1">
      <c r="B180" s="107"/>
      <c r="C180" s="108"/>
      <c r="D180" s="108"/>
      <c r="E180" s="108"/>
      <c r="F180" s="108"/>
      <c r="G180" s="108"/>
      <c r="H180" s="108"/>
      <c r="I180" s="109"/>
      <c r="J180" s="109"/>
      <c r="K180" s="110"/>
      <c r="L180" s="108"/>
      <c r="M180" s="108"/>
      <c r="N180" s="108"/>
      <c r="O180" s="108"/>
      <c r="P180" s="108"/>
      <c r="Q180" s="108"/>
      <c r="R180" s="108"/>
      <c r="S180" s="108"/>
      <c r="T180" s="108"/>
      <c r="U180" s="111"/>
      <c r="V180" s="28"/>
    </row>
    <row r="181" spans="2:22" s="4" customFormat="1" ht="18.75" customHeight="1" thickBot="1">
      <c r="B181" s="85"/>
      <c r="C181" s="176" t="s">
        <v>29</v>
      </c>
      <c r="D181" s="177"/>
      <c r="E181" s="112">
        <v>80</v>
      </c>
      <c r="F181" s="112">
        <v>90</v>
      </c>
      <c r="G181" s="112">
        <v>100</v>
      </c>
      <c r="H181" s="112">
        <v>110</v>
      </c>
      <c r="I181" s="112">
        <v>120</v>
      </c>
      <c r="J181" s="112">
        <v>130</v>
      </c>
      <c r="K181" s="112">
        <v>140</v>
      </c>
      <c r="L181" s="112">
        <v>150</v>
      </c>
      <c r="M181" s="112">
        <v>160</v>
      </c>
      <c r="N181" s="112">
        <v>170</v>
      </c>
      <c r="O181" s="112">
        <v>180</v>
      </c>
      <c r="P181" s="113">
        <v>190</v>
      </c>
      <c r="Q181" s="114">
        <v>200</v>
      </c>
      <c r="R181" s="115">
        <v>210</v>
      </c>
      <c r="S181" s="116">
        <v>220</v>
      </c>
      <c r="T181" s="28"/>
      <c r="U181" s="42"/>
      <c r="V181" s="28"/>
    </row>
    <row r="182" spans="2:22" s="4" customFormat="1" ht="18.75" customHeight="1">
      <c r="B182" s="85"/>
      <c r="C182" s="180" t="s">
        <v>25</v>
      </c>
      <c r="D182" s="181"/>
      <c r="E182" s="83">
        <f aca="true" t="shared" si="30" ref="E182:P182">ROUNDUP(F182-$U$131-E121+D121,-1)</f>
        <v>6940</v>
      </c>
      <c r="F182" s="83">
        <f t="shared" si="30"/>
        <v>7430</v>
      </c>
      <c r="G182" s="83">
        <f t="shared" si="30"/>
        <v>7880</v>
      </c>
      <c r="H182" s="83">
        <f t="shared" si="30"/>
        <v>8300</v>
      </c>
      <c r="I182" s="83">
        <f t="shared" si="30"/>
        <v>8650</v>
      </c>
      <c r="J182" s="83">
        <f t="shared" si="30"/>
        <v>9040</v>
      </c>
      <c r="K182" s="83">
        <f t="shared" si="30"/>
        <v>9490</v>
      </c>
      <c r="L182" s="83">
        <f t="shared" si="30"/>
        <v>10120</v>
      </c>
      <c r="M182" s="83">
        <f t="shared" si="30"/>
        <v>10500</v>
      </c>
      <c r="N182" s="83">
        <f t="shared" si="30"/>
        <v>10960</v>
      </c>
      <c r="O182" s="83">
        <f t="shared" si="30"/>
        <v>11410</v>
      </c>
      <c r="P182" s="83">
        <f t="shared" si="30"/>
        <v>11830</v>
      </c>
      <c r="Q182" s="117">
        <f>ROUNDUP(U130+P121,-1)</f>
        <v>12170</v>
      </c>
      <c r="R182" s="83">
        <f>ROUNDUP(Q182+$U$131+Q121-P121,-1)</f>
        <v>12630</v>
      </c>
      <c r="S182" s="83">
        <f>ROUNDUP(R182+$U$131+R121-Q121,-1)</f>
        <v>13080</v>
      </c>
      <c r="T182" s="28"/>
      <c r="U182" s="42"/>
      <c r="V182" s="28"/>
    </row>
    <row r="183" spans="2:22" s="4" customFormat="1" ht="18.75" customHeight="1">
      <c r="B183" s="85"/>
      <c r="C183" s="180" t="s">
        <v>26</v>
      </c>
      <c r="D183" s="181"/>
      <c r="E183" s="118">
        <f aca="true" t="shared" si="31" ref="E183:S183">ROUNDUP(E182+D128,-1)</f>
        <v>7110</v>
      </c>
      <c r="F183" s="33">
        <f t="shared" si="31"/>
        <v>7610</v>
      </c>
      <c r="G183" s="33">
        <f t="shared" si="31"/>
        <v>8080</v>
      </c>
      <c r="H183" s="33">
        <f t="shared" si="31"/>
        <v>8520</v>
      </c>
      <c r="I183" s="33">
        <f t="shared" si="31"/>
        <v>8870</v>
      </c>
      <c r="J183" s="33">
        <f t="shared" si="31"/>
        <v>9260</v>
      </c>
      <c r="K183" s="33">
        <f t="shared" si="31"/>
        <v>9730</v>
      </c>
      <c r="L183" s="33">
        <f t="shared" si="31"/>
        <v>10290</v>
      </c>
      <c r="M183" s="33">
        <f t="shared" si="31"/>
        <v>10700</v>
      </c>
      <c r="N183" s="33">
        <f t="shared" si="31"/>
        <v>11180</v>
      </c>
      <c r="O183" s="33">
        <f t="shared" si="31"/>
        <v>11630</v>
      </c>
      <c r="P183" s="33">
        <f t="shared" si="31"/>
        <v>12070</v>
      </c>
      <c r="Q183" s="119">
        <f t="shared" si="31"/>
        <v>12460</v>
      </c>
      <c r="R183" s="33">
        <f t="shared" si="31"/>
        <v>12940</v>
      </c>
      <c r="S183" s="95">
        <f t="shared" si="31"/>
        <v>13410</v>
      </c>
      <c r="T183" s="28"/>
      <c r="U183" s="42"/>
      <c r="V183" s="28"/>
    </row>
    <row r="184" spans="2:22" s="4" customFormat="1" ht="18.75" customHeight="1" thickBot="1">
      <c r="B184" s="85"/>
      <c r="C184" s="180" t="s">
        <v>27</v>
      </c>
      <c r="D184" s="181"/>
      <c r="E184" s="120">
        <f aca="true" t="shared" si="32" ref="E184:S184">ROUNDUP(E182+D135,-1)</f>
        <v>7230</v>
      </c>
      <c r="F184" s="84">
        <f t="shared" si="32"/>
        <v>7760</v>
      </c>
      <c r="G184" s="84">
        <f t="shared" si="32"/>
        <v>8240</v>
      </c>
      <c r="H184" s="84">
        <f t="shared" si="32"/>
        <v>8700</v>
      </c>
      <c r="I184" s="84">
        <f t="shared" si="32"/>
        <v>9070</v>
      </c>
      <c r="J184" s="84">
        <f t="shared" si="32"/>
        <v>9480</v>
      </c>
      <c r="K184" s="84">
        <f t="shared" si="32"/>
        <v>9960</v>
      </c>
      <c r="L184" s="84">
        <f t="shared" si="32"/>
        <v>10540</v>
      </c>
      <c r="M184" s="84">
        <f t="shared" si="32"/>
        <v>10970</v>
      </c>
      <c r="N184" s="84">
        <f t="shared" si="32"/>
        <v>11470</v>
      </c>
      <c r="O184" s="84">
        <f t="shared" si="32"/>
        <v>11940</v>
      </c>
      <c r="P184" s="84">
        <f t="shared" si="32"/>
        <v>12390</v>
      </c>
      <c r="Q184" s="121">
        <f t="shared" si="32"/>
        <v>12800</v>
      </c>
      <c r="R184" s="84">
        <f t="shared" si="32"/>
        <v>13300</v>
      </c>
      <c r="S184" s="122">
        <f t="shared" si="32"/>
        <v>13790</v>
      </c>
      <c r="T184" s="28"/>
      <c r="U184" s="42"/>
      <c r="V184" s="28"/>
    </row>
    <row r="185" spans="2:22" s="4" customFormat="1" ht="18.75" customHeight="1">
      <c r="B185" s="85"/>
      <c r="C185" s="28"/>
      <c r="D185" s="28"/>
      <c r="E185" s="28"/>
      <c r="F185" s="28"/>
      <c r="G185" s="28"/>
      <c r="H185" s="28"/>
      <c r="I185" s="123"/>
      <c r="J185" s="123"/>
      <c r="K185" s="124"/>
      <c r="L185" s="28"/>
      <c r="M185" s="28"/>
      <c r="N185" s="28"/>
      <c r="O185" s="28"/>
      <c r="P185" s="28"/>
      <c r="Q185" s="28"/>
      <c r="R185" s="28"/>
      <c r="S185" s="28"/>
      <c r="T185" s="28"/>
      <c r="U185" s="42"/>
      <c r="V185" s="28"/>
    </row>
    <row r="186" spans="2:22" s="4" customFormat="1" ht="18.75" customHeight="1">
      <c r="B186" s="85"/>
      <c r="D186" s="32"/>
      <c r="E186" s="60"/>
      <c r="F186" s="60"/>
      <c r="G186" s="60"/>
      <c r="H186" s="28"/>
      <c r="I186" s="182" t="s">
        <v>30</v>
      </c>
      <c r="J186" s="183"/>
      <c r="K186" s="183"/>
      <c r="L186" s="183"/>
      <c r="M186" s="183"/>
      <c r="N186" s="183"/>
      <c r="O186" s="125"/>
      <c r="P186" s="29" t="s">
        <v>31</v>
      </c>
      <c r="R186" s="30"/>
      <c r="S186" s="30"/>
      <c r="T186" s="30"/>
      <c r="U186" s="31"/>
      <c r="V186" s="30"/>
    </row>
    <row r="187" spans="2:22" s="4" customFormat="1" ht="18.75" customHeight="1">
      <c r="B187" s="85"/>
      <c r="D187" s="32"/>
      <c r="E187" s="26"/>
      <c r="F187" s="52"/>
      <c r="G187" s="126"/>
      <c r="H187" s="28"/>
      <c r="I187" s="183"/>
      <c r="J187" s="183"/>
      <c r="K187" s="183"/>
      <c r="L187" s="183"/>
      <c r="M187" s="183"/>
      <c r="N187" s="183"/>
      <c r="O187" s="125"/>
      <c r="P187" s="35" t="s">
        <v>32</v>
      </c>
      <c r="R187" s="36"/>
      <c r="S187" s="36"/>
      <c r="T187" s="28"/>
      <c r="U187" s="127"/>
      <c r="V187" s="30"/>
    </row>
    <row r="188" spans="2:22" s="4" customFormat="1" ht="18.75" customHeight="1">
      <c r="B188" s="85"/>
      <c r="C188" s="32"/>
      <c r="D188" s="32"/>
      <c r="E188" s="26"/>
      <c r="F188" s="52"/>
      <c r="G188" s="126"/>
      <c r="H188" s="28"/>
      <c r="I188" s="183"/>
      <c r="J188" s="183"/>
      <c r="K188" s="183"/>
      <c r="L188" s="183"/>
      <c r="M188" s="183"/>
      <c r="N188" s="183"/>
      <c r="O188" s="125"/>
      <c r="P188" s="35" t="s">
        <v>9</v>
      </c>
      <c r="R188" s="36"/>
      <c r="S188" s="36"/>
      <c r="T188" s="28"/>
      <c r="U188" s="127" t="s">
        <v>33</v>
      </c>
      <c r="V188" s="28"/>
    </row>
    <row r="189" spans="2:22" s="4" customFormat="1" ht="18.75" customHeight="1">
      <c r="B189" s="85"/>
      <c r="C189" s="32"/>
      <c r="D189" s="32"/>
      <c r="E189" s="26"/>
      <c r="F189" s="52"/>
      <c r="G189" s="126"/>
      <c r="H189" s="28"/>
      <c r="I189" s="182" t="s">
        <v>34</v>
      </c>
      <c r="J189" s="184"/>
      <c r="K189" s="184"/>
      <c r="L189" s="184"/>
      <c r="M189" s="184"/>
      <c r="N189" s="184"/>
      <c r="O189" s="125"/>
      <c r="P189" s="35" t="s">
        <v>39</v>
      </c>
      <c r="R189" s="36"/>
      <c r="S189" s="36"/>
      <c r="T189" s="28"/>
      <c r="U189" s="127" t="s">
        <v>12</v>
      </c>
      <c r="V189" s="28"/>
    </row>
    <row r="190" spans="2:22" s="4" customFormat="1" ht="18.75" customHeight="1">
      <c r="B190" s="85"/>
      <c r="C190" s="32"/>
      <c r="D190" s="32"/>
      <c r="E190" s="26"/>
      <c r="F190" s="52"/>
      <c r="G190" s="126"/>
      <c r="H190" s="28"/>
      <c r="I190" s="184"/>
      <c r="J190" s="184"/>
      <c r="K190" s="184"/>
      <c r="L190" s="184"/>
      <c r="M190" s="184"/>
      <c r="N190" s="184"/>
      <c r="O190" s="128"/>
      <c r="P190" s="35" t="s">
        <v>40</v>
      </c>
      <c r="R190" s="36"/>
      <c r="S190" s="36"/>
      <c r="T190" s="28"/>
      <c r="U190" s="127" t="s">
        <v>14</v>
      </c>
      <c r="V190" s="28"/>
    </row>
    <row r="191" spans="2:22" s="4" customFormat="1" ht="18.75" customHeight="1">
      <c r="B191" s="85"/>
      <c r="C191" s="32"/>
      <c r="D191" s="32"/>
      <c r="E191" s="26"/>
      <c r="F191" s="52"/>
      <c r="G191" s="126"/>
      <c r="H191" s="28"/>
      <c r="I191" s="184"/>
      <c r="J191" s="184"/>
      <c r="K191" s="184"/>
      <c r="L191" s="184"/>
      <c r="M191" s="184"/>
      <c r="N191" s="184"/>
      <c r="O191" s="128"/>
      <c r="P191" s="35" t="s">
        <v>41</v>
      </c>
      <c r="R191" s="36"/>
      <c r="S191" s="36"/>
      <c r="T191" s="28"/>
      <c r="U191" s="127" t="s">
        <v>16</v>
      </c>
      <c r="V191" s="28"/>
    </row>
    <row r="192" spans="2:22" s="4" customFormat="1" ht="18.75" customHeight="1">
      <c r="B192" s="85"/>
      <c r="C192" s="32"/>
      <c r="D192" s="32"/>
      <c r="E192" s="26"/>
      <c r="F192" s="52"/>
      <c r="G192" s="126"/>
      <c r="H192" s="28"/>
      <c r="I192" s="184"/>
      <c r="J192" s="184"/>
      <c r="K192" s="184"/>
      <c r="L192" s="184"/>
      <c r="M192" s="184"/>
      <c r="N192" s="184"/>
      <c r="O192" s="28"/>
      <c r="P192" s="59" t="s">
        <v>42</v>
      </c>
      <c r="R192" s="36"/>
      <c r="S192" s="36"/>
      <c r="T192" s="28"/>
      <c r="U192" s="127" t="s">
        <v>18</v>
      </c>
      <c r="V192" s="28"/>
    </row>
    <row r="193" spans="2:22" s="4" customFormat="1" ht="18.75" customHeight="1">
      <c r="B193" s="85"/>
      <c r="C193" s="32"/>
      <c r="D193" s="32"/>
      <c r="E193" s="26"/>
      <c r="F193" s="52"/>
      <c r="G193" s="126"/>
      <c r="H193" s="28"/>
      <c r="I193" s="28"/>
      <c r="J193" s="28"/>
      <c r="K193" s="28"/>
      <c r="L193" s="28"/>
      <c r="M193" s="28"/>
      <c r="N193" s="28"/>
      <c r="O193" s="28"/>
      <c r="P193" s="35" t="s">
        <v>19</v>
      </c>
      <c r="R193" s="36"/>
      <c r="S193" s="36"/>
      <c r="T193" s="28"/>
      <c r="U193" s="127" t="s">
        <v>20</v>
      </c>
      <c r="V193" s="28"/>
    </row>
    <row r="194" spans="2:22" s="4" customFormat="1" ht="18.75" customHeight="1">
      <c r="B194" s="85"/>
      <c r="C194" s="32"/>
      <c r="D194" s="32"/>
      <c r="E194" s="26"/>
      <c r="F194" s="52"/>
      <c r="G194" s="126"/>
      <c r="H194" s="28"/>
      <c r="I194" s="123"/>
      <c r="J194" s="123"/>
      <c r="K194" s="124"/>
      <c r="L194" s="28"/>
      <c r="M194" s="28"/>
      <c r="N194" s="28"/>
      <c r="O194" s="28"/>
      <c r="P194" s="28"/>
      <c r="Q194" s="170" t="s">
        <v>21</v>
      </c>
      <c r="R194" s="171"/>
      <c r="S194" s="171"/>
      <c r="T194" s="171"/>
      <c r="U194" s="172"/>
      <c r="V194" s="129"/>
    </row>
    <row r="195" spans="2:22" s="4" customFormat="1" ht="18.75" customHeight="1">
      <c r="B195" s="85"/>
      <c r="C195" s="32"/>
      <c r="D195" s="32"/>
      <c r="E195" s="200" t="s">
        <v>35</v>
      </c>
      <c r="F195" s="52"/>
      <c r="G195" s="126"/>
      <c r="H195" s="28"/>
      <c r="I195" s="123"/>
      <c r="J195" s="123"/>
      <c r="K195" s="124"/>
      <c r="L195" s="28"/>
      <c r="M195" s="28"/>
      <c r="N195" s="28"/>
      <c r="O195" s="28"/>
      <c r="P195" s="28"/>
      <c r="Q195" s="171"/>
      <c r="R195" s="171"/>
      <c r="S195" s="171"/>
      <c r="T195" s="171"/>
      <c r="U195" s="172"/>
      <c r="V195" s="129"/>
    </row>
    <row r="196" spans="2:22" s="4" customFormat="1" ht="18.75" customHeight="1">
      <c r="B196" s="85"/>
      <c r="C196" s="32"/>
      <c r="D196" s="32"/>
      <c r="E196" s="26"/>
      <c r="F196" s="52"/>
      <c r="G196" s="126"/>
      <c r="H196" s="28"/>
      <c r="I196" s="123"/>
      <c r="J196" s="123"/>
      <c r="K196" s="124"/>
      <c r="L196" s="28"/>
      <c r="M196" s="28"/>
      <c r="N196" s="28"/>
      <c r="O196" s="28"/>
      <c r="P196" s="28"/>
      <c r="Q196" s="28"/>
      <c r="R196" s="28"/>
      <c r="S196" s="28"/>
      <c r="T196" s="28"/>
      <c r="U196" s="42"/>
      <c r="V196" s="28"/>
    </row>
    <row r="197" spans="2:22" s="4" customFormat="1" ht="18.75" customHeight="1" thickBot="1">
      <c r="B197" s="130"/>
      <c r="C197" s="73"/>
      <c r="D197" s="73"/>
      <c r="E197" s="131"/>
      <c r="F197" s="132"/>
      <c r="G197" s="71"/>
      <c r="H197" s="71"/>
      <c r="I197" s="72"/>
      <c r="J197" s="72"/>
      <c r="K197" s="73"/>
      <c r="L197" s="71"/>
      <c r="M197" s="71"/>
      <c r="N197" s="71"/>
      <c r="O197" s="71"/>
      <c r="P197" s="71"/>
      <c r="Q197" s="71"/>
      <c r="R197" s="71"/>
      <c r="S197" s="71"/>
      <c r="T197" s="71"/>
      <c r="U197" s="74"/>
      <c r="V197" s="28"/>
    </row>
    <row r="198" spans="9:22" s="4" customFormat="1" ht="18.75" customHeight="1">
      <c r="I198" s="123"/>
      <c r="J198" s="123"/>
      <c r="K198" s="124"/>
      <c r="V198" s="28"/>
    </row>
    <row r="199" spans="3:22" s="4" customFormat="1" ht="25.5">
      <c r="C199" s="135" t="s">
        <v>38</v>
      </c>
      <c r="D199" s="136"/>
      <c r="E199" s="137"/>
      <c r="F199" s="137"/>
      <c r="G199" s="138"/>
      <c r="H199" s="139"/>
      <c r="I199" s="123"/>
      <c r="J199" s="123"/>
      <c r="K199" s="124"/>
      <c r="L199" s="138"/>
      <c r="V199" s="28"/>
    </row>
    <row r="200" spans="3:13" s="4" customFormat="1" ht="18.75" customHeight="1" thickBot="1">
      <c r="C200" s="140"/>
      <c r="D200" s="136"/>
      <c r="E200" s="137"/>
      <c r="F200" s="137"/>
      <c r="G200" s="138"/>
      <c r="H200" s="139"/>
      <c r="I200" s="123"/>
      <c r="J200" s="123"/>
      <c r="K200" s="124"/>
      <c r="L200" s="138"/>
      <c r="M200" s="28"/>
    </row>
    <row r="201" spans="2:22" s="4" customFormat="1" ht="14.25" customHeight="1" thickBot="1">
      <c r="B201" s="107"/>
      <c r="C201" s="141"/>
      <c r="D201" s="142"/>
      <c r="E201" s="142"/>
      <c r="F201" s="142"/>
      <c r="G201" s="143"/>
      <c r="H201" s="143"/>
      <c r="I201" s="109"/>
      <c r="J201" s="144"/>
      <c r="V201" s="28"/>
    </row>
    <row r="202" spans="2:21" s="4" customFormat="1" ht="18.75" customHeight="1" thickBot="1" thickTop="1">
      <c r="B202" s="85"/>
      <c r="C202" s="178" t="str">
        <f>K5</f>
        <v>1 категория</v>
      </c>
      <c r="D202" s="179"/>
      <c r="E202" s="145">
        <f>ROUNDUP(D138+U137,-1)</f>
        <v>3200</v>
      </c>
      <c r="F202" s="146"/>
      <c r="G202" s="104"/>
      <c r="H202" s="104"/>
      <c r="I202" s="104"/>
      <c r="J202" s="147"/>
      <c r="L202" s="157"/>
      <c r="M202" s="158"/>
      <c r="N202" s="158"/>
      <c r="O202" s="158"/>
      <c r="P202" s="158"/>
      <c r="Q202" s="158"/>
      <c r="R202" s="158"/>
      <c r="S202" s="158"/>
      <c r="T202" s="158"/>
      <c r="U202" s="159"/>
    </row>
    <row r="203" spans="2:21" s="4" customFormat="1" ht="18.75" customHeight="1">
      <c r="B203" s="85"/>
      <c r="C203" s="148"/>
      <c r="D203" s="148"/>
      <c r="E203" s="149"/>
      <c r="F203" s="150"/>
      <c r="G203" s="104"/>
      <c r="H203" s="104"/>
      <c r="I203" s="104"/>
      <c r="J203" s="147"/>
      <c r="L203" s="160"/>
      <c r="M203" s="161" t="s">
        <v>43</v>
      </c>
      <c r="N203" s="28"/>
      <c r="O203" s="28"/>
      <c r="P203" s="28"/>
      <c r="Q203" s="28"/>
      <c r="R203" s="28"/>
      <c r="S203" s="28"/>
      <c r="T203" s="28"/>
      <c r="U203" s="162"/>
    </row>
    <row r="204" spans="2:22" ht="20.25">
      <c r="B204" s="151"/>
      <c r="C204" s="152"/>
      <c r="D204" s="152"/>
      <c r="E204" s="152"/>
      <c r="F204" s="152"/>
      <c r="G204" s="152"/>
      <c r="H204" s="152"/>
      <c r="I204" s="152"/>
      <c r="J204" s="153"/>
      <c r="K204" s="4"/>
      <c r="L204" s="160"/>
      <c r="M204" s="163" t="s">
        <v>44</v>
      </c>
      <c r="N204" s="163"/>
      <c r="O204" s="28"/>
      <c r="P204" s="28"/>
      <c r="Q204" s="28"/>
      <c r="R204" s="28"/>
      <c r="S204" s="28"/>
      <c r="T204" s="28"/>
      <c r="U204" s="162"/>
      <c r="V204" s="4"/>
    </row>
    <row r="205" spans="2:22" ht="20.25">
      <c r="B205" s="151"/>
      <c r="C205" s="152"/>
      <c r="D205" s="152"/>
      <c r="E205" s="152"/>
      <c r="F205" s="152"/>
      <c r="G205" s="152"/>
      <c r="H205" s="152"/>
      <c r="I205" s="152"/>
      <c r="J205" s="153"/>
      <c r="K205" s="4"/>
      <c r="L205" s="160"/>
      <c r="M205" s="163" t="s">
        <v>45</v>
      </c>
      <c r="N205" s="163"/>
      <c r="O205" s="28"/>
      <c r="P205" s="28"/>
      <c r="Q205" s="28"/>
      <c r="R205" s="28"/>
      <c r="S205" s="28"/>
      <c r="T205" s="28"/>
      <c r="U205" s="162"/>
      <c r="V205" s="4"/>
    </row>
    <row r="206" spans="2:22" ht="20.25">
      <c r="B206" s="151"/>
      <c r="C206" s="152"/>
      <c r="D206" s="152"/>
      <c r="E206" s="152"/>
      <c r="F206" s="152"/>
      <c r="G206" s="152"/>
      <c r="H206" s="152"/>
      <c r="I206" s="152"/>
      <c r="J206" s="153"/>
      <c r="K206" s="4"/>
      <c r="L206" s="160"/>
      <c r="M206" s="163" t="s">
        <v>46</v>
      </c>
      <c r="N206" s="163"/>
      <c r="O206" s="28"/>
      <c r="P206" s="28"/>
      <c r="Q206" s="28"/>
      <c r="R206" s="28"/>
      <c r="S206" s="28"/>
      <c r="T206" s="28"/>
      <c r="U206" s="162"/>
      <c r="V206" s="4"/>
    </row>
    <row r="207" spans="2:22" ht="20.25">
      <c r="B207" s="151"/>
      <c r="C207" s="152"/>
      <c r="D207" s="152"/>
      <c r="E207" s="152"/>
      <c r="F207" s="152"/>
      <c r="G207" s="152"/>
      <c r="H207" s="152"/>
      <c r="I207" s="152"/>
      <c r="J207" s="153"/>
      <c r="K207" s="4"/>
      <c r="L207" s="160"/>
      <c r="M207" s="163" t="s">
        <v>47</v>
      </c>
      <c r="N207" s="163"/>
      <c r="O207" s="28"/>
      <c r="P207" s="28"/>
      <c r="Q207" s="28"/>
      <c r="R207" s="28"/>
      <c r="S207" s="28"/>
      <c r="T207" s="28"/>
      <c r="U207" s="162"/>
      <c r="V207" s="4"/>
    </row>
    <row r="208" spans="2:22" ht="20.25">
      <c r="B208" s="151"/>
      <c r="C208" s="152"/>
      <c r="D208" s="152"/>
      <c r="E208" s="152"/>
      <c r="F208" s="152"/>
      <c r="G208" s="152"/>
      <c r="H208" s="152"/>
      <c r="I208" s="152"/>
      <c r="J208" s="153"/>
      <c r="K208" s="4"/>
      <c r="L208" s="160"/>
      <c r="M208" s="163" t="s">
        <v>48</v>
      </c>
      <c r="N208" s="163"/>
      <c r="O208" s="28"/>
      <c r="P208" s="28"/>
      <c r="Q208" s="28"/>
      <c r="R208" s="28"/>
      <c r="S208" s="28"/>
      <c r="T208" s="28"/>
      <c r="U208" s="162"/>
      <c r="V208" s="4"/>
    </row>
    <row r="209" spans="2:22" ht="20.25">
      <c r="B209" s="151"/>
      <c r="C209" s="152"/>
      <c r="D209" s="152"/>
      <c r="E209" s="152"/>
      <c r="F209" s="152"/>
      <c r="G209" s="152"/>
      <c r="H209" s="152"/>
      <c r="I209" s="152"/>
      <c r="J209" s="153"/>
      <c r="K209" s="4"/>
      <c r="L209" s="160"/>
      <c r="M209" s="163" t="s">
        <v>49</v>
      </c>
      <c r="N209" s="163"/>
      <c r="O209" s="28"/>
      <c r="P209" s="28"/>
      <c r="Q209" s="28"/>
      <c r="R209" s="28"/>
      <c r="S209" s="28"/>
      <c r="T209" s="28"/>
      <c r="U209" s="162"/>
      <c r="V209" s="4"/>
    </row>
    <row r="210" spans="2:22" ht="15.75" thickBot="1">
      <c r="B210" s="154"/>
      <c r="C210" s="155"/>
      <c r="D210" s="155"/>
      <c r="E210" s="155"/>
      <c r="F210" s="155"/>
      <c r="G210" s="155"/>
      <c r="H210" s="155"/>
      <c r="I210" s="155"/>
      <c r="J210" s="156"/>
      <c r="K210" s="4"/>
      <c r="L210" s="164"/>
      <c r="M210" s="165"/>
      <c r="N210" s="165"/>
      <c r="O210" s="165"/>
      <c r="P210" s="165"/>
      <c r="Q210" s="165"/>
      <c r="R210" s="165"/>
      <c r="S210" s="165"/>
      <c r="T210" s="165"/>
      <c r="U210" s="166"/>
      <c r="V210" s="4"/>
    </row>
    <row r="211" spans="2:22" ht="15">
      <c r="B211" s="152"/>
      <c r="C211" s="152"/>
      <c r="D211" s="152"/>
      <c r="E211" s="152"/>
      <c r="F211" s="152"/>
      <c r="G211" s="152"/>
      <c r="H211" s="152"/>
      <c r="I211" s="152"/>
      <c r="J211" s="15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0" s="4" customFormat="1" ht="18.75" customHeight="1">
      <c r="B212" s="167" t="s">
        <v>50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s="4" customFormat="1" ht="18.75" customHeight="1">
      <c r="B213" s="167" t="s">
        <v>51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s="4" customFormat="1" ht="18.75" customHeight="1">
      <c r="B214" s="167" t="s">
        <v>52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s="4" customFormat="1" ht="18.75" customHeight="1">
      <c r="B215" s="168" t="s">
        <v>53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</sheetData>
  <sheetProtection/>
  <mergeCells count="71">
    <mergeCell ref="N1:U4"/>
    <mergeCell ref="C10:D10"/>
    <mergeCell ref="D11:D14"/>
    <mergeCell ref="E15:E18"/>
    <mergeCell ref="F19:F22"/>
    <mergeCell ref="K5:L5"/>
    <mergeCell ref="C1:J1"/>
    <mergeCell ref="C2:K4"/>
    <mergeCell ref="G23:G26"/>
    <mergeCell ref="H27:H30"/>
    <mergeCell ref="I31:I34"/>
    <mergeCell ref="J35:J38"/>
    <mergeCell ref="K39:K42"/>
    <mergeCell ref="P39:T41"/>
    <mergeCell ref="C45:D45"/>
    <mergeCell ref="D46:D49"/>
    <mergeCell ref="E50:E53"/>
    <mergeCell ref="F54:F57"/>
    <mergeCell ref="G58:G61"/>
    <mergeCell ref="H62:H65"/>
    <mergeCell ref="I66:I69"/>
    <mergeCell ref="J70:J73"/>
    <mergeCell ref="K74:K77"/>
    <mergeCell ref="P74:T76"/>
    <mergeCell ref="C81:D81"/>
    <mergeCell ref="D82:D85"/>
    <mergeCell ref="E86:E89"/>
    <mergeCell ref="F90:F93"/>
    <mergeCell ref="G94:G97"/>
    <mergeCell ref="H98:H101"/>
    <mergeCell ref="I102:I105"/>
    <mergeCell ref="J106:J109"/>
    <mergeCell ref="K110:K113"/>
    <mergeCell ref="P110:T112"/>
    <mergeCell ref="C142:D142"/>
    <mergeCell ref="D143:D145"/>
    <mergeCell ref="E146:E148"/>
    <mergeCell ref="F149:F151"/>
    <mergeCell ref="B116:R116"/>
    <mergeCell ref="B117:C117"/>
    <mergeCell ref="B118:C118"/>
    <mergeCell ref="B119:C119"/>
    <mergeCell ref="B120:C120"/>
    <mergeCell ref="B121:C121"/>
    <mergeCell ref="B123:R123"/>
    <mergeCell ref="B124:C124"/>
    <mergeCell ref="B125:C125"/>
    <mergeCell ref="C182:D182"/>
    <mergeCell ref="B126:C126"/>
    <mergeCell ref="B127:C127"/>
    <mergeCell ref="B128:C128"/>
    <mergeCell ref="B130:R130"/>
    <mergeCell ref="B131:C131"/>
    <mergeCell ref="B132:C132"/>
    <mergeCell ref="C183:D183"/>
    <mergeCell ref="C184:D184"/>
    <mergeCell ref="I186:N188"/>
    <mergeCell ref="I189:N192"/>
    <mergeCell ref="G152:G154"/>
    <mergeCell ref="H155:H157"/>
    <mergeCell ref="I158:I160"/>
    <mergeCell ref="J161:J163"/>
    <mergeCell ref="Q194:U195"/>
    <mergeCell ref="B133:C133"/>
    <mergeCell ref="B134:C134"/>
    <mergeCell ref="B135:C135"/>
    <mergeCell ref="C181:D181"/>
    <mergeCell ref="C202:D202"/>
    <mergeCell ref="K164:K166"/>
    <mergeCell ref="P164:T165"/>
    <mergeCell ref="K168:T1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5"/>
  <sheetViews>
    <sheetView view="pageBreakPreview" zoomScale="60" zoomScalePageLayoutView="0" workbookViewId="0" topLeftCell="A175">
      <selection activeCell="I189" sqref="I189:N192"/>
    </sheetView>
  </sheetViews>
  <sheetFormatPr defaultColWidth="9.140625" defaultRowHeight="15"/>
  <sheetData>
    <row r="1" spans="3:22" s="4" customFormat="1" ht="18.75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"/>
      <c r="L1" s="1"/>
      <c r="M1" s="2"/>
      <c r="N1" s="193" t="s">
        <v>55</v>
      </c>
      <c r="O1" s="194"/>
      <c r="P1" s="194"/>
      <c r="Q1" s="194"/>
      <c r="R1" s="194"/>
      <c r="S1" s="194"/>
      <c r="T1" s="194"/>
      <c r="U1" s="194"/>
      <c r="V1" s="3"/>
    </row>
    <row r="2" spans="2:22" s="4" customFormat="1" ht="18.75" customHeight="1">
      <c r="B2" s="169">
        <f>1600*2</f>
        <v>3200</v>
      </c>
      <c r="C2" s="197" t="s">
        <v>56</v>
      </c>
      <c r="D2" s="197"/>
      <c r="E2" s="197"/>
      <c r="F2" s="197"/>
      <c r="G2" s="197"/>
      <c r="H2" s="197"/>
      <c r="I2" s="197"/>
      <c r="J2" s="197"/>
      <c r="K2" s="197"/>
      <c r="L2" s="5"/>
      <c r="M2" s="5"/>
      <c r="N2" s="194"/>
      <c r="O2" s="194"/>
      <c r="P2" s="194"/>
      <c r="Q2" s="194"/>
      <c r="R2" s="194"/>
      <c r="S2" s="194"/>
      <c r="T2" s="194"/>
      <c r="U2" s="194"/>
      <c r="V2" s="3"/>
    </row>
    <row r="3" spans="2:22" s="4" customFormat="1" ht="18.75" customHeight="1">
      <c r="B3" s="169">
        <f>143*2</f>
        <v>286</v>
      </c>
      <c r="C3" s="197"/>
      <c r="D3" s="197"/>
      <c r="E3" s="197"/>
      <c r="F3" s="197"/>
      <c r="G3" s="197"/>
      <c r="H3" s="197"/>
      <c r="I3" s="197"/>
      <c r="J3" s="197"/>
      <c r="K3" s="197"/>
      <c r="L3" s="5"/>
      <c r="M3" s="5"/>
      <c r="N3" s="194"/>
      <c r="O3" s="194"/>
      <c r="P3" s="194"/>
      <c r="Q3" s="194"/>
      <c r="R3" s="194"/>
      <c r="S3" s="194"/>
      <c r="T3" s="194"/>
      <c r="U3" s="194"/>
      <c r="V3" s="3"/>
    </row>
    <row r="4" spans="2:22" s="4" customFormat="1" ht="18.75" customHeight="1">
      <c r="B4" s="169">
        <f>11.6*2</f>
        <v>23.2</v>
      </c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194"/>
      <c r="O4" s="194"/>
      <c r="P4" s="194"/>
      <c r="Q4" s="194"/>
      <c r="R4" s="194"/>
      <c r="S4" s="194"/>
      <c r="T4" s="194"/>
      <c r="U4" s="194"/>
      <c r="V4" s="3"/>
    </row>
    <row r="5" spans="2:16" s="4" customFormat="1" ht="17.25" customHeight="1">
      <c r="B5" s="8" t="s">
        <v>1</v>
      </c>
      <c r="C5" s="6"/>
      <c r="D5" s="9"/>
      <c r="E5" s="9"/>
      <c r="F5" s="9"/>
      <c r="G5" s="9"/>
      <c r="H5" s="9"/>
      <c r="I5" s="9"/>
      <c r="J5" s="9"/>
      <c r="K5" s="198" t="s">
        <v>64</v>
      </c>
      <c r="L5" s="198"/>
      <c r="M5" s="9"/>
      <c r="N5" s="10"/>
      <c r="O5" s="10"/>
      <c r="P5" s="10"/>
    </row>
    <row r="6" spans="3:22" s="4" customFormat="1" ht="18" customHeight="1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0"/>
      <c r="P6" s="10"/>
      <c r="Q6" s="7"/>
      <c r="R6" s="7"/>
      <c r="S6" s="7"/>
      <c r="T6" s="7"/>
      <c r="U6" s="7"/>
      <c r="V6" s="7"/>
    </row>
    <row r="7" spans="3:22" s="4" customFormat="1" ht="25.5" hidden="1"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/>
    </row>
    <row r="8" ht="15" hidden="1"/>
    <row r="9" spans="2:22" s="16" customFormat="1" ht="18.75" customHeight="1" hidden="1">
      <c r="B9" s="17"/>
      <c r="C9" s="18"/>
      <c r="D9" s="19"/>
      <c r="E9" s="18"/>
      <c r="F9" s="18"/>
      <c r="G9" s="20"/>
      <c r="H9" s="18"/>
      <c r="I9" s="21"/>
      <c r="J9" s="22"/>
      <c r="K9" s="22"/>
      <c r="L9" s="23"/>
      <c r="M9" s="21"/>
      <c r="N9" s="21"/>
      <c r="O9" s="21"/>
      <c r="P9" s="21"/>
      <c r="Q9" s="21"/>
      <c r="R9" s="21"/>
      <c r="S9" s="21"/>
      <c r="T9" s="21"/>
      <c r="U9" s="24"/>
      <c r="V9" s="15"/>
    </row>
    <row r="10" spans="3:22" s="4" customFormat="1" ht="18.75" customHeight="1" hidden="1">
      <c r="C10" s="188" t="s">
        <v>3</v>
      </c>
      <c r="D10" s="189"/>
      <c r="E10" s="27">
        <v>140</v>
      </c>
      <c r="F10" s="27">
        <v>150</v>
      </c>
      <c r="G10" s="27">
        <v>160</v>
      </c>
      <c r="H10" s="27">
        <v>170</v>
      </c>
      <c r="I10" s="27">
        <v>180</v>
      </c>
      <c r="J10" s="27">
        <v>190</v>
      </c>
      <c r="K10" s="27">
        <v>200</v>
      </c>
      <c r="L10" s="27">
        <v>210</v>
      </c>
      <c r="M10" s="27">
        <v>220</v>
      </c>
      <c r="N10" s="28"/>
      <c r="O10" s="28"/>
      <c r="P10" s="82" t="s">
        <v>4</v>
      </c>
      <c r="Q10" s="30"/>
      <c r="R10" s="30"/>
      <c r="S10" s="30"/>
      <c r="T10" s="30"/>
      <c r="U10" s="31"/>
      <c r="V10" s="28"/>
    </row>
    <row r="11" spans="3:22" s="4" customFormat="1" ht="18.75" customHeight="1" hidden="1">
      <c r="C11" s="32"/>
      <c r="D11" s="192">
        <v>105</v>
      </c>
      <c r="E11" s="33">
        <v>4.4</v>
      </c>
      <c r="F11" s="33">
        <v>4.5</v>
      </c>
      <c r="G11" s="33">
        <v>4.6</v>
      </c>
      <c r="H11" s="33">
        <v>4.9</v>
      </c>
      <c r="I11" s="33">
        <v>5.1</v>
      </c>
      <c r="J11" s="33">
        <v>5.3</v>
      </c>
      <c r="K11" s="33">
        <v>5.5</v>
      </c>
      <c r="L11" s="33">
        <v>5.7</v>
      </c>
      <c r="M11" s="33">
        <v>5.8</v>
      </c>
      <c r="N11" s="34" t="s">
        <v>5</v>
      </c>
      <c r="O11" s="28"/>
      <c r="P11" s="35" t="s">
        <v>24</v>
      </c>
      <c r="Q11" s="36"/>
      <c r="R11" s="36"/>
      <c r="S11" s="36"/>
      <c r="T11" s="36"/>
      <c r="U11" s="31"/>
      <c r="V11" s="28"/>
    </row>
    <row r="12" spans="3:22" s="4" customFormat="1" ht="18.75" customHeight="1" hidden="1">
      <c r="C12" s="32"/>
      <c r="D12" s="192"/>
      <c r="E12" s="33">
        <v>1</v>
      </c>
      <c r="F12" s="33">
        <v>1.1</v>
      </c>
      <c r="G12" s="33">
        <v>1.2</v>
      </c>
      <c r="H12" s="33">
        <v>1.2</v>
      </c>
      <c r="I12" s="33">
        <v>1.2</v>
      </c>
      <c r="J12" s="33">
        <v>1.3</v>
      </c>
      <c r="K12" s="33">
        <v>1.4</v>
      </c>
      <c r="L12" s="33">
        <v>1.5</v>
      </c>
      <c r="M12" s="33">
        <v>1.6</v>
      </c>
      <c r="N12" s="34" t="s">
        <v>6</v>
      </c>
      <c r="O12" s="28"/>
      <c r="P12" s="35"/>
      <c r="Q12" s="36"/>
      <c r="R12" s="36"/>
      <c r="S12" s="36"/>
      <c r="T12" s="36"/>
      <c r="U12" s="31"/>
      <c r="V12" s="28"/>
    </row>
    <row r="13" spans="2:22" s="4" customFormat="1" ht="18.75" customHeight="1" hidden="1">
      <c r="B13" s="25"/>
      <c r="C13" s="32"/>
      <c r="D13" s="192"/>
      <c r="E13" s="33">
        <v>1.2</v>
      </c>
      <c r="F13" s="33">
        <v>1.3</v>
      </c>
      <c r="G13" s="33">
        <v>1.4</v>
      </c>
      <c r="H13" s="33">
        <v>1.5</v>
      </c>
      <c r="I13" s="33">
        <v>1.6</v>
      </c>
      <c r="J13" s="33">
        <v>1.7</v>
      </c>
      <c r="K13" s="33">
        <v>1.8</v>
      </c>
      <c r="L13" s="37">
        <v>1.9</v>
      </c>
      <c r="M13" s="33">
        <v>2</v>
      </c>
      <c r="N13" s="34" t="s">
        <v>7</v>
      </c>
      <c r="O13" s="28"/>
      <c r="P13" s="35"/>
      <c r="Q13" s="36"/>
      <c r="R13" s="36"/>
      <c r="S13" s="36"/>
      <c r="T13" s="36"/>
      <c r="U13" s="31"/>
      <c r="V13" s="28"/>
    </row>
    <row r="14" spans="2:22" s="4" customFormat="1" ht="18.75" customHeight="1" hidden="1">
      <c r="B14" s="25"/>
      <c r="C14" s="32"/>
      <c r="D14" s="192"/>
      <c r="E14" s="33">
        <f aca="true" t="shared" si="0" ref="E14:M14">+ROUNDUP(E11*$B$2+E12*$B$3+E13*$B$4,-1)</f>
        <v>14400</v>
      </c>
      <c r="F14" s="33">
        <f t="shared" si="0"/>
        <v>14750</v>
      </c>
      <c r="G14" s="33">
        <f t="shared" si="0"/>
        <v>15100</v>
      </c>
      <c r="H14" s="33">
        <f t="shared" si="0"/>
        <v>16060</v>
      </c>
      <c r="I14" s="33">
        <f t="shared" si="0"/>
        <v>16710</v>
      </c>
      <c r="J14" s="33">
        <f t="shared" si="0"/>
        <v>17380</v>
      </c>
      <c r="K14" s="33">
        <f t="shared" si="0"/>
        <v>18050</v>
      </c>
      <c r="L14" s="33">
        <f t="shared" si="0"/>
        <v>18720</v>
      </c>
      <c r="M14" s="33">
        <f t="shared" si="0"/>
        <v>19070</v>
      </c>
      <c r="N14" s="34" t="s">
        <v>8</v>
      </c>
      <c r="O14" s="28"/>
      <c r="P14" s="35"/>
      <c r="Q14" s="36"/>
      <c r="R14" s="36"/>
      <c r="S14" s="36"/>
      <c r="T14" s="36"/>
      <c r="U14" s="31"/>
      <c r="V14" s="28"/>
    </row>
    <row r="15" spans="2:22" s="4" customFormat="1" ht="18.75" customHeight="1" hidden="1">
      <c r="B15" s="25"/>
      <c r="C15" s="32"/>
      <c r="D15" s="38"/>
      <c r="E15" s="186">
        <v>115</v>
      </c>
      <c r="F15" s="39">
        <v>4.6</v>
      </c>
      <c r="G15" s="39">
        <v>4.8</v>
      </c>
      <c r="H15" s="39">
        <v>5</v>
      </c>
      <c r="I15" s="39">
        <v>5.2</v>
      </c>
      <c r="J15" s="39">
        <v>5.4</v>
      </c>
      <c r="K15" s="39">
        <v>5.6</v>
      </c>
      <c r="L15" s="40">
        <v>5.8</v>
      </c>
      <c r="M15" s="41">
        <v>6.1</v>
      </c>
      <c r="N15" s="34" t="s">
        <v>5</v>
      </c>
      <c r="O15" s="28"/>
      <c r="P15" s="35" t="s">
        <v>9</v>
      </c>
      <c r="Q15" s="36"/>
      <c r="R15" s="36"/>
      <c r="S15" s="36"/>
      <c r="T15" s="36" t="s">
        <v>10</v>
      </c>
      <c r="U15" s="42"/>
      <c r="V15" s="28"/>
    </row>
    <row r="16" spans="2:22" s="4" customFormat="1" ht="18.75" customHeight="1" hidden="1">
      <c r="B16" s="25"/>
      <c r="C16" s="32"/>
      <c r="D16" s="38"/>
      <c r="E16" s="186"/>
      <c r="F16" s="39">
        <v>1.2</v>
      </c>
      <c r="G16" s="39">
        <v>1.2</v>
      </c>
      <c r="H16" s="39">
        <v>1.2</v>
      </c>
      <c r="I16" s="39">
        <v>1.2</v>
      </c>
      <c r="J16" s="39">
        <v>1.3</v>
      </c>
      <c r="K16" s="39">
        <v>1.4</v>
      </c>
      <c r="L16" s="43">
        <v>1.5</v>
      </c>
      <c r="M16" s="41">
        <v>1.6</v>
      </c>
      <c r="N16" s="34" t="s">
        <v>6</v>
      </c>
      <c r="O16" s="28"/>
      <c r="P16" s="35"/>
      <c r="Q16" s="36"/>
      <c r="R16" s="36"/>
      <c r="S16" s="36"/>
      <c r="T16" s="36"/>
      <c r="U16" s="42"/>
      <c r="V16" s="28"/>
    </row>
    <row r="17" spans="2:22" s="4" customFormat="1" ht="18.75" customHeight="1" hidden="1">
      <c r="B17" s="44"/>
      <c r="C17" s="45"/>
      <c r="D17" s="38"/>
      <c r="E17" s="186"/>
      <c r="F17" s="33">
        <f>F52</f>
        <v>1.3</v>
      </c>
      <c r="G17" s="33">
        <f aca="true" t="shared" si="1" ref="G17:M17">G52</f>
        <v>1.4</v>
      </c>
      <c r="H17" s="33">
        <f t="shared" si="1"/>
        <v>1.5</v>
      </c>
      <c r="I17" s="33">
        <f t="shared" si="1"/>
        <v>1.6</v>
      </c>
      <c r="J17" s="33">
        <f t="shared" si="1"/>
        <v>1.7</v>
      </c>
      <c r="K17" s="39">
        <f t="shared" si="1"/>
        <v>1.8</v>
      </c>
      <c r="L17" s="46">
        <f t="shared" si="1"/>
        <v>1.9</v>
      </c>
      <c r="M17" s="41">
        <f t="shared" si="1"/>
        <v>2</v>
      </c>
      <c r="N17" s="34" t="s">
        <v>7</v>
      </c>
      <c r="O17" s="28"/>
      <c r="P17" s="35"/>
      <c r="Q17" s="36"/>
      <c r="R17" s="36"/>
      <c r="S17" s="36"/>
      <c r="T17" s="36"/>
      <c r="U17" s="42"/>
      <c r="V17" s="28"/>
    </row>
    <row r="18" spans="2:22" s="4" customFormat="1" ht="18.75" customHeight="1" hidden="1">
      <c r="B18" s="44"/>
      <c r="C18" s="45"/>
      <c r="D18" s="38"/>
      <c r="E18" s="186"/>
      <c r="F18" s="47">
        <f aca="true" t="shared" si="2" ref="F18:M18">ROUNDUP($B$2*F15+$B$3*F16+$B$4*F17,-1)</f>
        <v>15100</v>
      </c>
      <c r="G18" s="47">
        <f t="shared" si="2"/>
        <v>15740</v>
      </c>
      <c r="H18" s="47">
        <f t="shared" si="2"/>
        <v>16380</v>
      </c>
      <c r="I18" s="47">
        <f t="shared" si="2"/>
        <v>17030</v>
      </c>
      <c r="J18" s="47">
        <f t="shared" si="2"/>
        <v>17700</v>
      </c>
      <c r="K18" s="47">
        <f t="shared" si="2"/>
        <v>18370</v>
      </c>
      <c r="L18" s="48">
        <f t="shared" si="2"/>
        <v>19040</v>
      </c>
      <c r="M18" s="47">
        <f t="shared" si="2"/>
        <v>20030</v>
      </c>
      <c r="N18" s="34" t="s">
        <v>8</v>
      </c>
      <c r="O18" s="28"/>
      <c r="P18" s="35"/>
      <c r="Q18" s="36"/>
      <c r="R18" s="36"/>
      <c r="S18" s="36"/>
      <c r="T18" s="36"/>
      <c r="U18" s="42"/>
      <c r="V18" s="28"/>
    </row>
    <row r="19" spans="2:22" s="4" customFormat="1" ht="18.75" customHeight="1" hidden="1">
      <c r="B19" s="49"/>
      <c r="C19" s="50"/>
      <c r="D19" s="51"/>
      <c r="E19" s="52"/>
      <c r="F19" s="186">
        <v>125</v>
      </c>
      <c r="G19" s="33">
        <v>4.8</v>
      </c>
      <c r="H19" s="33">
        <v>5.2</v>
      </c>
      <c r="I19" s="33">
        <v>5.4</v>
      </c>
      <c r="J19" s="33">
        <v>5.5</v>
      </c>
      <c r="K19" s="33">
        <v>5.7</v>
      </c>
      <c r="L19" s="47">
        <v>5.9</v>
      </c>
      <c r="M19" s="33">
        <v>6.2</v>
      </c>
      <c r="N19" s="34" t="s">
        <v>5</v>
      </c>
      <c r="O19" s="28"/>
      <c r="P19" s="35" t="s">
        <v>11</v>
      </c>
      <c r="Q19" s="36"/>
      <c r="R19" s="36"/>
      <c r="S19" s="36"/>
      <c r="T19" s="36" t="s">
        <v>12</v>
      </c>
      <c r="U19" s="42"/>
      <c r="V19" s="28"/>
    </row>
    <row r="20" spans="2:22" s="4" customFormat="1" ht="18.75" customHeight="1" hidden="1">
      <c r="B20" s="49"/>
      <c r="C20" s="50"/>
      <c r="D20" s="51"/>
      <c r="E20" s="52"/>
      <c r="F20" s="186"/>
      <c r="G20" s="33">
        <v>1.2</v>
      </c>
      <c r="H20" s="33">
        <v>1.2</v>
      </c>
      <c r="I20" s="33">
        <v>1.2</v>
      </c>
      <c r="J20" s="33">
        <v>1.3</v>
      </c>
      <c r="K20" s="33">
        <v>1.4</v>
      </c>
      <c r="L20" s="33">
        <v>1.5</v>
      </c>
      <c r="M20" s="33">
        <v>1.6</v>
      </c>
      <c r="N20" s="34" t="s">
        <v>6</v>
      </c>
      <c r="O20" s="28"/>
      <c r="P20" s="35"/>
      <c r="Q20" s="36"/>
      <c r="R20" s="36"/>
      <c r="S20" s="36"/>
      <c r="T20" s="36"/>
      <c r="U20" s="42"/>
      <c r="V20" s="28"/>
    </row>
    <row r="21" spans="5:22" s="4" customFormat="1" ht="18.75" customHeight="1" hidden="1">
      <c r="E21" s="52"/>
      <c r="F21" s="186"/>
      <c r="G21" s="33">
        <f>G56</f>
        <v>1.4</v>
      </c>
      <c r="H21" s="33">
        <f aca="true" t="shared" si="3" ref="H21:M21">H56</f>
        <v>1.5</v>
      </c>
      <c r="I21" s="33">
        <f t="shared" si="3"/>
        <v>1.6</v>
      </c>
      <c r="J21" s="33">
        <f t="shared" si="3"/>
        <v>1.7</v>
      </c>
      <c r="K21" s="33">
        <f t="shared" si="3"/>
        <v>1.8</v>
      </c>
      <c r="L21" s="33">
        <f t="shared" si="3"/>
        <v>1.9</v>
      </c>
      <c r="M21" s="33">
        <f t="shared" si="3"/>
        <v>2</v>
      </c>
      <c r="N21" s="34" t="s">
        <v>7</v>
      </c>
      <c r="O21" s="28"/>
      <c r="P21" s="35"/>
      <c r="Q21" s="36"/>
      <c r="R21" s="36"/>
      <c r="S21" s="36"/>
      <c r="T21" s="36"/>
      <c r="U21" s="42"/>
      <c r="V21" s="28"/>
    </row>
    <row r="22" spans="5:22" s="4" customFormat="1" ht="18.75" customHeight="1" hidden="1">
      <c r="E22" s="52"/>
      <c r="F22" s="186"/>
      <c r="G22" s="33">
        <f aca="true" t="shared" si="4" ref="G22:M22">ROUNDUP(G19*$B$2+G20*$B$3+G21*$B$4,-1)</f>
        <v>15740</v>
      </c>
      <c r="H22" s="33">
        <f t="shared" si="4"/>
        <v>17020</v>
      </c>
      <c r="I22" s="33">
        <f t="shared" si="4"/>
        <v>17670</v>
      </c>
      <c r="J22" s="33">
        <f t="shared" si="4"/>
        <v>18020</v>
      </c>
      <c r="K22" s="33">
        <f t="shared" si="4"/>
        <v>18690</v>
      </c>
      <c r="L22" s="33">
        <f t="shared" si="4"/>
        <v>19360</v>
      </c>
      <c r="M22" s="33">
        <f t="shared" si="4"/>
        <v>20350</v>
      </c>
      <c r="N22" s="34" t="s">
        <v>8</v>
      </c>
      <c r="O22" s="28"/>
      <c r="P22" s="35"/>
      <c r="Q22" s="36"/>
      <c r="R22" s="36"/>
      <c r="S22" s="36"/>
      <c r="T22" s="36"/>
      <c r="U22" s="42"/>
      <c r="V22" s="28"/>
    </row>
    <row r="23" spans="2:22" s="4" customFormat="1" ht="18.75" customHeight="1" hidden="1">
      <c r="B23" s="53"/>
      <c r="C23" s="54"/>
      <c r="D23" s="55"/>
      <c r="E23" s="45"/>
      <c r="F23" s="52"/>
      <c r="G23" s="186">
        <v>135</v>
      </c>
      <c r="H23" s="33">
        <v>5.5</v>
      </c>
      <c r="I23" s="33">
        <v>5.7</v>
      </c>
      <c r="J23" s="33">
        <v>5.7</v>
      </c>
      <c r="K23" s="33">
        <v>5.8</v>
      </c>
      <c r="L23" s="33">
        <v>6</v>
      </c>
      <c r="M23" s="33">
        <v>6.3</v>
      </c>
      <c r="N23" s="34" t="s">
        <v>5</v>
      </c>
      <c r="O23" s="28"/>
      <c r="P23" s="35" t="s">
        <v>13</v>
      </c>
      <c r="Q23" s="36"/>
      <c r="R23" s="36"/>
      <c r="S23" s="36"/>
      <c r="T23" s="36" t="s">
        <v>14</v>
      </c>
      <c r="U23" s="42"/>
      <c r="V23" s="28"/>
    </row>
    <row r="24" spans="2:22" s="4" customFormat="1" ht="18.75" customHeight="1" hidden="1">
      <c r="B24" s="53"/>
      <c r="C24" s="56"/>
      <c r="D24" s="56"/>
      <c r="F24" s="52"/>
      <c r="G24" s="186"/>
      <c r="H24" s="33">
        <v>1.2</v>
      </c>
      <c r="I24" s="33">
        <v>1.2</v>
      </c>
      <c r="J24" s="33">
        <v>1.3</v>
      </c>
      <c r="K24" s="33">
        <v>1.4</v>
      </c>
      <c r="L24" s="33">
        <v>1.5</v>
      </c>
      <c r="M24" s="33">
        <v>1.6</v>
      </c>
      <c r="N24" s="34" t="s">
        <v>6</v>
      </c>
      <c r="O24" s="28"/>
      <c r="P24" s="35"/>
      <c r="Q24" s="36"/>
      <c r="R24" s="36"/>
      <c r="S24" s="36"/>
      <c r="T24" s="36"/>
      <c r="U24" s="42"/>
      <c r="V24" s="28"/>
    </row>
    <row r="25" spans="2:22" s="4" customFormat="1" ht="18.75" customHeight="1" hidden="1">
      <c r="B25" s="57"/>
      <c r="C25" s="45"/>
      <c r="D25" s="28"/>
      <c r="E25" s="52"/>
      <c r="F25" s="52"/>
      <c r="G25" s="186"/>
      <c r="H25" s="33">
        <f aca="true" t="shared" si="5" ref="H25:M25">H60</f>
        <v>1.5</v>
      </c>
      <c r="I25" s="33">
        <f t="shared" si="5"/>
        <v>1.6</v>
      </c>
      <c r="J25" s="33">
        <f t="shared" si="5"/>
        <v>1.7</v>
      </c>
      <c r="K25" s="33">
        <f t="shared" si="5"/>
        <v>1.8</v>
      </c>
      <c r="L25" s="33">
        <f t="shared" si="5"/>
        <v>1.9</v>
      </c>
      <c r="M25" s="33">
        <f t="shared" si="5"/>
        <v>2</v>
      </c>
      <c r="N25" s="34" t="s">
        <v>7</v>
      </c>
      <c r="O25" s="28"/>
      <c r="P25" s="35"/>
      <c r="Q25" s="36"/>
      <c r="R25" s="36"/>
      <c r="S25" s="36"/>
      <c r="T25" s="36"/>
      <c r="U25" s="42"/>
      <c r="V25" s="28"/>
    </row>
    <row r="26" spans="2:22" s="4" customFormat="1" ht="18.75" customHeight="1" hidden="1">
      <c r="B26" s="57"/>
      <c r="C26" s="45"/>
      <c r="D26" s="28"/>
      <c r="E26" s="52"/>
      <c r="F26" s="52"/>
      <c r="G26" s="186"/>
      <c r="H26" s="33">
        <f aca="true" t="shared" si="6" ref="H26:M26">ROUNDUP(H23*$B$2+H24*$B$3+H25*$B$4,-1)</f>
        <v>17980</v>
      </c>
      <c r="I26" s="33">
        <f t="shared" si="6"/>
        <v>18630</v>
      </c>
      <c r="J26" s="33">
        <f t="shared" si="6"/>
        <v>18660</v>
      </c>
      <c r="K26" s="33">
        <f t="shared" si="6"/>
        <v>19010</v>
      </c>
      <c r="L26" s="33">
        <f t="shared" si="6"/>
        <v>19680</v>
      </c>
      <c r="M26" s="33">
        <f t="shared" si="6"/>
        <v>20670</v>
      </c>
      <c r="N26" s="34" t="s">
        <v>8</v>
      </c>
      <c r="O26" s="28"/>
      <c r="P26" s="35"/>
      <c r="Q26" s="36"/>
      <c r="R26" s="36"/>
      <c r="S26" s="36"/>
      <c r="T26" s="36"/>
      <c r="U26" s="42"/>
      <c r="V26" s="28"/>
    </row>
    <row r="27" spans="2:22" s="4" customFormat="1" ht="18.75" customHeight="1" hidden="1">
      <c r="B27" s="44"/>
      <c r="C27" s="32"/>
      <c r="D27" s="58"/>
      <c r="E27" s="26"/>
      <c r="F27" s="52"/>
      <c r="G27" s="52"/>
      <c r="H27" s="186">
        <v>145</v>
      </c>
      <c r="I27" s="33">
        <v>5.8</v>
      </c>
      <c r="J27" s="33">
        <v>5.9</v>
      </c>
      <c r="K27" s="33">
        <v>6</v>
      </c>
      <c r="L27" s="33">
        <v>6.1</v>
      </c>
      <c r="M27" s="33">
        <v>6.5</v>
      </c>
      <c r="N27" s="34" t="s">
        <v>5</v>
      </c>
      <c r="O27" s="28"/>
      <c r="P27" s="35" t="s">
        <v>15</v>
      </c>
      <c r="Q27" s="36"/>
      <c r="R27" s="36"/>
      <c r="S27" s="36"/>
      <c r="T27" s="36" t="s">
        <v>16</v>
      </c>
      <c r="U27" s="42"/>
      <c r="V27" s="28"/>
    </row>
    <row r="28" spans="2:22" s="4" customFormat="1" ht="18.75" customHeight="1" hidden="1">
      <c r="B28" s="44"/>
      <c r="C28" s="32"/>
      <c r="D28" s="58"/>
      <c r="E28" s="26"/>
      <c r="F28" s="52"/>
      <c r="G28" s="52"/>
      <c r="H28" s="186"/>
      <c r="I28" s="33">
        <v>1.2</v>
      </c>
      <c r="J28" s="33">
        <v>1.3</v>
      </c>
      <c r="K28" s="33">
        <v>1.4</v>
      </c>
      <c r="L28" s="33">
        <v>1.5</v>
      </c>
      <c r="M28" s="33">
        <v>1.6</v>
      </c>
      <c r="N28" s="34" t="s">
        <v>6</v>
      </c>
      <c r="O28" s="28"/>
      <c r="P28" s="35"/>
      <c r="Q28" s="36"/>
      <c r="R28" s="36"/>
      <c r="S28" s="36"/>
      <c r="T28" s="36"/>
      <c r="U28" s="42"/>
      <c r="V28" s="28"/>
    </row>
    <row r="29" spans="3:22" s="4" customFormat="1" ht="18.75" customHeight="1" hidden="1">
      <c r="C29" s="32"/>
      <c r="D29" s="58"/>
      <c r="E29" s="26"/>
      <c r="F29" s="52"/>
      <c r="G29" s="52"/>
      <c r="H29" s="186"/>
      <c r="I29" s="33">
        <f>I64</f>
        <v>1.6</v>
      </c>
      <c r="J29" s="33">
        <f>J64</f>
        <v>1.7</v>
      </c>
      <c r="K29" s="33">
        <f>K64</f>
        <v>1.8</v>
      </c>
      <c r="L29" s="33">
        <f>L64</f>
        <v>1.9</v>
      </c>
      <c r="M29" s="33">
        <f>M64</f>
        <v>2</v>
      </c>
      <c r="N29" s="34" t="s">
        <v>7</v>
      </c>
      <c r="O29" s="28"/>
      <c r="P29" s="35"/>
      <c r="Q29" s="36"/>
      <c r="R29" s="36"/>
      <c r="S29" s="36"/>
      <c r="T29" s="36"/>
      <c r="U29" s="42"/>
      <c r="V29" s="28"/>
    </row>
    <row r="30" spans="3:22" s="4" customFormat="1" ht="18.75" customHeight="1" hidden="1">
      <c r="C30" s="32"/>
      <c r="D30" s="58"/>
      <c r="E30" s="26"/>
      <c r="F30" s="52"/>
      <c r="G30" s="52"/>
      <c r="H30" s="186"/>
      <c r="I30" s="33">
        <f>ROUNDUP(I27*$B$2+I28*$B$3+I29*$B$4,-1)</f>
        <v>18950</v>
      </c>
      <c r="J30" s="33">
        <f>ROUNDUP(J27*$B$2+J28*$B$3+J29*$B$4,-1)</f>
        <v>19300</v>
      </c>
      <c r="K30" s="33">
        <f>ROUNDUP(K27*$B$2+K28*$B$3+K29*$B$4,-1)</f>
        <v>19650</v>
      </c>
      <c r="L30" s="33">
        <f>ROUNDUP(L27*$B$2+L28*$B$3+L29*$B$4,-1)</f>
        <v>20000</v>
      </c>
      <c r="M30" s="33">
        <f>ROUNDUP(M27*$B$2+M28*$B$3+M29*$B$4,-1)</f>
        <v>21310</v>
      </c>
      <c r="N30" s="34" t="s">
        <v>8</v>
      </c>
      <c r="O30" s="28"/>
      <c r="P30" s="35"/>
      <c r="Q30" s="36"/>
      <c r="R30" s="36"/>
      <c r="S30" s="36"/>
      <c r="T30" s="36"/>
      <c r="U30" s="42"/>
      <c r="V30" s="28"/>
    </row>
    <row r="31" spans="2:22" s="4" customFormat="1" ht="18.75" customHeight="1" hidden="1">
      <c r="B31" s="25"/>
      <c r="C31" s="32"/>
      <c r="D31" s="58"/>
      <c r="E31" s="26"/>
      <c r="F31" s="58"/>
      <c r="G31" s="52"/>
      <c r="H31" s="52"/>
      <c r="I31" s="186">
        <v>155</v>
      </c>
      <c r="J31" s="33">
        <v>6</v>
      </c>
      <c r="K31" s="33">
        <v>6.1</v>
      </c>
      <c r="L31" s="33">
        <v>6.4</v>
      </c>
      <c r="M31" s="33">
        <v>6.7</v>
      </c>
      <c r="N31" s="34" t="s">
        <v>5</v>
      </c>
      <c r="O31" s="28"/>
      <c r="P31" s="59" t="s">
        <v>17</v>
      </c>
      <c r="Q31" s="36"/>
      <c r="R31" s="36"/>
      <c r="S31" s="36"/>
      <c r="T31" s="36" t="s">
        <v>18</v>
      </c>
      <c r="U31" s="42"/>
      <c r="V31" s="28"/>
    </row>
    <row r="32" spans="2:22" s="4" customFormat="1" ht="18.75" customHeight="1" hidden="1">
      <c r="B32" s="25"/>
      <c r="C32" s="32"/>
      <c r="D32" s="58"/>
      <c r="E32" s="26"/>
      <c r="F32" s="58"/>
      <c r="G32" s="52"/>
      <c r="H32" s="52"/>
      <c r="I32" s="186"/>
      <c r="J32" s="33">
        <v>1.3</v>
      </c>
      <c r="K32" s="33">
        <v>1.4</v>
      </c>
      <c r="L32" s="33">
        <v>1.5</v>
      </c>
      <c r="M32" s="33">
        <v>1.6</v>
      </c>
      <c r="N32" s="34" t="s">
        <v>6</v>
      </c>
      <c r="O32" s="28"/>
      <c r="P32" s="59"/>
      <c r="Q32" s="36"/>
      <c r="R32" s="36"/>
      <c r="S32" s="36"/>
      <c r="T32" s="36"/>
      <c r="U32" s="42"/>
      <c r="V32" s="28"/>
    </row>
    <row r="33" spans="2:22" s="4" customFormat="1" ht="18.75" customHeight="1" hidden="1">
      <c r="B33" s="25"/>
      <c r="C33" s="32"/>
      <c r="D33" s="58"/>
      <c r="E33" s="26"/>
      <c r="F33" s="58"/>
      <c r="G33" s="52"/>
      <c r="H33" s="52"/>
      <c r="I33" s="186"/>
      <c r="J33" s="33">
        <f>J68</f>
        <v>1.7</v>
      </c>
      <c r="K33" s="33">
        <f>K68</f>
        <v>1.8</v>
      </c>
      <c r="L33" s="33">
        <f>L68</f>
        <v>1.9</v>
      </c>
      <c r="M33" s="33">
        <f>M68</f>
        <v>2</v>
      </c>
      <c r="N33" s="34" t="s">
        <v>7</v>
      </c>
      <c r="O33" s="28"/>
      <c r="P33" s="59"/>
      <c r="Q33" s="36"/>
      <c r="R33" s="36"/>
      <c r="S33" s="36"/>
      <c r="T33" s="36"/>
      <c r="U33" s="42"/>
      <c r="V33" s="28"/>
    </row>
    <row r="34" spans="2:22" s="4" customFormat="1" ht="18.75" customHeight="1" hidden="1">
      <c r="B34" s="25"/>
      <c r="C34" s="32"/>
      <c r="D34" s="58"/>
      <c r="E34" s="26"/>
      <c r="F34" s="58"/>
      <c r="G34" s="52"/>
      <c r="H34" s="52"/>
      <c r="I34" s="186"/>
      <c r="J34" s="33">
        <f>ROUNDUP(J31*$B$2+J32*$B$3+J33*$B$4,-1)</f>
        <v>19620</v>
      </c>
      <c r="K34" s="33">
        <f>ROUNDUP(K31*$B$2+K32*$B$3+K33*$B$4,-1)</f>
        <v>19970</v>
      </c>
      <c r="L34" s="33">
        <f>ROUNDUP(L31*$B$2+L32*$B$3+L33*$B$4,-1)</f>
        <v>20960</v>
      </c>
      <c r="M34" s="33">
        <f>ROUNDUP(M31*$B$2+M32*$B$3+M33*$B$4,-1)</f>
        <v>21950</v>
      </c>
      <c r="N34" s="34" t="s">
        <v>8</v>
      </c>
      <c r="O34" s="28"/>
      <c r="P34" s="59"/>
      <c r="Q34" s="36"/>
      <c r="R34" s="36"/>
      <c r="S34" s="36"/>
      <c r="T34" s="36"/>
      <c r="U34" s="42"/>
      <c r="V34" s="28"/>
    </row>
    <row r="35" spans="2:22" s="4" customFormat="1" ht="18.75" customHeight="1" hidden="1">
      <c r="B35" s="25"/>
      <c r="C35" s="32"/>
      <c r="D35" s="26"/>
      <c r="E35" s="60"/>
      <c r="F35" s="60"/>
      <c r="G35" s="60"/>
      <c r="H35" s="26"/>
      <c r="I35" s="52"/>
      <c r="J35" s="186">
        <v>165</v>
      </c>
      <c r="K35" s="33">
        <v>6.2</v>
      </c>
      <c r="L35" s="33">
        <v>6.5</v>
      </c>
      <c r="M35" s="33">
        <v>6.7</v>
      </c>
      <c r="N35" s="34" t="s">
        <v>5</v>
      </c>
      <c r="O35" s="28"/>
      <c r="P35" s="35" t="s">
        <v>19</v>
      </c>
      <c r="Q35" s="36"/>
      <c r="R35" s="36"/>
      <c r="S35" s="36"/>
      <c r="T35" s="36" t="s">
        <v>20</v>
      </c>
      <c r="U35" s="42"/>
      <c r="V35" s="28"/>
    </row>
    <row r="36" spans="2:22" s="4" customFormat="1" ht="18.75" customHeight="1" hidden="1">
      <c r="B36" s="25"/>
      <c r="C36" s="32"/>
      <c r="D36" s="26"/>
      <c r="E36" s="60"/>
      <c r="F36" s="60"/>
      <c r="G36" s="60"/>
      <c r="H36" s="26"/>
      <c r="I36" s="52"/>
      <c r="J36" s="186"/>
      <c r="K36" s="33">
        <v>1.4</v>
      </c>
      <c r="L36" s="33">
        <v>1.5</v>
      </c>
      <c r="M36" s="33">
        <v>1.6</v>
      </c>
      <c r="N36" s="34" t="s">
        <v>6</v>
      </c>
      <c r="O36" s="28"/>
      <c r="P36" s="35"/>
      <c r="Q36" s="36"/>
      <c r="R36" s="36"/>
      <c r="S36" s="36"/>
      <c r="T36" s="36"/>
      <c r="U36" s="42"/>
      <c r="V36" s="28"/>
    </row>
    <row r="37" spans="2:22" s="4" customFormat="1" ht="18.75" customHeight="1" hidden="1">
      <c r="B37" s="25"/>
      <c r="C37" s="32"/>
      <c r="D37" s="26"/>
      <c r="E37" s="60"/>
      <c r="F37" s="60"/>
      <c r="G37" s="60"/>
      <c r="H37" s="26"/>
      <c r="I37" s="52"/>
      <c r="J37" s="186"/>
      <c r="K37" s="33">
        <f>K72</f>
        <v>1.8</v>
      </c>
      <c r="L37" s="33">
        <f>L72</f>
        <v>1.9</v>
      </c>
      <c r="M37" s="33">
        <f>M72</f>
        <v>2</v>
      </c>
      <c r="N37" s="34" t="s">
        <v>7</v>
      </c>
      <c r="O37" s="28"/>
      <c r="P37" s="35"/>
      <c r="Q37" s="36"/>
      <c r="R37" s="36"/>
      <c r="S37" s="36"/>
      <c r="T37" s="36"/>
      <c r="U37" s="42"/>
      <c r="V37" s="28"/>
    </row>
    <row r="38" spans="2:22" s="4" customFormat="1" ht="18.75" customHeight="1" hidden="1">
      <c r="B38" s="25"/>
      <c r="C38" s="32"/>
      <c r="D38" s="26"/>
      <c r="E38" s="60"/>
      <c r="F38" s="60"/>
      <c r="G38" s="60"/>
      <c r="H38" s="26"/>
      <c r="I38" s="52"/>
      <c r="J38" s="186"/>
      <c r="K38" s="33">
        <f>ROUNDUP(K35*$B$2+K36*$B$3+K37*$B$4,-1)</f>
        <v>20290</v>
      </c>
      <c r="L38" s="33">
        <f>ROUNDUP(L35*$B$2+L36*$B$3+L37*$B$4,-1)</f>
        <v>21280</v>
      </c>
      <c r="M38" s="33">
        <f>ROUNDUP(M35*$B$2+M36*$B$3+M37*$B$4,-1)</f>
        <v>21950</v>
      </c>
      <c r="N38" s="34" t="s">
        <v>8</v>
      </c>
      <c r="O38" s="28"/>
      <c r="P38" s="35"/>
      <c r="Q38" s="36"/>
      <c r="R38" s="36"/>
      <c r="S38" s="36"/>
      <c r="T38" s="36"/>
      <c r="U38" s="42"/>
      <c r="V38" s="28"/>
    </row>
    <row r="39" spans="2:22" s="4" customFormat="1" ht="18.75" customHeight="1" hidden="1">
      <c r="B39" s="25"/>
      <c r="C39" s="32"/>
      <c r="D39" s="26"/>
      <c r="E39" s="26"/>
      <c r="F39" s="52"/>
      <c r="G39" s="52"/>
      <c r="H39" s="26"/>
      <c r="I39" s="52"/>
      <c r="J39" s="52"/>
      <c r="K39" s="186">
        <v>175</v>
      </c>
      <c r="L39" s="41">
        <v>6.7</v>
      </c>
      <c r="M39" s="33">
        <v>6.9</v>
      </c>
      <c r="N39" s="34" t="s">
        <v>5</v>
      </c>
      <c r="O39" s="28"/>
      <c r="P39" s="170" t="s">
        <v>21</v>
      </c>
      <c r="Q39" s="170"/>
      <c r="R39" s="170"/>
      <c r="S39" s="170"/>
      <c r="T39" s="170"/>
      <c r="U39" s="61"/>
      <c r="V39" s="28"/>
    </row>
    <row r="40" spans="2:22" s="4" customFormat="1" ht="18.75" customHeight="1" hidden="1">
      <c r="B40" s="25"/>
      <c r="C40" s="32"/>
      <c r="D40" s="26"/>
      <c r="E40" s="26"/>
      <c r="F40" s="52"/>
      <c r="G40" s="52"/>
      <c r="H40" s="26"/>
      <c r="I40" s="52"/>
      <c r="J40" s="26"/>
      <c r="K40" s="186"/>
      <c r="L40" s="41">
        <v>1.5</v>
      </c>
      <c r="M40" s="33">
        <v>1.6</v>
      </c>
      <c r="N40" s="34" t="s">
        <v>6</v>
      </c>
      <c r="O40" s="28"/>
      <c r="P40" s="170"/>
      <c r="Q40" s="170"/>
      <c r="R40" s="170"/>
      <c r="S40" s="170"/>
      <c r="T40" s="170"/>
      <c r="U40" s="61"/>
      <c r="V40" s="28"/>
    </row>
    <row r="41" spans="2:22" s="4" customFormat="1" ht="18.75" customHeight="1" hidden="1">
      <c r="B41" s="25"/>
      <c r="C41" s="32"/>
      <c r="D41" s="26"/>
      <c r="E41" s="26"/>
      <c r="F41" s="52"/>
      <c r="G41" s="52"/>
      <c r="H41" s="26"/>
      <c r="I41" s="52"/>
      <c r="J41" s="26"/>
      <c r="K41" s="186"/>
      <c r="L41" s="41">
        <f>L76</f>
        <v>1.9</v>
      </c>
      <c r="M41" s="33">
        <f>M76</f>
        <v>2</v>
      </c>
      <c r="N41" s="34" t="s">
        <v>7</v>
      </c>
      <c r="O41" s="28"/>
      <c r="P41" s="170"/>
      <c r="Q41" s="170"/>
      <c r="R41" s="170"/>
      <c r="S41" s="170"/>
      <c r="T41" s="170"/>
      <c r="U41" s="42"/>
      <c r="V41" s="28"/>
    </row>
    <row r="42" spans="2:22" s="4" customFormat="1" ht="18.75" customHeight="1" hidden="1">
      <c r="B42" s="25"/>
      <c r="C42" s="32"/>
      <c r="D42" s="32"/>
      <c r="E42" s="26"/>
      <c r="F42" s="52"/>
      <c r="G42" s="52"/>
      <c r="H42" s="32"/>
      <c r="I42" s="62"/>
      <c r="J42" s="63"/>
      <c r="K42" s="186"/>
      <c r="L42" s="64">
        <f>ROUNDUP(L39*$B$2+L40*$B$3+L41*$B$4,-1)</f>
        <v>21920</v>
      </c>
      <c r="M42" s="65">
        <f>ROUNDUP(M39*$B$2+M40*$B$3+M41*$B$4,-1)</f>
        <v>22590</v>
      </c>
      <c r="N42" s="34" t="s">
        <v>8</v>
      </c>
      <c r="O42" s="28"/>
      <c r="P42" s="28"/>
      <c r="Q42" s="28"/>
      <c r="R42" s="28"/>
      <c r="S42" s="28"/>
      <c r="T42" s="28"/>
      <c r="U42" s="42"/>
      <c r="V42" s="28"/>
    </row>
    <row r="43" spans="2:22" s="4" customFormat="1" ht="18.75" customHeight="1" hidden="1">
      <c r="B43" s="25"/>
      <c r="C43" s="32"/>
      <c r="D43" s="32"/>
      <c r="E43" s="26"/>
      <c r="F43" s="52"/>
      <c r="G43" s="52"/>
      <c r="H43" s="32"/>
      <c r="I43" s="63"/>
      <c r="J43" s="63"/>
      <c r="K43" s="63"/>
      <c r="L43" s="63"/>
      <c r="M43" s="63"/>
      <c r="N43" s="63"/>
      <c r="O43" s="28"/>
      <c r="P43" s="28"/>
      <c r="Q43" s="28"/>
      <c r="R43" s="28"/>
      <c r="S43" s="28"/>
      <c r="T43" s="28"/>
      <c r="U43" s="42"/>
      <c r="V43" s="28"/>
    </row>
    <row r="44" spans="2:21" ht="15" hidden="1">
      <c r="B44" s="17"/>
      <c r="C44" s="18"/>
      <c r="D44" s="19"/>
      <c r="E44" s="18"/>
      <c r="F44" s="18"/>
      <c r="G44" s="20"/>
      <c r="H44" s="18"/>
      <c r="I44" s="21"/>
      <c r="J44" s="22"/>
      <c r="K44" s="22"/>
      <c r="L44" s="23"/>
      <c r="M44" s="21"/>
      <c r="N44" s="21"/>
      <c r="O44" s="21"/>
      <c r="P44" s="21"/>
      <c r="Q44" s="21"/>
      <c r="R44" s="21"/>
      <c r="S44" s="21"/>
      <c r="T44" s="21"/>
      <c r="U44" s="24"/>
    </row>
    <row r="45" spans="2:21" ht="16.5" hidden="1">
      <c r="B45" s="25">
        <f>B2</f>
        <v>3200</v>
      </c>
      <c r="C45" s="188" t="s">
        <v>22</v>
      </c>
      <c r="D45" s="189"/>
      <c r="E45" s="27">
        <v>140</v>
      </c>
      <c r="F45" s="27">
        <v>150</v>
      </c>
      <c r="G45" s="27">
        <v>160</v>
      </c>
      <c r="H45" s="27">
        <v>170</v>
      </c>
      <c r="I45" s="27">
        <v>180</v>
      </c>
      <c r="J45" s="27">
        <v>190</v>
      </c>
      <c r="K45" s="27">
        <v>200</v>
      </c>
      <c r="L45" s="27">
        <v>210</v>
      </c>
      <c r="M45" s="27">
        <v>220</v>
      </c>
      <c r="N45" s="28"/>
      <c r="O45" s="28"/>
      <c r="P45" s="82" t="s">
        <v>4</v>
      </c>
      <c r="Q45" s="30"/>
      <c r="R45" s="30"/>
      <c r="S45" s="30"/>
      <c r="T45" s="30"/>
      <c r="U45" s="31"/>
    </row>
    <row r="46" spans="2:21" ht="18" hidden="1">
      <c r="B46" s="25">
        <f>143*2</f>
        <v>286</v>
      </c>
      <c r="C46" s="32"/>
      <c r="D46" s="192">
        <v>105</v>
      </c>
      <c r="E46" s="41">
        <v>5.4</v>
      </c>
      <c r="F46" s="33">
        <v>5.6</v>
      </c>
      <c r="G46" s="33">
        <v>5.8</v>
      </c>
      <c r="H46" s="33">
        <v>6.1</v>
      </c>
      <c r="I46" s="33">
        <v>6.3</v>
      </c>
      <c r="J46" s="33">
        <v>6.5</v>
      </c>
      <c r="K46" s="33">
        <v>6.6</v>
      </c>
      <c r="L46" s="33">
        <v>6.9</v>
      </c>
      <c r="M46" s="33">
        <v>7.3</v>
      </c>
      <c r="N46" s="34" t="s">
        <v>5</v>
      </c>
      <c r="O46" s="28"/>
      <c r="P46" s="35" t="s">
        <v>24</v>
      </c>
      <c r="Q46" s="36"/>
      <c r="R46" s="36"/>
      <c r="S46" s="36"/>
      <c r="T46" s="36"/>
      <c r="U46" s="31"/>
    </row>
    <row r="47" spans="2:21" ht="18" hidden="1">
      <c r="B47" s="25">
        <f>11.6*2</f>
        <v>23.2</v>
      </c>
      <c r="C47" s="32"/>
      <c r="D47" s="192"/>
      <c r="E47" s="41"/>
      <c r="F47" s="33"/>
      <c r="G47" s="33"/>
      <c r="H47" s="33"/>
      <c r="I47" s="33"/>
      <c r="J47" s="33"/>
      <c r="K47" s="33"/>
      <c r="L47" s="33"/>
      <c r="M47" s="33"/>
      <c r="N47" s="34" t="s">
        <v>6</v>
      </c>
      <c r="O47" s="28"/>
      <c r="P47" s="35"/>
      <c r="Q47" s="36"/>
      <c r="R47" s="36"/>
      <c r="S47" s="36"/>
      <c r="T47" s="36"/>
      <c r="U47" s="31"/>
    </row>
    <row r="48" spans="2:21" ht="18" hidden="1">
      <c r="B48" s="25"/>
      <c r="C48" s="32"/>
      <c r="D48" s="192"/>
      <c r="E48" s="41">
        <v>1.2</v>
      </c>
      <c r="F48" s="33">
        <v>1.3</v>
      </c>
      <c r="G48" s="33">
        <v>1.4</v>
      </c>
      <c r="H48" s="33">
        <v>1.5</v>
      </c>
      <c r="I48" s="33">
        <v>1.6</v>
      </c>
      <c r="J48" s="33">
        <v>1.7</v>
      </c>
      <c r="K48" s="33">
        <v>1.8</v>
      </c>
      <c r="L48" s="33">
        <v>1.9</v>
      </c>
      <c r="M48" s="33">
        <v>2</v>
      </c>
      <c r="N48" s="34" t="s">
        <v>7</v>
      </c>
      <c r="O48" s="28"/>
      <c r="P48" s="35"/>
      <c r="Q48" s="36"/>
      <c r="R48" s="36"/>
      <c r="S48" s="36"/>
      <c r="T48" s="36"/>
      <c r="U48" s="31"/>
    </row>
    <row r="49" spans="2:21" ht="18" hidden="1">
      <c r="B49" s="25"/>
      <c r="C49" s="32"/>
      <c r="D49" s="192"/>
      <c r="E49" s="41">
        <f aca="true" t="shared" si="7" ref="E49:M49">ROUNDUP((E46-E11)*$B$2/2,-1)</f>
        <v>1600</v>
      </c>
      <c r="F49" s="41">
        <f t="shared" si="7"/>
        <v>1760</v>
      </c>
      <c r="G49" s="41">
        <f t="shared" si="7"/>
        <v>1920</v>
      </c>
      <c r="H49" s="41">
        <f t="shared" si="7"/>
        <v>1920</v>
      </c>
      <c r="I49" s="41">
        <f t="shared" si="7"/>
        <v>1920</v>
      </c>
      <c r="J49" s="41">
        <f t="shared" si="7"/>
        <v>1920</v>
      </c>
      <c r="K49" s="41">
        <f t="shared" si="7"/>
        <v>1760</v>
      </c>
      <c r="L49" s="41">
        <f t="shared" si="7"/>
        <v>1920</v>
      </c>
      <c r="M49" s="41">
        <f t="shared" si="7"/>
        <v>2400</v>
      </c>
      <c r="N49" s="34" t="s">
        <v>8</v>
      </c>
      <c r="O49" s="28"/>
      <c r="P49" s="35"/>
      <c r="Q49" s="36"/>
      <c r="R49" s="36"/>
      <c r="S49" s="36"/>
      <c r="T49" s="36"/>
      <c r="U49" s="31"/>
    </row>
    <row r="50" spans="2:21" ht="18" hidden="1">
      <c r="B50" s="25"/>
      <c r="C50" s="32"/>
      <c r="D50" s="38"/>
      <c r="E50" s="186">
        <v>115</v>
      </c>
      <c r="F50" s="75">
        <v>5.7</v>
      </c>
      <c r="G50" s="39">
        <v>5.9</v>
      </c>
      <c r="H50" s="39">
        <v>6.1</v>
      </c>
      <c r="I50" s="39">
        <v>6.6</v>
      </c>
      <c r="J50" s="39">
        <v>6.7</v>
      </c>
      <c r="K50" s="39">
        <v>6.8</v>
      </c>
      <c r="L50" s="76">
        <v>7</v>
      </c>
      <c r="M50" s="41">
        <v>7.3</v>
      </c>
      <c r="N50" s="34" t="s">
        <v>5</v>
      </c>
      <c r="O50" s="28"/>
      <c r="P50" s="35" t="s">
        <v>9</v>
      </c>
      <c r="Q50" s="36"/>
      <c r="R50" s="36"/>
      <c r="S50" s="36"/>
      <c r="T50" s="36" t="s">
        <v>10</v>
      </c>
      <c r="U50" s="42"/>
    </row>
    <row r="51" spans="2:21" ht="18" hidden="1">
      <c r="B51" s="25"/>
      <c r="C51" s="32"/>
      <c r="D51" s="38"/>
      <c r="E51" s="186"/>
      <c r="F51" s="75"/>
      <c r="G51" s="39"/>
      <c r="H51" s="39"/>
      <c r="I51" s="39"/>
      <c r="J51" s="39"/>
      <c r="K51" s="39"/>
      <c r="L51" s="76"/>
      <c r="M51" s="41"/>
      <c r="N51" s="34" t="s">
        <v>6</v>
      </c>
      <c r="O51" s="28"/>
      <c r="P51" s="35"/>
      <c r="Q51" s="36"/>
      <c r="R51" s="36"/>
      <c r="S51" s="36"/>
      <c r="T51" s="36"/>
      <c r="U51" s="42"/>
    </row>
    <row r="52" spans="2:21" ht="18" hidden="1">
      <c r="B52" s="44"/>
      <c r="C52" s="45"/>
      <c r="D52" s="38"/>
      <c r="E52" s="186"/>
      <c r="F52" s="75">
        <v>1.3</v>
      </c>
      <c r="G52" s="39">
        <v>1.4</v>
      </c>
      <c r="H52" s="39">
        <v>1.5</v>
      </c>
      <c r="I52" s="39">
        <v>1.6</v>
      </c>
      <c r="J52" s="39">
        <v>1.7</v>
      </c>
      <c r="K52" s="39">
        <v>1.8</v>
      </c>
      <c r="L52" s="77">
        <v>1.9</v>
      </c>
      <c r="M52" s="41">
        <v>2</v>
      </c>
      <c r="N52" s="34" t="s">
        <v>7</v>
      </c>
      <c r="O52" s="28"/>
      <c r="P52" s="35"/>
      <c r="Q52" s="36"/>
      <c r="R52" s="36"/>
      <c r="S52" s="36"/>
      <c r="T52" s="36"/>
      <c r="U52" s="42"/>
    </row>
    <row r="53" spans="2:21" ht="18" hidden="1">
      <c r="B53" s="44"/>
      <c r="C53" s="45"/>
      <c r="D53" s="38"/>
      <c r="E53" s="186"/>
      <c r="F53" s="41">
        <f aca="true" t="shared" si="8" ref="F53:M53">ROUNDUP((F50-F15)*$B$2/2,-1)</f>
        <v>1760</v>
      </c>
      <c r="G53" s="41">
        <f t="shared" si="8"/>
        <v>1760</v>
      </c>
      <c r="H53" s="41">
        <f t="shared" si="8"/>
        <v>1760</v>
      </c>
      <c r="I53" s="41">
        <f t="shared" si="8"/>
        <v>2240</v>
      </c>
      <c r="J53" s="41">
        <f t="shared" si="8"/>
        <v>2080</v>
      </c>
      <c r="K53" s="41">
        <f t="shared" si="8"/>
        <v>1920</v>
      </c>
      <c r="L53" s="78">
        <f t="shared" si="8"/>
        <v>1920</v>
      </c>
      <c r="M53" s="41">
        <f t="shared" si="8"/>
        <v>1920</v>
      </c>
      <c r="N53" s="34" t="s">
        <v>8</v>
      </c>
      <c r="O53" s="28"/>
      <c r="P53" s="35"/>
      <c r="Q53" s="36"/>
      <c r="R53" s="36"/>
      <c r="S53" s="36"/>
      <c r="T53" s="36"/>
      <c r="U53" s="42"/>
    </row>
    <row r="54" spans="2:21" ht="18" hidden="1">
      <c r="B54" s="49"/>
      <c r="C54" s="50"/>
      <c r="D54" s="51"/>
      <c r="E54" s="52"/>
      <c r="F54" s="186">
        <v>125</v>
      </c>
      <c r="G54" s="41">
        <v>6</v>
      </c>
      <c r="H54" s="33">
        <v>6.4</v>
      </c>
      <c r="I54" s="33">
        <v>6.5</v>
      </c>
      <c r="J54" s="33">
        <v>6.8</v>
      </c>
      <c r="K54" s="33">
        <v>7.1</v>
      </c>
      <c r="L54" s="33">
        <v>7.3</v>
      </c>
      <c r="M54" s="33">
        <v>7.7</v>
      </c>
      <c r="N54" s="34" t="s">
        <v>5</v>
      </c>
      <c r="O54" s="28"/>
      <c r="P54" s="35" t="s">
        <v>11</v>
      </c>
      <c r="Q54" s="36"/>
      <c r="R54" s="36"/>
      <c r="S54" s="36"/>
      <c r="T54" s="36" t="s">
        <v>12</v>
      </c>
      <c r="U54" s="42"/>
    </row>
    <row r="55" spans="2:21" ht="18" hidden="1">
      <c r="B55" s="49"/>
      <c r="C55" s="50"/>
      <c r="D55" s="51"/>
      <c r="E55" s="52"/>
      <c r="F55" s="186"/>
      <c r="G55" s="41"/>
      <c r="H55" s="33"/>
      <c r="I55" s="33"/>
      <c r="J55" s="33"/>
      <c r="K55" s="33"/>
      <c r="L55" s="33"/>
      <c r="M55" s="33"/>
      <c r="N55" s="34" t="s">
        <v>6</v>
      </c>
      <c r="O55" s="28"/>
      <c r="P55" s="35"/>
      <c r="Q55" s="36"/>
      <c r="R55" s="36"/>
      <c r="S55" s="36"/>
      <c r="T55" s="36"/>
      <c r="U55" s="42"/>
    </row>
    <row r="56" spans="2:21" ht="18" hidden="1">
      <c r="B56" s="4"/>
      <c r="C56" s="4"/>
      <c r="D56" s="4"/>
      <c r="E56" s="52"/>
      <c r="F56" s="186"/>
      <c r="G56" s="41">
        <v>1.4</v>
      </c>
      <c r="H56" s="33">
        <v>1.5</v>
      </c>
      <c r="I56" s="33">
        <v>1.6</v>
      </c>
      <c r="J56" s="33">
        <v>1.7</v>
      </c>
      <c r="K56" s="33">
        <v>1.8</v>
      </c>
      <c r="L56" s="33">
        <v>1.9</v>
      </c>
      <c r="M56" s="33">
        <v>2</v>
      </c>
      <c r="N56" s="34" t="s">
        <v>7</v>
      </c>
      <c r="O56" s="28"/>
      <c r="P56" s="35"/>
      <c r="Q56" s="36"/>
      <c r="R56" s="36"/>
      <c r="S56" s="36"/>
      <c r="T56" s="36"/>
      <c r="U56" s="42"/>
    </row>
    <row r="57" spans="2:21" ht="18" hidden="1">
      <c r="B57" s="4"/>
      <c r="C57" s="4"/>
      <c r="D57" s="4"/>
      <c r="E57" s="52"/>
      <c r="F57" s="186"/>
      <c r="G57" s="33">
        <f aca="true" t="shared" si="9" ref="G57:M57">ROUNDUP((G54-G19)*$B$2/2,-1)</f>
        <v>1920</v>
      </c>
      <c r="H57" s="33">
        <f t="shared" si="9"/>
        <v>1920</v>
      </c>
      <c r="I57" s="33">
        <f t="shared" si="9"/>
        <v>1760</v>
      </c>
      <c r="J57" s="33">
        <f t="shared" si="9"/>
        <v>2080</v>
      </c>
      <c r="K57" s="33">
        <f t="shared" si="9"/>
        <v>2240</v>
      </c>
      <c r="L57" s="33">
        <f t="shared" si="9"/>
        <v>2240</v>
      </c>
      <c r="M57" s="41">
        <f t="shared" si="9"/>
        <v>2400</v>
      </c>
      <c r="N57" s="34" t="s">
        <v>8</v>
      </c>
      <c r="O57" s="28"/>
      <c r="P57" s="35"/>
      <c r="Q57" s="36"/>
      <c r="R57" s="36"/>
      <c r="S57" s="36"/>
      <c r="T57" s="36"/>
      <c r="U57" s="42"/>
    </row>
    <row r="58" spans="2:21" ht="18" hidden="1">
      <c r="B58" s="53"/>
      <c r="C58" s="54"/>
      <c r="D58" s="55"/>
      <c r="E58" s="45"/>
      <c r="F58" s="52"/>
      <c r="G58" s="186">
        <v>135</v>
      </c>
      <c r="H58" s="41">
        <v>6.7</v>
      </c>
      <c r="I58" s="33">
        <v>6.8</v>
      </c>
      <c r="J58" s="33">
        <v>7</v>
      </c>
      <c r="K58" s="33">
        <v>7.2</v>
      </c>
      <c r="L58" s="33">
        <v>7.4</v>
      </c>
      <c r="M58" s="33">
        <v>7.8</v>
      </c>
      <c r="N58" s="34" t="s">
        <v>5</v>
      </c>
      <c r="O58" s="28"/>
      <c r="P58" s="35" t="s">
        <v>13</v>
      </c>
      <c r="Q58" s="36"/>
      <c r="R58" s="36"/>
      <c r="S58" s="36"/>
      <c r="T58" s="36" t="s">
        <v>14</v>
      </c>
      <c r="U58" s="42"/>
    </row>
    <row r="59" spans="2:21" ht="18" hidden="1">
      <c r="B59" s="53"/>
      <c r="C59" s="56"/>
      <c r="D59" s="56"/>
      <c r="E59" s="4"/>
      <c r="F59" s="52"/>
      <c r="G59" s="186"/>
      <c r="H59" s="41"/>
      <c r="I59" s="33"/>
      <c r="J59" s="33"/>
      <c r="K59" s="33"/>
      <c r="L59" s="33"/>
      <c r="M59" s="33"/>
      <c r="N59" s="34" t="s">
        <v>6</v>
      </c>
      <c r="O59" s="28"/>
      <c r="P59" s="35"/>
      <c r="Q59" s="36"/>
      <c r="R59" s="36"/>
      <c r="S59" s="36"/>
      <c r="T59" s="36"/>
      <c r="U59" s="42"/>
    </row>
    <row r="60" spans="2:21" ht="18" hidden="1">
      <c r="B60" s="57"/>
      <c r="C60" s="45"/>
      <c r="D60" s="28"/>
      <c r="E60" s="52"/>
      <c r="F60" s="52"/>
      <c r="G60" s="186"/>
      <c r="H60" s="41">
        <v>1.5</v>
      </c>
      <c r="I60" s="33">
        <v>1.6</v>
      </c>
      <c r="J60" s="33">
        <v>1.7</v>
      </c>
      <c r="K60" s="33">
        <v>1.8</v>
      </c>
      <c r="L60" s="33">
        <v>1.9</v>
      </c>
      <c r="M60" s="33">
        <v>2</v>
      </c>
      <c r="N60" s="34" t="s">
        <v>7</v>
      </c>
      <c r="O60" s="28"/>
      <c r="P60" s="35"/>
      <c r="Q60" s="36"/>
      <c r="R60" s="36"/>
      <c r="S60" s="36"/>
      <c r="T60" s="36"/>
      <c r="U60" s="42"/>
    </row>
    <row r="61" spans="2:21" ht="18" hidden="1">
      <c r="B61" s="57"/>
      <c r="C61" s="45"/>
      <c r="D61" s="28"/>
      <c r="E61" s="52"/>
      <c r="F61" s="52"/>
      <c r="G61" s="186"/>
      <c r="H61" s="33">
        <f aca="true" t="shared" si="10" ref="H61:M61">ROUNDUP((H58-H23)*$B$2/2,-1)</f>
        <v>1920</v>
      </c>
      <c r="I61" s="33">
        <f t="shared" si="10"/>
        <v>1760</v>
      </c>
      <c r="J61" s="33">
        <f t="shared" si="10"/>
        <v>2080</v>
      </c>
      <c r="K61" s="33">
        <f t="shared" si="10"/>
        <v>2240</v>
      </c>
      <c r="L61" s="33">
        <f t="shared" si="10"/>
        <v>2240</v>
      </c>
      <c r="M61" s="41">
        <f t="shared" si="10"/>
        <v>2400</v>
      </c>
      <c r="N61" s="34" t="s">
        <v>8</v>
      </c>
      <c r="O61" s="28"/>
      <c r="P61" s="35"/>
      <c r="Q61" s="36"/>
      <c r="R61" s="36"/>
      <c r="S61" s="36"/>
      <c r="T61" s="36"/>
      <c r="U61" s="42"/>
    </row>
    <row r="62" spans="2:21" ht="18" hidden="1">
      <c r="B62" s="44"/>
      <c r="C62" s="32"/>
      <c r="D62" s="58"/>
      <c r="E62" s="26"/>
      <c r="F62" s="52"/>
      <c r="G62" s="52"/>
      <c r="H62" s="186">
        <v>145</v>
      </c>
      <c r="I62" s="41">
        <v>6.9</v>
      </c>
      <c r="J62" s="33">
        <v>7.1</v>
      </c>
      <c r="K62" s="33">
        <v>7.3</v>
      </c>
      <c r="L62" s="33">
        <v>7.6</v>
      </c>
      <c r="M62" s="33">
        <v>8</v>
      </c>
      <c r="N62" s="34" t="s">
        <v>5</v>
      </c>
      <c r="O62" s="28"/>
      <c r="P62" s="35" t="s">
        <v>15</v>
      </c>
      <c r="Q62" s="36"/>
      <c r="R62" s="36"/>
      <c r="S62" s="36"/>
      <c r="T62" s="36" t="s">
        <v>16</v>
      </c>
      <c r="U62" s="42"/>
    </row>
    <row r="63" spans="2:21" ht="18" hidden="1">
      <c r="B63" s="44"/>
      <c r="C63" s="32"/>
      <c r="D63" s="58"/>
      <c r="E63" s="26"/>
      <c r="F63" s="52"/>
      <c r="G63" s="52"/>
      <c r="H63" s="186"/>
      <c r="I63" s="41"/>
      <c r="J63" s="33"/>
      <c r="K63" s="33"/>
      <c r="L63" s="33"/>
      <c r="M63" s="33"/>
      <c r="N63" s="34" t="s">
        <v>6</v>
      </c>
      <c r="O63" s="28"/>
      <c r="P63" s="35"/>
      <c r="Q63" s="36"/>
      <c r="R63" s="36"/>
      <c r="S63" s="36"/>
      <c r="T63" s="36"/>
      <c r="U63" s="42"/>
    </row>
    <row r="64" spans="2:21" ht="18" hidden="1">
      <c r="B64" s="4"/>
      <c r="C64" s="32"/>
      <c r="D64" s="58"/>
      <c r="E64" s="26"/>
      <c r="F64" s="52"/>
      <c r="G64" s="52"/>
      <c r="H64" s="186"/>
      <c r="I64" s="41">
        <v>1.6</v>
      </c>
      <c r="J64" s="33">
        <v>1.7</v>
      </c>
      <c r="K64" s="33">
        <v>1.8</v>
      </c>
      <c r="L64" s="33">
        <v>1.9</v>
      </c>
      <c r="M64" s="33">
        <v>2</v>
      </c>
      <c r="N64" s="34" t="s">
        <v>7</v>
      </c>
      <c r="O64" s="28"/>
      <c r="P64" s="35"/>
      <c r="Q64" s="36"/>
      <c r="R64" s="36"/>
      <c r="S64" s="36"/>
      <c r="T64" s="36"/>
      <c r="U64" s="42"/>
    </row>
    <row r="65" spans="2:21" ht="18" hidden="1">
      <c r="B65" s="4"/>
      <c r="C65" s="32"/>
      <c r="D65" s="58"/>
      <c r="E65" s="26"/>
      <c r="F65" s="52"/>
      <c r="G65" s="52"/>
      <c r="H65" s="186"/>
      <c r="I65" s="33">
        <f>ROUNDUP((I62-I27)*$B$2/2,-1)</f>
        <v>1760</v>
      </c>
      <c r="J65" s="33">
        <f>ROUNDUP((J62-J27)*$B$2/2,-1)</f>
        <v>1920</v>
      </c>
      <c r="K65" s="33">
        <f>ROUNDUP((K62-K27)*$B$2/2,-1)</f>
        <v>2080</v>
      </c>
      <c r="L65" s="33">
        <f>ROUNDUP((L62-L27)*$B$2/2,-1)</f>
        <v>2400</v>
      </c>
      <c r="M65" s="41">
        <f>ROUNDUP((M62-M27)*$B$2/2,-1)</f>
        <v>2400</v>
      </c>
      <c r="N65" s="34" t="s">
        <v>8</v>
      </c>
      <c r="O65" s="28"/>
      <c r="P65" s="35"/>
      <c r="Q65" s="36"/>
      <c r="R65" s="36"/>
      <c r="S65" s="36"/>
      <c r="T65" s="36"/>
      <c r="U65" s="42"/>
    </row>
    <row r="66" spans="2:21" ht="18" hidden="1">
      <c r="B66" s="25"/>
      <c r="C66" s="32"/>
      <c r="D66" s="58"/>
      <c r="E66" s="26"/>
      <c r="F66" s="58"/>
      <c r="G66" s="52"/>
      <c r="H66" s="52"/>
      <c r="I66" s="186">
        <v>155</v>
      </c>
      <c r="J66" s="41">
        <v>7.3</v>
      </c>
      <c r="K66" s="33">
        <v>7.4</v>
      </c>
      <c r="L66" s="33">
        <v>7.8</v>
      </c>
      <c r="M66" s="33">
        <v>8.2</v>
      </c>
      <c r="N66" s="34" t="s">
        <v>5</v>
      </c>
      <c r="O66" s="28"/>
      <c r="P66" s="59" t="s">
        <v>17</v>
      </c>
      <c r="Q66" s="36"/>
      <c r="R66" s="36"/>
      <c r="S66" s="36"/>
      <c r="T66" s="36" t="s">
        <v>18</v>
      </c>
      <c r="U66" s="42"/>
    </row>
    <row r="67" spans="2:21" ht="18" hidden="1">
      <c r="B67" s="25"/>
      <c r="C67" s="32"/>
      <c r="D67" s="58"/>
      <c r="E67" s="26"/>
      <c r="F67" s="58"/>
      <c r="G67" s="52"/>
      <c r="H67" s="52"/>
      <c r="I67" s="186"/>
      <c r="J67" s="41"/>
      <c r="K67" s="33"/>
      <c r="L67" s="33"/>
      <c r="M67" s="33"/>
      <c r="N67" s="34" t="s">
        <v>6</v>
      </c>
      <c r="O67" s="28"/>
      <c r="P67" s="59"/>
      <c r="Q67" s="36"/>
      <c r="R67" s="36"/>
      <c r="S67" s="36"/>
      <c r="T67" s="36"/>
      <c r="U67" s="42"/>
    </row>
    <row r="68" spans="2:21" ht="18" hidden="1">
      <c r="B68" s="25"/>
      <c r="C68" s="32"/>
      <c r="D68" s="58"/>
      <c r="E68" s="26"/>
      <c r="F68" s="58"/>
      <c r="G68" s="52"/>
      <c r="H68" s="52"/>
      <c r="I68" s="186"/>
      <c r="J68" s="41">
        <v>1.7</v>
      </c>
      <c r="K68" s="33">
        <v>1.8</v>
      </c>
      <c r="L68" s="33">
        <v>1.9</v>
      </c>
      <c r="M68" s="33">
        <v>2</v>
      </c>
      <c r="N68" s="34" t="s">
        <v>7</v>
      </c>
      <c r="O68" s="28"/>
      <c r="P68" s="59"/>
      <c r="Q68" s="36"/>
      <c r="R68" s="36"/>
      <c r="S68" s="36"/>
      <c r="T68" s="36"/>
      <c r="U68" s="42"/>
    </row>
    <row r="69" spans="2:21" ht="18" hidden="1">
      <c r="B69" s="25"/>
      <c r="C69" s="32"/>
      <c r="D69" s="58"/>
      <c r="E69" s="26"/>
      <c r="F69" s="58"/>
      <c r="G69" s="52"/>
      <c r="H69" s="52"/>
      <c r="I69" s="186"/>
      <c r="J69" s="33">
        <f>ROUNDUP((J66-J31)*$B$2/2,-1)</f>
        <v>2080</v>
      </c>
      <c r="K69" s="33">
        <f>ROUNDUP((K66-K31)*$B$2/2,-1)</f>
        <v>2080</v>
      </c>
      <c r="L69" s="33">
        <f>ROUNDUP((L66-L31)*$B$2/2,-1)</f>
        <v>2240</v>
      </c>
      <c r="M69" s="41">
        <f>ROUNDUP((M66-M31)*$B$2/2,-1)</f>
        <v>2400</v>
      </c>
      <c r="N69" s="34" t="s">
        <v>8</v>
      </c>
      <c r="O69" s="28"/>
      <c r="P69" s="59"/>
      <c r="Q69" s="36"/>
      <c r="R69" s="36"/>
      <c r="S69" s="36"/>
      <c r="T69" s="36"/>
      <c r="U69" s="42"/>
    </row>
    <row r="70" spans="2:21" ht="18" hidden="1">
      <c r="B70" s="25"/>
      <c r="C70" s="32"/>
      <c r="D70" s="26"/>
      <c r="E70" s="60"/>
      <c r="F70" s="60"/>
      <c r="G70" s="60"/>
      <c r="H70" s="26"/>
      <c r="I70" s="52"/>
      <c r="J70" s="186">
        <v>165</v>
      </c>
      <c r="K70" s="41">
        <v>7.5</v>
      </c>
      <c r="L70" s="33">
        <v>8</v>
      </c>
      <c r="M70" s="33">
        <v>8.3</v>
      </c>
      <c r="N70" s="34" t="s">
        <v>5</v>
      </c>
      <c r="O70" s="28"/>
      <c r="P70" s="35" t="s">
        <v>19</v>
      </c>
      <c r="Q70" s="36"/>
      <c r="R70" s="36"/>
      <c r="S70" s="36"/>
      <c r="T70" s="36" t="s">
        <v>20</v>
      </c>
      <c r="U70" s="42"/>
    </row>
    <row r="71" spans="2:21" ht="18" hidden="1">
      <c r="B71" s="25"/>
      <c r="C71" s="32"/>
      <c r="D71" s="26"/>
      <c r="E71" s="60"/>
      <c r="F71" s="60"/>
      <c r="G71" s="60"/>
      <c r="H71" s="26"/>
      <c r="I71" s="52"/>
      <c r="J71" s="186"/>
      <c r="K71" s="41"/>
      <c r="L71" s="33"/>
      <c r="M71" s="33"/>
      <c r="N71" s="34" t="s">
        <v>6</v>
      </c>
      <c r="O71" s="28"/>
      <c r="P71" s="35"/>
      <c r="Q71" s="36"/>
      <c r="R71" s="36"/>
      <c r="S71" s="36"/>
      <c r="T71" s="36"/>
      <c r="U71" s="42"/>
    </row>
    <row r="72" spans="2:21" ht="18" hidden="1">
      <c r="B72" s="25"/>
      <c r="C72" s="32"/>
      <c r="D72" s="26"/>
      <c r="E72" s="60"/>
      <c r="F72" s="60"/>
      <c r="G72" s="60"/>
      <c r="H72" s="26"/>
      <c r="I72" s="52"/>
      <c r="J72" s="186"/>
      <c r="K72" s="41">
        <v>1.8</v>
      </c>
      <c r="L72" s="33">
        <v>1.9</v>
      </c>
      <c r="M72" s="33">
        <v>2</v>
      </c>
      <c r="N72" s="34" t="s">
        <v>7</v>
      </c>
      <c r="O72" s="28"/>
      <c r="P72" s="35"/>
      <c r="Q72" s="36"/>
      <c r="R72" s="36"/>
      <c r="S72" s="36"/>
      <c r="T72" s="36"/>
      <c r="U72" s="42"/>
    </row>
    <row r="73" spans="2:21" ht="18" hidden="1">
      <c r="B73" s="25"/>
      <c r="C73" s="32"/>
      <c r="D73" s="26"/>
      <c r="E73" s="60"/>
      <c r="F73" s="60"/>
      <c r="G73" s="60"/>
      <c r="H73" s="26"/>
      <c r="I73" s="52"/>
      <c r="J73" s="186"/>
      <c r="K73" s="33">
        <f>ROUNDUP((K70-K35)*$B$2/2,-1)</f>
        <v>2080</v>
      </c>
      <c r="L73" s="33">
        <f>ROUNDUP((L70-L35)*$B$2/2,-1)</f>
        <v>2400</v>
      </c>
      <c r="M73" s="41">
        <f>ROUNDUP((M70-M35)*$B$2/2,-1)</f>
        <v>2560</v>
      </c>
      <c r="N73" s="34" t="s">
        <v>8</v>
      </c>
      <c r="O73" s="28"/>
      <c r="P73" s="35"/>
      <c r="Q73" s="36"/>
      <c r="R73" s="36"/>
      <c r="S73" s="36"/>
      <c r="T73" s="36"/>
      <c r="U73" s="42"/>
    </row>
    <row r="74" spans="2:21" ht="16.5" customHeight="1" hidden="1">
      <c r="B74" s="25"/>
      <c r="C74" s="32"/>
      <c r="D74" s="26"/>
      <c r="E74" s="26"/>
      <c r="F74" s="52"/>
      <c r="G74" s="52"/>
      <c r="H74" s="26"/>
      <c r="I74" s="52"/>
      <c r="J74" s="52"/>
      <c r="K74" s="186">
        <v>175</v>
      </c>
      <c r="L74" s="41">
        <v>8.2</v>
      </c>
      <c r="M74" s="33">
        <v>8.5</v>
      </c>
      <c r="N74" s="34" t="s">
        <v>5</v>
      </c>
      <c r="O74" s="28"/>
      <c r="P74" s="170" t="s">
        <v>21</v>
      </c>
      <c r="Q74" s="170"/>
      <c r="R74" s="170"/>
      <c r="S74" s="170"/>
      <c r="T74" s="170"/>
      <c r="U74" s="61"/>
    </row>
    <row r="75" spans="2:21" ht="16.5" customHeight="1" hidden="1">
      <c r="B75" s="25"/>
      <c r="C75" s="32"/>
      <c r="D75" s="26"/>
      <c r="E75" s="26"/>
      <c r="F75" s="52"/>
      <c r="G75" s="52"/>
      <c r="H75" s="26"/>
      <c r="I75" s="52"/>
      <c r="J75" s="26"/>
      <c r="K75" s="186"/>
      <c r="L75" s="41"/>
      <c r="M75" s="33"/>
      <c r="N75" s="34" t="s">
        <v>6</v>
      </c>
      <c r="O75" s="28"/>
      <c r="P75" s="170"/>
      <c r="Q75" s="170"/>
      <c r="R75" s="170"/>
      <c r="S75" s="170"/>
      <c r="T75" s="170"/>
      <c r="U75" s="61"/>
    </row>
    <row r="76" spans="2:21" ht="16.5" customHeight="1" hidden="1">
      <c r="B76" s="25"/>
      <c r="C76" s="32"/>
      <c r="D76" s="26"/>
      <c r="E76" s="26"/>
      <c r="F76" s="52"/>
      <c r="G76" s="52"/>
      <c r="H76" s="26"/>
      <c r="I76" s="52"/>
      <c r="J76" s="26"/>
      <c r="K76" s="186"/>
      <c r="L76" s="41">
        <v>1.9</v>
      </c>
      <c r="M76" s="33">
        <v>2</v>
      </c>
      <c r="N76" s="34" t="s">
        <v>7</v>
      </c>
      <c r="O76" s="28"/>
      <c r="P76" s="170"/>
      <c r="Q76" s="170"/>
      <c r="R76" s="170"/>
      <c r="S76" s="170"/>
      <c r="T76" s="170"/>
      <c r="U76" s="42"/>
    </row>
    <row r="77" spans="2:21" ht="16.5" hidden="1">
      <c r="B77" s="25"/>
      <c r="C77" s="32"/>
      <c r="D77" s="32"/>
      <c r="E77" s="26"/>
      <c r="F77" s="52"/>
      <c r="G77" s="52"/>
      <c r="H77" s="32"/>
      <c r="I77" s="62"/>
      <c r="J77" s="63"/>
      <c r="K77" s="186"/>
      <c r="L77" s="65">
        <f>ROUNDUP((L74-L39)*$B$2/2,-1)</f>
        <v>2400</v>
      </c>
      <c r="M77" s="41">
        <f>ROUNDUP((M74-M39)*$B$2/2,-1)</f>
        <v>2560</v>
      </c>
      <c r="N77" s="34" t="s">
        <v>8</v>
      </c>
      <c r="O77" s="28"/>
      <c r="P77" s="28"/>
      <c r="Q77" s="28"/>
      <c r="R77" s="28"/>
      <c r="S77" s="28"/>
      <c r="T77" s="28"/>
      <c r="U77" s="42"/>
    </row>
    <row r="78" spans="2:21" ht="16.5" hidden="1">
      <c r="B78" s="25"/>
      <c r="C78" s="32"/>
      <c r="D78" s="32"/>
      <c r="E78" s="26"/>
      <c r="F78" s="52"/>
      <c r="G78" s="52"/>
      <c r="H78" s="32"/>
      <c r="I78" s="63"/>
      <c r="J78" s="63"/>
      <c r="K78" s="63"/>
      <c r="L78" s="63"/>
      <c r="M78" s="63"/>
      <c r="N78" s="63"/>
      <c r="O78" s="28"/>
      <c r="P78" s="28"/>
      <c r="Q78" s="28"/>
      <c r="R78" s="28"/>
      <c r="S78" s="28"/>
      <c r="T78" s="28"/>
      <c r="U78" s="42"/>
    </row>
    <row r="79" ht="15" hidden="1"/>
    <row r="80" spans="2:21" ht="15" hidden="1">
      <c r="B80" s="17"/>
      <c r="C80" s="18"/>
      <c r="D80" s="19"/>
      <c r="E80" s="18"/>
      <c r="F80" s="18"/>
      <c r="G80" s="20"/>
      <c r="H80" s="18"/>
      <c r="I80" s="21"/>
      <c r="J80" s="22"/>
      <c r="K80" s="22"/>
      <c r="L80" s="23"/>
      <c r="M80" s="21"/>
      <c r="N80" s="21"/>
      <c r="O80" s="21"/>
      <c r="P80" s="21"/>
      <c r="Q80" s="21"/>
      <c r="R80" s="21"/>
      <c r="S80" s="21"/>
      <c r="T80" s="21"/>
      <c r="U80" s="24"/>
    </row>
    <row r="81" spans="2:21" ht="16.5" hidden="1">
      <c r="B81" s="25">
        <f>B2</f>
        <v>3200</v>
      </c>
      <c r="C81" s="188" t="s">
        <v>23</v>
      </c>
      <c r="D81" s="189"/>
      <c r="E81" s="27">
        <v>140</v>
      </c>
      <c r="F81" s="27">
        <v>150</v>
      </c>
      <c r="G81" s="27">
        <v>160</v>
      </c>
      <c r="H81" s="27">
        <v>170</v>
      </c>
      <c r="I81" s="27">
        <v>180</v>
      </c>
      <c r="J81" s="27">
        <v>190</v>
      </c>
      <c r="K81" s="27">
        <v>200</v>
      </c>
      <c r="L81" s="27">
        <v>210</v>
      </c>
      <c r="M81" s="27">
        <v>220</v>
      </c>
      <c r="N81" s="28"/>
      <c r="O81" s="28"/>
      <c r="P81" s="82" t="s">
        <v>4</v>
      </c>
      <c r="Q81" s="30"/>
      <c r="R81" s="30"/>
      <c r="S81" s="30"/>
      <c r="T81" s="30"/>
      <c r="U81" s="31"/>
    </row>
    <row r="82" spans="2:21" ht="18" hidden="1">
      <c r="B82" s="25">
        <f>143*2</f>
        <v>286</v>
      </c>
      <c r="C82" s="32"/>
      <c r="D82" s="192">
        <v>105</v>
      </c>
      <c r="E82" s="41">
        <v>7.1</v>
      </c>
      <c r="F82" s="33">
        <v>7.4</v>
      </c>
      <c r="G82" s="33">
        <v>7.7</v>
      </c>
      <c r="H82" s="33">
        <v>8.1</v>
      </c>
      <c r="I82" s="33">
        <v>8.6</v>
      </c>
      <c r="J82" s="33">
        <v>8.7</v>
      </c>
      <c r="K82" s="33">
        <v>8.9</v>
      </c>
      <c r="L82" s="33">
        <v>9.3</v>
      </c>
      <c r="M82" s="33">
        <v>9.8</v>
      </c>
      <c r="N82" s="34" t="s">
        <v>5</v>
      </c>
      <c r="O82" s="28"/>
      <c r="P82" s="35" t="s">
        <v>24</v>
      </c>
      <c r="Q82" s="36"/>
      <c r="R82" s="36"/>
      <c r="S82" s="36"/>
      <c r="T82" s="36"/>
      <c r="U82" s="31"/>
    </row>
    <row r="83" spans="2:21" ht="18" hidden="1">
      <c r="B83" s="25">
        <f>11.6*2</f>
        <v>23.2</v>
      </c>
      <c r="C83" s="32"/>
      <c r="D83" s="192"/>
      <c r="E83" s="41"/>
      <c r="F83" s="33"/>
      <c r="G83" s="33"/>
      <c r="H83" s="33"/>
      <c r="I83" s="33"/>
      <c r="J83" s="33"/>
      <c r="K83" s="33"/>
      <c r="L83" s="33"/>
      <c r="M83" s="33"/>
      <c r="N83" s="34" t="s">
        <v>6</v>
      </c>
      <c r="O83" s="28"/>
      <c r="P83" s="35"/>
      <c r="Q83" s="36"/>
      <c r="R83" s="36"/>
      <c r="S83" s="36"/>
      <c r="T83" s="36"/>
      <c r="U83" s="31"/>
    </row>
    <row r="84" spans="2:21" ht="18" hidden="1">
      <c r="B84" s="25"/>
      <c r="C84" s="32"/>
      <c r="D84" s="192"/>
      <c r="E84" s="79"/>
      <c r="F84" s="80"/>
      <c r="G84" s="80"/>
      <c r="H84" s="80"/>
      <c r="I84" s="80"/>
      <c r="J84" s="80"/>
      <c r="K84" s="80"/>
      <c r="L84" s="80"/>
      <c r="M84" s="80"/>
      <c r="N84" s="34" t="s">
        <v>7</v>
      </c>
      <c r="O84" s="28"/>
      <c r="P84" s="35"/>
      <c r="Q84" s="36"/>
      <c r="R84" s="36"/>
      <c r="S84" s="36"/>
      <c r="T84" s="36"/>
      <c r="U84" s="31"/>
    </row>
    <row r="85" spans="2:21" ht="18" hidden="1">
      <c r="B85" s="25"/>
      <c r="C85" s="32"/>
      <c r="D85" s="192"/>
      <c r="E85" s="41">
        <f aca="true" t="shared" si="11" ref="E85:M85">ROUNDUP((E82-E11)*$B$2/2,-1)</f>
        <v>4320</v>
      </c>
      <c r="F85" s="33">
        <f t="shared" si="11"/>
        <v>4640</v>
      </c>
      <c r="G85" s="33">
        <f t="shared" si="11"/>
        <v>4960</v>
      </c>
      <c r="H85" s="33">
        <f t="shared" si="11"/>
        <v>5120</v>
      </c>
      <c r="I85" s="33">
        <f t="shared" si="11"/>
        <v>5600</v>
      </c>
      <c r="J85" s="33">
        <f t="shared" si="11"/>
        <v>5440</v>
      </c>
      <c r="K85" s="33">
        <f t="shared" si="11"/>
        <v>5440</v>
      </c>
      <c r="L85" s="33">
        <f t="shared" si="11"/>
        <v>5760</v>
      </c>
      <c r="M85" s="33">
        <f t="shared" si="11"/>
        <v>6400</v>
      </c>
      <c r="N85" s="34" t="s">
        <v>8</v>
      </c>
      <c r="O85" s="28"/>
      <c r="P85" s="35"/>
      <c r="Q85" s="36"/>
      <c r="R85" s="36"/>
      <c r="S85" s="36"/>
      <c r="T85" s="36"/>
      <c r="U85" s="31"/>
    </row>
    <row r="86" spans="2:21" ht="18.75" hidden="1" thickBot="1">
      <c r="B86" s="25"/>
      <c r="C86" s="32"/>
      <c r="D86" s="38"/>
      <c r="E86" s="186">
        <v>115</v>
      </c>
      <c r="F86" s="75">
        <v>7.6</v>
      </c>
      <c r="G86" s="39">
        <v>7.9</v>
      </c>
      <c r="H86" s="39">
        <v>8.2</v>
      </c>
      <c r="I86" s="39">
        <v>8.8</v>
      </c>
      <c r="J86" s="39">
        <v>9</v>
      </c>
      <c r="K86" s="39">
        <v>9.2</v>
      </c>
      <c r="L86" s="81">
        <v>9.5</v>
      </c>
      <c r="M86" s="41">
        <v>9.8</v>
      </c>
      <c r="N86" s="34" t="s">
        <v>5</v>
      </c>
      <c r="O86" s="28"/>
      <c r="P86" s="35" t="s">
        <v>9</v>
      </c>
      <c r="Q86" s="36"/>
      <c r="R86" s="36"/>
      <c r="S86" s="36"/>
      <c r="T86" s="36" t="s">
        <v>10</v>
      </c>
      <c r="U86" s="42"/>
    </row>
    <row r="87" spans="2:21" ht="18" hidden="1">
      <c r="B87" s="25"/>
      <c r="C87" s="32"/>
      <c r="D87" s="38"/>
      <c r="E87" s="186"/>
      <c r="F87" s="75"/>
      <c r="G87" s="39"/>
      <c r="H87" s="39"/>
      <c r="I87" s="39"/>
      <c r="J87" s="39"/>
      <c r="K87" s="39"/>
      <c r="L87" s="77"/>
      <c r="M87" s="39"/>
      <c r="N87" s="34" t="s">
        <v>6</v>
      </c>
      <c r="O87" s="28"/>
      <c r="P87" s="35"/>
      <c r="Q87" s="36"/>
      <c r="R87" s="36"/>
      <c r="S87" s="36"/>
      <c r="T87" s="36"/>
      <c r="U87" s="42"/>
    </row>
    <row r="88" spans="2:21" ht="18.75" hidden="1" thickBot="1">
      <c r="B88" s="44"/>
      <c r="C88" s="45"/>
      <c r="D88" s="38"/>
      <c r="E88" s="186"/>
      <c r="F88" s="75"/>
      <c r="G88" s="39"/>
      <c r="H88" s="39"/>
      <c r="I88" s="39"/>
      <c r="J88" s="39"/>
      <c r="K88" s="39"/>
      <c r="L88" s="81"/>
      <c r="M88" s="41"/>
      <c r="N88" s="34" t="s">
        <v>7</v>
      </c>
      <c r="O88" s="28"/>
      <c r="P88" s="35"/>
      <c r="Q88" s="36"/>
      <c r="R88" s="36"/>
      <c r="S88" s="36"/>
      <c r="T88" s="36"/>
      <c r="U88" s="42"/>
    </row>
    <row r="89" spans="2:21" ht="18" hidden="1">
      <c r="B89" s="44"/>
      <c r="C89" s="45"/>
      <c r="D89" s="38"/>
      <c r="E89" s="186"/>
      <c r="F89" s="41">
        <f aca="true" t="shared" si="12" ref="F89:M89">ROUNDUP((F86-F15)*$B$2/2,-1)</f>
        <v>4800</v>
      </c>
      <c r="G89" s="41">
        <f t="shared" si="12"/>
        <v>4960</v>
      </c>
      <c r="H89" s="41">
        <f t="shared" si="12"/>
        <v>5120</v>
      </c>
      <c r="I89" s="41">
        <f t="shared" si="12"/>
        <v>5760</v>
      </c>
      <c r="J89" s="41">
        <f t="shared" si="12"/>
        <v>5760</v>
      </c>
      <c r="K89" s="41">
        <f t="shared" si="12"/>
        <v>5760</v>
      </c>
      <c r="L89" s="78">
        <f t="shared" si="12"/>
        <v>5920</v>
      </c>
      <c r="M89" s="33">
        <f t="shared" si="12"/>
        <v>5920</v>
      </c>
      <c r="N89" s="34" t="s">
        <v>8</v>
      </c>
      <c r="O89" s="28"/>
      <c r="P89" s="35"/>
      <c r="Q89" s="36"/>
      <c r="R89" s="36"/>
      <c r="S89" s="36"/>
      <c r="T89" s="36"/>
      <c r="U89" s="42"/>
    </row>
    <row r="90" spans="2:21" ht="18" hidden="1">
      <c r="B90" s="49"/>
      <c r="C90" s="50"/>
      <c r="D90" s="51"/>
      <c r="E90" s="52"/>
      <c r="F90" s="186">
        <v>125</v>
      </c>
      <c r="G90" s="41">
        <v>8.1</v>
      </c>
      <c r="H90" s="33">
        <v>8.6</v>
      </c>
      <c r="I90" s="33">
        <v>8.8</v>
      </c>
      <c r="J90" s="33">
        <v>9.2</v>
      </c>
      <c r="K90" s="33">
        <v>9.6</v>
      </c>
      <c r="L90" s="33">
        <v>9.9</v>
      </c>
      <c r="M90" s="33">
        <v>10.4</v>
      </c>
      <c r="N90" s="34" t="s">
        <v>5</v>
      </c>
      <c r="O90" s="28"/>
      <c r="P90" s="35" t="s">
        <v>11</v>
      </c>
      <c r="Q90" s="36"/>
      <c r="R90" s="36"/>
      <c r="S90" s="36"/>
      <c r="T90" s="36" t="s">
        <v>12</v>
      </c>
      <c r="U90" s="42"/>
    </row>
    <row r="91" spans="2:21" ht="18" hidden="1">
      <c r="B91" s="49"/>
      <c r="C91" s="50"/>
      <c r="D91" s="51"/>
      <c r="E91" s="52"/>
      <c r="F91" s="186"/>
      <c r="G91" s="41"/>
      <c r="H91" s="33"/>
      <c r="I91" s="33"/>
      <c r="J91" s="33"/>
      <c r="K91" s="33"/>
      <c r="L91" s="33"/>
      <c r="M91" s="33"/>
      <c r="N91" s="34" t="s">
        <v>6</v>
      </c>
      <c r="O91" s="28"/>
      <c r="P91" s="35"/>
      <c r="Q91" s="36"/>
      <c r="R91" s="36"/>
      <c r="S91" s="36"/>
      <c r="T91" s="36"/>
      <c r="U91" s="42"/>
    </row>
    <row r="92" spans="2:21" ht="18" hidden="1">
      <c r="B92" s="4"/>
      <c r="C92" s="4"/>
      <c r="D92" s="4"/>
      <c r="E92" s="52"/>
      <c r="F92" s="186"/>
      <c r="G92" s="41"/>
      <c r="H92" s="33"/>
      <c r="I92" s="33"/>
      <c r="J92" s="33"/>
      <c r="K92" s="33"/>
      <c r="L92" s="33"/>
      <c r="M92" s="33"/>
      <c r="N92" s="34" t="s">
        <v>7</v>
      </c>
      <c r="O92" s="28"/>
      <c r="P92" s="35"/>
      <c r="Q92" s="36"/>
      <c r="R92" s="36"/>
      <c r="S92" s="36"/>
      <c r="T92" s="36"/>
      <c r="U92" s="42"/>
    </row>
    <row r="93" spans="2:21" ht="18" hidden="1">
      <c r="B93" s="4"/>
      <c r="C93" s="4"/>
      <c r="D93" s="4"/>
      <c r="E93" s="52"/>
      <c r="F93" s="186"/>
      <c r="G93" s="33">
        <f aca="true" t="shared" si="13" ref="G93:M93">ROUNDUP((G90-G19)*$B$2/2,-1)</f>
        <v>5280</v>
      </c>
      <c r="H93" s="33">
        <f t="shared" si="13"/>
        <v>5440</v>
      </c>
      <c r="I93" s="33">
        <f t="shared" si="13"/>
        <v>5440</v>
      </c>
      <c r="J93" s="33">
        <f t="shared" si="13"/>
        <v>5920</v>
      </c>
      <c r="K93" s="33">
        <f t="shared" si="13"/>
        <v>6240</v>
      </c>
      <c r="L93" s="33">
        <f t="shared" si="13"/>
        <v>6400</v>
      </c>
      <c r="M93" s="33">
        <f t="shared" si="13"/>
        <v>6720</v>
      </c>
      <c r="N93" s="34" t="s">
        <v>8</v>
      </c>
      <c r="O93" s="28"/>
      <c r="P93" s="35"/>
      <c r="Q93" s="36"/>
      <c r="R93" s="36"/>
      <c r="S93" s="36"/>
      <c r="T93" s="36"/>
      <c r="U93" s="42"/>
    </row>
    <row r="94" spans="2:21" ht="18" hidden="1">
      <c r="B94" s="53"/>
      <c r="C94" s="54"/>
      <c r="D94" s="55"/>
      <c r="E94" s="45"/>
      <c r="F94" s="52"/>
      <c r="G94" s="186">
        <v>135</v>
      </c>
      <c r="H94" s="41">
        <v>9</v>
      </c>
      <c r="I94" s="33">
        <v>9.2</v>
      </c>
      <c r="J94" s="33">
        <v>9.5</v>
      </c>
      <c r="K94" s="33">
        <v>9.8</v>
      </c>
      <c r="L94" s="33">
        <v>10.1</v>
      </c>
      <c r="M94" s="33">
        <v>10.6</v>
      </c>
      <c r="N94" s="34" t="s">
        <v>5</v>
      </c>
      <c r="O94" s="28"/>
      <c r="P94" s="35" t="s">
        <v>13</v>
      </c>
      <c r="Q94" s="36"/>
      <c r="R94" s="36"/>
      <c r="S94" s="36"/>
      <c r="T94" s="36" t="s">
        <v>14</v>
      </c>
      <c r="U94" s="42"/>
    </row>
    <row r="95" spans="2:21" ht="18" hidden="1">
      <c r="B95" s="53"/>
      <c r="C95" s="56"/>
      <c r="D95" s="56"/>
      <c r="E95" s="4"/>
      <c r="F95" s="52"/>
      <c r="G95" s="186"/>
      <c r="H95" s="41"/>
      <c r="I95" s="33"/>
      <c r="J95" s="33"/>
      <c r="K95" s="33"/>
      <c r="L95" s="33"/>
      <c r="M95" s="33"/>
      <c r="N95" s="34" t="s">
        <v>6</v>
      </c>
      <c r="O95" s="28"/>
      <c r="P95" s="35"/>
      <c r="Q95" s="36"/>
      <c r="R95" s="36"/>
      <c r="S95" s="36"/>
      <c r="T95" s="36"/>
      <c r="U95" s="42"/>
    </row>
    <row r="96" spans="2:21" ht="18" hidden="1">
      <c r="B96" s="57"/>
      <c r="C96" s="45"/>
      <c r="D96" s="28"/>
      <c r="E96" s="52"/>
      <c r="F96" s="52"/>
      <c r="G96" s="186"/>
      <c r="H96" s="41"/>
      <c r="I96" s="33"/>
      <c r="J96" s="33"/>
      <c r="K96" s="33"/>
      <c r="L96" s="33"/>
      <c r="M96" s="33"/>
      <c r="N96" s="34" t="s">
        <v>7</v>
      </c>
      <c r="O96" s="28"/>
      <c r="P96" s="35"/>
      <c r="Q96" s="36"/>
      <c r="R96" s="36"/>
      <c r="S96" s="36"/>
      <c r="T96" s="36"/>
      <c r="U96" s="42"/>
    </row>
    <row r="97" spans="2:21" ht="18" hidden="1">
      <c r="B97" s="57"/>
      <c r="C97" s="45"/>
      <c r="D97" s="28"/>
      <c r="E97" s="52"/>
      <c r="F97" s="52"/>
      <c r="G97" s="186"/>
      <c r="H97" s="33">
        <f aca="true" t="shared" si="14" ref="H97:M97">ROUNDUP((H94-H23)*$B$2/2,-1)</f>
        <v>5600</v>
      </c>
      <c r="I97" s="33">
        <f t="shared" si="14"/>
        <v>5600</v>
      </c>
      <c r="J97" s="33">
        <f t="shared" si="14"/>
        <v>6080</v>
      </c>
      <c r="K97" s="33">
        <f t="shared" si="14"/>
        <v>6400</v>
      </c>
      <c r="L97" s="33">
        <f t="shared" si="14"/>
        <v>6560</v>
      </c>
      <c r="M97" s="33">
        <f t="shared" si="14"/>
        <v>6880</v>
      </c>
      <c r="N97" s="34" t="s">
        <v>8</v>
      </c>
      <c r="O97" s="28"/>
      <c r="P97" s="35"/>
      <c r="Q97" s="36"/>
      <c r="R97" s="36"/>
      <c r="S97" s="36"/>
      <c r="T97" s="36"/>
      <c r="U97" s="42"/>
    </row>
    <row r="98" spans="2:21" ht="18" hidden="1">
      <c r="B98" s="44"/>
      <c r="C98" s="32"/>
      <c r="D98" s="58"/>
      <c r="E98" s="26"/>
      <c r="F98" s="52"/>
      <c r="G98" s="52"/>
      <c r="H98" s="186">
        <v>145</v>
      </c>
      <c r="I98" s="41">
        <v>9.4</v>
      </c>
      <c r="J98" s="33">
        <v>9.7</v>
      </c>
      <c r="K98" s="33">
        <v>10</v>
      </c>
      <c r="L98" s="33">
        <v>10.4</v>
      </c>
      <c r="M98" s="33">
        <v>10.9</v>
      </c>
      <c r="N98" s="34" t="s">
        <v>5</v>
      </c>
      <c r="O98" s="28"/>
      <c r="P98" s="35" t="s">
        <v>15</v>
      </c>
      <c r="Q98" s="36"/>
      <c r="R98" s="36"/>
      <c r="S98" s="36"/>
      <c r="T98" s="36" t="s">
        <v>16</v>
      </c>
      <c r="U98" s="42"/>
    </row>
    <row r="99" spans="2:21" ht="18" hidden="1">
      <c r="B99" s="44"/>
      <c r="C99" s="32"/>
      <c r="D99" s="58"/>
      <c r="E99" s="26"/>
      <c r="F99" s="52"/>
      <c r="G99" s="52"/>
      <c r="H99" s="186"/>
      <c r="I99" s="41"/>
      <c r="J99" s="33"/>
      <c r="K99" s="33"/>
      <c r="L99" s="33"/>
      <c r="M99" s="33"/>
      <c r="N99" s="34" t="s">
        <v>6</v>
      </c>
      <c r="O99" s="28"/>
      <c r="P99" s="35"/>
      <c r="Q99" s="36"/>
      <c r="R99" s="36"/>
      <c r="S99" s="36"/>
      <c r="T99" s="36"/>
      <c r="U99" s="42"/>
    </row>
    <row r="100" spans="2:21" ht="18" hidden="1">
      <c r="B100" s="4"/>
      <c r="C100" s="32"/>
      <c r="D100" s="58"/>
      <c r="E100" s="26"/>
      <c r="F100" s="52"/>
      <c r="G100" s="52"/>
      <c r="H100" s="186"/>
      <c r="I100" s="41"/>
      <c r="J100" s="33"/>
      <c r="K100" s="33"/>
      <c r="L100" s="33"/>
      <c r="M100" s="33"/>
      <c r="N100" s="34" t="s">
        <v>7</v>
      </c>
      <c r="O100" s="28"/>
      <c r="P100" s="35"/>
      <c r="Q100" s="36"/>
      <c r="R100" s="36"/>
      <c r="S100" s="36"/>
      <c r="T100" s="36"/>
      <c r="U100" s="42"/>
    </row>
    <row r="101" spans="2:21" ht="18" hidden="1">
      <c r="B101" s="4"/>
      <c r="C101" s="32"/>
      <c r="D101" s="58"/>
      <c r="E101" s="26"/>
      <c r="F101" s="52"/>
      <c r="G101" s="52"/>
      <c r="H101" s="186"/>
      <c r="I101" s="33">
        <f>ROUNDUP((I98-I27)*$B$2/2,-1)</f>
        <v>5760</v>
      </c>
      <c r="J101" s="33">
        <f>ROUNDUP((J98-J27)*$B$2/2,-1)</f>
        <v>6080</v>
      </c>
      <c r="K101" s="33">
        <f>ROUNDUP((K98-K27)*$B$2/2,-1)</f>
        <v>6400</v>
      </c>
      <c r="L101" s="33">
        <f>ROUNDUP((L98-L27)*$B$2/2,-1)</f>
        <v>6880</v>
      </c>
      <c r="M101" s="33">
        <f>ROUNDUP((M98-M27)*$B$2/2,-1)</f>
        <v>7040</v>
      </c>
      <c r="N101" s="34" t="s">
        <v>8</v>
      </c>
      <c r="O101" s="28"/>
      <c r="P101" s="35"/>
      <c r="Q101" s="36"/>
      <c r="R101" s="36"/>
      <c r="S101" s="36"/>
      <c r="T101" s="36"/>
      <c r="U101" s="42"/>
    </row>
    <row r="102" spans="2:21" ht="18" hidden="1">
      <c r="B102" s="25"/>
      <c r="C102" s="32"/>
      <c r="D102" s="58"/>
      <c r="E102" s="26"/>
      <c r="F102" s="58"/>
      <c r="G102" s="52"/>
      <c r="H102" s="52"/>
      <c r="I102" s="186">
        <v>155</v>
      </c>
      <c r="J102" s="41">
        <v>10</v>
      </c>
      <c r="K102" s="33">
        <v>10.2</v>
      </c>
      <c r="L102" s="33">
        <v>10.7</v>
      </c>
      <c r="M102" s="33">
        <v>11.2</v>
      </c>
      <c r="N102" s="34" t="s">
        <v>5</v>
      </c>
      <c r="O102" s="28"/>
      <c r="P102" s="59" t="s">
        <v>17</v>
      </c>
      <c r="Q102" s="36"/>
      <c r="R102" s="36"/>
      <c r="S102" s="36"/>
      <c r="T102" s="36" t="s">
        <v>18</v>
      </c>
      <c r="U102" s="42"/>
    </row>
    <row r="103" spans="2:21" ht="18" hidden="1">
      <c r="B103" s="25"/>
      <c r="C103" s="32"/>
      <c r="D103" s="58"/>
      <c r="E103" s="26"/>
      <c r="F103" s="58"/>
      <c r="G103" s="52"/>
      <c r="H103" s="52"/>
      <c r="I103" s="186"/>
      <c r="J103" s="41"/>
      <c r="K103" s="33"/>
      <c r="L103" s="33"/>
      <c r="M103" s="33"/>
      <c r="N103" s="34" t="s">
        <v>6</v>
      </c>
      <c r="O103" s="28"/>
      <c r="P103" s="59"/>
      <c r="Q103" s="36"/>
      <c r="R103" s="36"/>
      <c r="S103" s="36"/>
      <c r="T103" s="36"/>
      <c r="U103" s="42"/>
    </row>
    <row r="104" spans="2:21" ht="18" hidden="1">
      <c r="B104" s="25"/>
      <c r="C104" s="32"/>
      <c r="D104" s="58"/>
      <c r="E104" s="26"/>
      <c r="F104" s="58"/>
      <c r="G104" s="52"/>
      <c r="H104" s="52"/>
      <c r="I104" s="186"/>
      <c r="J104" s="41"/>
      <c r="K104" s="33"/>
      <c r="L104" s="33"/>
      <c r="M104" s="33"/>
      <c r="N104" s="34" t="s">
        <v>7</v>
      </c>
      <c r="O104" s="28"/>
      <c r="P104" s="59"/>
      <c r="Q104" s="36"/>
      <c r="R104" s="36"/>
      <c r="S104" s="36"/>
      <c r="T104" s="36"/>
      <c r="U104" s="42"/>
    </row>
    <row r="105" spans="2:21" ht="18" hidden="1">
      <c r="B105" s="25"/>
      <c r="C105" s="32"/>
      <c r="D105" s="58"/>
      <c r="E105" s="26"/>
      <c r="F105" s="58"/>
      <c r="G105" s="52"/>
      <c r="H105" s="52"/>
      <c r="I105" s="186"/>
      <c r="J105" s="33">
        <f>ROUNDUP((J102-J31)*$B$2/2,-1)</f>
        <v>6400</v>
      </c>
      <c r="K105" s="33">
        <f>ROUNDUP((K102-K31)*$B$2/2,-1)</f>
        <v>6560</v>
      </c>
      <c r="L105" s="33">
        <f>ROUNDUP((L102-L31)*$B$2/2,-1)</f>
        <v>6880</v>
      </c>
      <c r="M105" s="33">
        <f>ROUNDUP((M102-M31)*$B$2/2,-1)</f>
        <v>7200</v>
      </c>
      <c r="N105" s="34" t="s">
        <v>8</v>
      </c>
      <c r="O105" s="28"/>
      <c r="P105" s="59"/>
      <c r="Q105" s="36"/>
      <c r="R105" s="36"/>
      <c r="S105" s="36"/>
      <c r="T105" s="36"/>
      <c r="U105" s="42"/>
    </row>
    <row r="106" spans="2:21" ht="18" hidden="1">
      <c r="B106" s="25"/>
      <c r="C106" s="32"/>
      <c r="D106" s="26"/>
      <c r="E106" s="60"/>
      <c r="F106" s="60"/>
      <c r="G106" s="60"/>
      <c r="H106" s="26"/>
      <c r="I106" s="52"/>
      <c r="J106" s="186">
        <v>165</v>
      </c>
      <c r="K106" s="41">
        <v>10.4</v>
      </c>
      <c r="L106" s="33">
        <v>11</v>
      </c>
      <c r="M106" s="33">
        <v>11.4</v>
      </c>
      <c r="N106" s="34" t="s">
        <v>5</v>
      </c>
      <c r="O106" s="28"/>
      <c r="P106" s="35" t="s">
        <v>19</v>
      </c>
      <c r="Q106" s="36"/>
      <c r="R106" s="36"/>
      <c r="S106" s="36"/>
      <c r="T106" s="36" t="s">
        <v>20</v>
      </c>
      <c r="U106" s="42"/>
    </row>
    <row r="107" spans="2:21" ht="18" hidden="1">
      <c r="B107" s="25"/>
      <c r="C107" s="32"/>
      <c r="D107" s="26"/>
      <c r="E107" s="60"/>
      <c r="F107" s="60"/>
      <c r="G107" s="60"/>
      <c r="H107" s="26"/>
      <c r="I107" s="52"/>
      <c r="J107" s="186"/>
      <c r="K107" s="41"/>
      <c r="L107" s="33"/>
      <c r="M107" s="33"/>
      <c r="N107" s="34" t="s">
        <v>6</v>
      </c>
      <c r="O107" s="28"/>
      <c r="P107" s="35"/>
      <c r="Q107" s="36"/>
      <c r="R107" s="36"/>
      <c r="S107" s="36"/>
      <c r="T107" s="36"/>
      <c r="U107" s="42"/>
    </row>
    <row r="108" spans="2:21" ht="18" hidden="1">
      <c r="B108" s="25"/>
      <c r="C108" s="32"/>
      <c r="D108" s="26"/>
      <c r="E108" s="60"/>
      <c r="F108" s="60"/>
      <c r="G108" s="60"/>
      <c r="H108" s="26"/>
      <c r="I108" s="52"/>
      <c r="J108" s="186"/>
      <c r="K108" s="41"/>
      <c r="L108" s="33"/>
      <c r="M108" s="33"/>
      <c r="N108" s="34" t="s">
        <v>7</v>
      </c>
      <c r="O108" s="28"/>
      <c r="P108" s="35"/>
      <c r="Q108" s="36"/>
      <c r="R108" s="36"/>
      <c r="S108" s="36"/>
      <c r="T108" s="36"/>
      <c r="U108" s="42"/>
    </row>
    <row r="109" spans="2:21" ht="18" hidden="1">
      <c r="B109" s="25"/>
      <c r="C109" s="32"/>
      <c r="D109" s="26"/>
      <c r="E109" s="60"/>
      <c r="F109" s="60"/>
      <c r="G109" s="60"/>
      <c r="H109" s="26"/>
      <c r="I109" s="52"/>
      <c r="J109" s="186"/>
      <c r="K109" s="33">
        <f>ROUNDUP((K106-K35)*$B$2/2,-1)</f>
        <v>6720</v>
      </c>
      <c r="L109" s="33">
        <f>ROUNDUP((L106-L35)*$B$2/2,-1)</f>
        <v>7200</v>
      </c>
      <c r="M109" s="33">
        <f>ROUNDUP((M106-M35)*$B$2/2,-1)</f>
        <v>7520</v>
      </c>
      <c r="N109" s="34" t="s">
        <v>8</v>
      </c>
      <c r="O109" s="28"/>
      <c r="P109" s="35"/>
      <c r="Q109" s="36"/>
      <c r="R109" s="36"/>
      <c r="S109" s="36"/>
      <c r="T109" s="36"/>
      <c r="U109" s="42"/>
    </row>
    <row r="110" spans="2:21" ht="16.5" customHeight="1" hidden="1">
      <c r="B110" s="25"/>
      <c r="C110" s="32"/>
      <c r="D110" s="26"/>
      <c r="E110" s="26"/>
      <c r="F110" s="52"/>
      <c r="G110" s="52"/>
      <c r="H110" s="26"/>
      <c r="I110" s="52"/>
      <c r="J110" s="52"/>
      <c r="K110" s="186">
        <v>175</v>
      </c>
      <c r="L110" s="41">
        <v>11.3</v>
      </c>
      <c r="M110" s="33">
        <v>11.7</v>
      </c>
      <c r="N110" s="34" t="s">
        <v>5</v>
      </c>
      <c r="O110" s="28"/>
      <c r="P110" s="170" t="s">
        <v>21</v>
      </c>
      <c r="Q110" s="170"/>
      <c r="R110" s="170"/>
      <c r="S110" s="170"/>
      <c r="T110" s="170"/>
      <c r="U110" s="61"/>
    </row>
    <row r="111" spans="2:21" ht="16.5" customHeight="1" hidden="1">
      <c r="B111" s="25"/>
      <c r="C111" s="32"/>
      <c r="D111" s="26"/>
      <c r="E111" s="26"/>
      <c r="F111" s="52"/>
      <c r="G111" s="52"/>
      <c r="H111" s="26"/>
      <c r="I111" s="52"/>
      <c r="J111" s="26"/>
      <c r="K111" s="186"/>
      <c r="L111" s="41"/>
      <c r="M111" s="33"/>
      <c r="N111" s="34" t="s">
        <v>6</v>
      </c>
      <c r="O111" s="28"/>
      <c r="P111" s="170"/>
      <c r="Q111" s="170"/>
      <c r="R111" s="170"/>
      <c r="S111" s="170"/>
      <c r="T111" s="170"/>
      <c r="U111" s="61"/>
    </row>
    <row r="112" spans="2:21" ht="16.5" customHeight="1" hidden="1">
      <c r="B112" s="25">
        <v>7065.73</v>
      </c>
      <c r="C112" s="32"/>
      <c r="D112" s="26"/>
      <c r="E112" s="26"/>
      <c r="F112" s="52"/>
      <c r="G112" s="52"/>
      <c r="H112" s="26"/>
      <c r="I112" s="52"/>
      <c r="J112" s="26"/>
      <c r="K112" s="186"/>
      <c r="L112" s="41"/>
      <c r="M112" s="33"/>
      <c r="N112" s="34" t="s">
        <v>7</v>
      </c>
      <c r="O112" s="28"/>
      <c r="P112" s="170"/>
      <c r="Q112" s="170"/>
      <c r="R112" s="170"/>
      <c r="S112" s="170"/>
      <c r="T112" s="170"/>
      <c r="U112" s="42"/>
    </row>
    <row r="113" spans="2:21" ht="16.5" hidden="1">
      <c r="B113" s="25">
        <f>175*2</f>
        <v>350</v>
      </c>
      <c r="C113" s="32"/>
      <c r="D113" s="32"/>
      <c r="E113" s="26"/>
      <c r="F113" s="52"/>
      <c r="G113" s="52"/>
      <c r="H113" s="32"/>
      <c r="I113" s="62"/>
      <c r="J113" s="63"/>
      <c r="K113" s="186"/>
      <c r="L113" s="65">
        <f>ROUNDUP((L110-L39)*$B$2/2,-1)</f>
        <v>7360</v>
      </c>
      <c r="M113" s="33">
        <f>ROUNDUP((M110-M39)*$B$2/2,-1)</f>
        <v>7680</v>
      </c>
      <c r="N113" s="34" t="s">
        <v>8</v>
      </c>
      <c r="O113" s="28"/>
      <c r="P113" s="28"/>
      <c r="Q113" s="28"/>
      <c r="R113" s="28"/>
      <c r="S113" s="28"/>
      <c r="T113" s="28"/>
      <c r="U113" s="42"/>
    </row>
    <row r="114" spans="2:21" ht="16.5" hidden="1">
      <c r="B114" s="25"/>
      <c r="C114" s="32"/>
      <c r="D114" s="32"/>
      <c r="E114" s="26"/>
      <c r="F114" s="52"/>
      <c r="G114" s="52"/>
      <c r="H114" s="32"/>
      <c r="I114" s="63"/>
      <c r="J114" s="63"/>
      <c r="K114" s="63"/>
      <c r="L114" s="63"/>
      <c r="M114" s="63"/>
      <c r="N114" s="63"/>
      <c r="O114" s="28"/>
      <c r="P114" s="28"/>
      <c r="Q114" s="28"/>
      <c r="R114" s="28"/>
      <c r="S114" s="28"/>
      <c r="T114" s="28"/>
      <c r="U114" s="42"/>
    </row>
    <row r="115" spans="2:18" ht="25.5" hidden="1">
      <c r="B115" s="13" t="s">
        <v>28</v>
      </c>
      <c r="C115" s="86"/>
      <c r="D115" s="10"/>
      <c r="E115" s="10"/>
      <c r="F115" s="87"/>
      <c r="G115" s="10"/>
      <c r="H115" s="4"/>
      <c r="I115" s="4"/>
      <c r="J115" s="86"/>
      <c r="K115" s="10"/>
      <c r="L115" s="4"/>
      <c r="M115" s="4"/>
      <c r="N115" s="4"/>
      <c r="O115" s="4"/>
      <c r="P115" s="4"/>
      <c r="Q115" s="88"/>
      <c r="R115" s="88"/>
    </row>
    <row r="116" spans="2:18" ht="16.5" hidden="1" thickBot="1"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ht="16.5" hidden="1">
      <c r="B117" s="173" t="s">
        <v>29</v>
      </c>
      <c r="C117" s="174"/>
      <c r="D117" s="89">
        <v>80</v>
      </c>
      <c r="E117" s="89">
        <v>90</v>
      </c>
      <c r="F117" s="89">
        <v>100</v>
      </c>
      <c r="G117" s="89">
        <v>110</v>
      </c>
      <c r="H117" s="89">
        <v>120</v>
      </c>
      <c r="I117" s="89">
        <v>130</v>
      </c>
      <c r="J117" s="89">
        <v>140</v>
      </c>
      <c r="K117" s="89">
        <v>150</v>
      </c>
      <c r="L117" s="89">
        <v>160</v>
      </c>
      <c r="M117" s="89">
        <v>170</v>
      </c>
      <c r="N117" s="89">
        <v>180</v>
      </c>
      <c r="O117" s="90">
        <v>190</v>
      </c>
      <c r="P117" s="91">
        <v>200</v>
      </c>
      <c r="Q117" s="92">
        <v>210</v>
      </c>
      <c r="R117" s="93">
        <v>220</v>
      </c>
    </row>
    <row r="118" spans="2:21" ht="18.75" hidden="1">
      <c r="B118" s="173" t="s">
        <v>5</v>
      </c>
      <c r="C118" s="174"/>
      <c r="D118" s="33">
        <v>2</v>
      </c>
      <c r="E118" s="33">
        <v>2.3</v>
      </c>
      <c r="F118" s="33">
        <v>2.5</v>
      </c>
      <c r="G118" s="33">
        <v>2.6</v>
      </c>
      <c r="H118" s="33">
        <v>2.6</v>
      </c>
      <c r="I118" s="33">
        <v>2.7</v>
      </c>
      <c r="J118" s="33">
        <v>2.9</v>
      </c>
      <c r="K118" s="33">
        <v>3.6</v>
      </c>
      <c r="L118" s="33">
        <v>3.6</v>
      </c>
      <c r="M118" s="33">
        <v>3.8</v>
      </c>
      <c r="N118" s="33">
        <v>4</v>
      </c>
      <c r="O118" s="33">
        <v>4.1</v>
      </c>
      <c r="P118" s="94">
        <v>4</v>
      </c>
      <c r="Q118" s="33">
        <v>4.2</v>
      </c>
      <c r="R118" s="95">
        <v>4.4</v>
      </c>
      <c r="U118" s="96">
        <f>B2</f>
        <v>3200</v>
      </c>
    </row>
    <row r="119" spans="2:21" ht="18.75" hidden="1">
      <c r="B119" s="173" t="s">
        <v>6</v>
      </c>
      <c r="C119" s="174"/>
      <c r="D119" s="33">
        <v>0.9</v>
      </c>
      <c r="E119" s="33">
        <v>1</v>
      </c>
      <c r="F119" s="33">
        <v>1.1</v>
      </c>
      <c r="G119" s="33">
        <v>1.2</v>
      </c>
      <c r="H119" s="33">
        <v>1.2</v>
      </c>
      <c r="I119" s="33">
        <v>1.2</v>
      </c>
      <c r="J119" s="33">
        <v>1.3</v>
      </c>
      <c r="K119" s="33">
        <v>1.4</v>
      </c>
      <c r="L119" s="33">
        <v>1.5</v>
      </c>
      <c r="M119" s="33">
        <v>1.6</v>
      </c>
      <c r="N119" s="33">
        <v>1.7</v>
      </c>
      <c r="O119" s="33">
        <v>1.8</v>
      </c>
      <c r="P119" s="94">
        <v>1.9</v>
      </c>
      <c r="Q119" s="33">
        <v>2</v>
      </c>
      <c r="R119" s="95">
        <v>2.1</v>
      </c>
      <c r="U119" s="96">
        <f>143*2</f>
        <v>286</v>
      </c>
    </row>
    <row r="120" spans="2:21" ht="18.75" hidden="1">
      <c r="B120" s="173" t="s">
        <v>7</v>
      </c>
      <c r="C120" s="174"/>
      <c r="D120" s="37">
        <v>0.7</v>
      </c>
      <c r="E120" s="37">
        <v>0.8</v>
      </c>
      <c r="F120" s="37">
        <v>0.9</v>
      </c>
      <c r="G120" s="37">
        <v>1</v>
      </c>
      <c r="H120" s="37">
        <v>1.1</v>
      </c>
      <c r="I120" s="37">
        <v>1.2</v>
      </c>
      <c r="J120" s="37">
        <v>1.3</v>
      </c>
      <c r="K120" s="37">
        <v>1.4</v>
      </c>
      <c r="L120" s="37">
        <v>1.5</v>
      </c>
      <c r="M120" s="37">
        <v>1.6</v>
      </c>
      <c r="N120" s="37">
        <v>1.7</v>
      </c>
      <c r="O120" s="37">
        <v>1.8</v>
      </c>
      <c r="P120" s="97">
        <v>1.9</v>
      </c>
      <c r="Q120" s="37">
        <v>2</v>
      </c>
      <c r="R120" s="98">
        <v>2.1</v>
      </c>
      <c r="U120" s="96">
        <f>11.6*2</f>
        <v>23.2</v>
      </c>
    </row>
    <row r="121" spans="2:21" ht="18.75" hidden="1">
      <c r="B121" s="175" t="s">
        <v>8</v>
      </c>
      <c r="C121" s="175"/>
      <c r="D121" s="33">
        <f aca="true" t="shared" si="15" ref="D121:R121">ROUNDUP($U$118*D118+$U$119*D119+$U$120*D120,-1)</f>
        <v>6680</v>
      </c>
      <c r="E121" s="33">
        <f t="shared" si="15"/>
        <v>7670</v>
      </c>
      <c r="F121" s="33">
        <f t="shared" si="15"/>
        <v>8340</v>
      </c>
      <c r="G121" s="33">
        <f t="shared" si="15"/>
        <v>8690</v>
      </c>
      <c r="H121" s="33">
        <f t="shared" si="15"/>
        <v>8690</v>
      </c>
      <c r="I121" s="33">
        <f t="shared" si="15"/>
        <v>9020</v>
      </c>
      <c r="J121" s="33">
        <f t="shared" si="15"/>
        <v>9690</v>
      </c>
      <c r="K121" s="33">
        <f t="shared" si="15"/>
        <v>11960</v>
      </c>
      <c r="L121" s="33">
        <f t="shared" si="15"/>
        <v>11990</v>
      </c>
      <c r="M121" s="33">
        <f t="shared" si="15"/>
        <v>12660</v>
      </c>
      <c r="N121" s="33">
        <f t="shared" si="15"/>
        <v>13330</v>
      </c>
      <c r="O121" s="33">
        <f t="shared" si="15"/>
        <v>13680</v>
      </c>
      <c r="P121" s="33">
        <f t="shared" si="15"/>
        <v>13390</v>
      </c>
      <c r="Q121" s="33">
        <f t="shared" si="15"/>
        <v>14060</v>
      </c>
      <c r="R121" s="33">
        <f t="shared" si="15"/>
        <v>14730</v>
      </c>
      <c r="U121" s="96"/>
    </row>
    <row r="122" ht="15" hidden="1"/>
    <row r="123" spans="2:18" ht="16.5" hidden="1" thickBot="1">
      <c r="B123" s="185" t="s">
        <v>26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ht="16.5" hidden="1">
      <c r="B124" s="173" t="s">
        <v>29</v>
      </c>
      <c r="C124" s="174"/>
      <c r="D124" s="89">
        <v>80</v>
      </c>
      <c r="E124" s="89">
        <v>90</v>
      </c>
      <c r="F124" s="89">
        <v>100</v>
      </c>
      <c r="G124" s="89">
        <v>110</v>
      </c>
      <c r="H124" s="89">
        <v>120</v>
      </c>
      <c r="I124" s="89">
        <v>130</v>
      </c>
      <c r="J124" s="89">
        <v>140</v>
      </c>
      <c r="K124" s="89">
        <v>150</v>
      </c>
      <c r="L124" s="89">
        <v>160</v>
      </c>
      <c r="M124" s="89">
        <v>170</v>
      </c>
      <c r="N124" s="89">
        <v>180</v>
      </c>
      <c r="O124" s="90">
        <v>190</v>
      </c>
      <c r="P124" s="91">
        <v>200</v>
      </c>
      <c r="Q124" s="92">
        <v>210</v>
      </c>
      <c r="R124" s="93">
        <v>220</v>
      </c>
    </row>
    <row r="125" spans="2:18" ht="16.5" hidden="1">
      <c r="B125" s="173" t="s">
        <v>5</v>
      </c>
      <c r="C125" s="174"/>
      <c r="D125" s="33">
        <v>2.9</v>
      </c>
      <c r="E125" s="33">
        <v>3.3</v>
      </c>
      <c r="F125" s="33">
        <v>3.6</v>
      </c>
      <c r="G125" s="33">
        <v>3.8</v>
      </c>
      <c r="H125" s="33">
        <v>3.8</v>
      </c>
      <c r="I125" s="33">
        <v>3.9</v>
      </c>
      <c r="J125" s="33">
        <v>4.2</v>
      </c>
      <c r="K125" s="33">
        <v>4.5</v>
      </c>
      <c r="L125" s="33">
        <v>4.7</v>
      </c>
      <c r="M125" s="33">
        <v>5</v>
      </c>
      <c r="N125" s="33">
        <v>5.2</v>
      </c>
      <c r="O125" s="33">
        <v>5.4</v>
      </c>
      <c r="P125" s="94">
        <v>5.6</v>
      </c>
      <c r="Q125" s="33">
        <v>5.9</v>
      </c>
      <c r="R125" s="95">
        <v>6.2</v>
      </c>
    </row>
    <row r="126" spans="2:18" ht="16.5" hidden="1">
      <c r="B126" s="173" t="s">
        <v>6</v>
      </c>
      <c r="C126" s="17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94"/>
      <c r="Q126" s="33"/>
      <c r="R126" s="95"/>
    </row>
    <row r="127" spans="2:18" ht="16.5" hidden="1">
      <c r="B127" s="173" t="s">
        <v>7</v>
      </c>
      <c r="C127" s="174"/>
      <c r="D127" s="37">
        <v>0.7</v>
      </c>
      <c r="E127" s="37">
        <v>0.8</v>
      </c>
      <c r="F127" s="37">
        <v>0.9</v>
      </c>
      <c r="G127" s="37">
        <v>1</v>
      </c>
      <c r="H127" s="37">
        <v>1.1</v>
      </c>
      <c r="I127" s="37">
        <v>1.2</v>
      </c>
      <c r="J127" s="37">
        <v>1.3</v>
      </c>
      <c r="K127" s="37">
        <v>1.4</v>
      </c>
      <c r="L127" s="37">
        <v>1.5</v>
      </c>
      <c r="M127" s="37">
        <v>1.6</v>
      </c>
      <c r="N127" s="37">
        <v>1.7</v>
      </c>
      <c r="O127" s="37">
        <v>1.8</v>
      </c>
      <c r="P127" s="97">
        <v>1.9</v>
      </c>
      <c r="Q127" s="37">
        <v>2</v>
      </c>
      <c r="R127" s="98">
        <v>2.1</v>
      </c>
    </row>
    <row r="128" spans="2:18" ht="16.5" hidden="1">
      <c r="B128" s="175" t="s">
        <v>8</v>
      </c>
      <c r="C128" s="175"/>
      <c r="D128" s="33">
        <f aca="true" t="shared" si="16" ref="D128:R128">ROUNDUP((D125-D118)*$B$2/2,-1)</f>
        <v>1440</v>
      </c>
      <c r="E128" s="33">
        <f t="shared" si="16"/>
        <v>1600</v>
      </c>
      <c r="F128" s="33">
        <f t="shared" si="16"/>
        <v>1760</v>
      </c>
      <c r="G128" s="33">
        <f t="shared" si="16"/>
        <v>1920</v>
      </c>
      <c r="H128" s="33">
        <f t="shared" si="16"/>
        <v>1920</v>
      </c>
      <c r="I128" s="33">
        <f t="shared" si="16"/>
        <v>1920</v>
      </c>
      <c r="J128" s="33">
        <f t="shared" si="16"/>
        <v>2080</v>
      </c>
      <c r="K128" s="33">
        <f t="shared" si="16"/>
        <v>1440</v>
      </c>
      <c r="L128" s="33">
        <f t="shared" si="16"/>
        <v>1760</v>
      </c>
      <c r="M128" s="33">
        <f t="shared" si="16"/>
        <v>1920</v>
      </c>
      <c r="N128" s="33">
        <f t="shared" si="16"/>
        <v>1920</v>
      </c>
      <c r="O128" s="33">
        <f t="shared" si="16"/>
        <v>2080</v>
      </c>
      <c r="P128" s="33">
        <f t="shared" si="16"/>
        <v>2560</v>
      </c>
      <c r="Q128" s="33">
        <f t="shared" si="16"/>
        <v>2720</v>
      </c>
      <c r="R128" s="33">
        <f t="shared" si="16"/>
        <v>2880</v>
      </c>
    </row>
    <row r="129" ht="15" hidden="1"/>
    <row r="130" spans="2:21" ht="17.25" hidden="1" thickBot="1">
      <c r="B130" s="18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U130" s="32">
        <f>4984.89*2+165</f>
        <v>10134.78</v>
      </c>
    </row>
    <row r="131" spans="2:21" ht="16.5" hidden="1">
      <c r="B131" s="173" t="s">
        <v>29</v>
      </c>
      <c r="C131" s="174"/>
      <c r="D131" s="89">
        <v>80</v>
      </c>
      <c r="E131" s="89">
        <v>90</v>
      </c>
      <c r="F131" s="89">
        <v>100</v>
      </c>
      <c r="G131" s="89">
        <v>110</v>
      </c>
      <c r="H131" s="89">
        <v>120</v>
      </c>
      <c r="I131" s="89">
        <v>130</v>
      </c>
      <c r="J131" s="89">
        <v>140</v>
      </c>
      <c r="K131" s="89">
        <v>150</v>
      </c>
      <c r="L131" s="89">
        <v>160</v>
      </c>
      <c r="M131" s="89">
        <v>170</v>
      </c>
      <c r="N131" s="89">
        <v>180</v>
      </c>
      <c r="O131" s="90">
        <v>190</v>
      </c>
      <c r="P131" s="91">
        <v>200</v>
      </c>
      <c r="Q131" s="92">
        <v>210</v>
      </c>
      <c r="R131" s="93">
        <v>220</v>
      </c>
      <c r="U131" s="32">
        <f>175*2</f>
        <v>350</v>
      </c>
    </row>
    <row r="132" spans="2:18" ht="16.5" hidden="1">
      <c r="B132" s="173" t="s">
        <v>5</v>
      </c>
      <c r="C132" s="174"/>
      <c r="D132" s="33">
        <v>3.6</v>
      </c>
      <c r="E132" s="33">
        <v>4.1</v>
      </c>
      <c r="F132" s="33">
        <v>4.5</v>
      </c>
      <c r="G132" s="33">
        <v>4.8</v>
      </c>
      <c r="H132" s="33">
        <v>4.9</v>
      </c>
      <c r="I132" s="33">
        <v>5.1</v>
      </c>
      <c r="J132" s="33">
        <v>5.5</v>
      </c>
      <c r="K132" s="33">
        <v>5.9</v>
      </c>
      <c r="L132" s="33">
        <v>6.2</v>
      </c>
      <c r="M132" s="33">
        <v>6.6</v>
      </c>
      <c r="N132" s="33">
        <v>6.9</v>
      </c>
      <c r="O132" s="33">
        <v>7.2</v>
      </c>
      <c r="P132" s="94">
        <v>7.5</v>
      </c>
      <c r="Q132" s="33">
        <v>7.9</v>
      </c>
      <c r="R132" s="95">
        <v>8.3</v>
      </c>
    </row>
    <row r="133" spans="2:18" ht="16.5" hidden="1">
      <c r="B133" s="173" t="s">
        <v>6</v>
      </c>
      <c r="C133" s="17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94"/>
      <c r="Q133" s="33"/>
      <c r="R133" s="95"/>
    </row>
    <row r="134" spans="2:18" ht="16.5" hidden="1">
      <c r="B134" s="173" t="s">
        <v>7</v>
      </c>
      <c r="C134" s="17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97"/>
      <c r="Q134" s="37"/>
      <c r="R134" s="98"/>
    </row>
    <row r="135" spans="2:18" ht="16.5" hidden="1">
      <c r="B135" s="175" t="s">
        <v>8</v>
      </c>
      <c r="C135" s="175"/>
      <c r="D135" s="33">
        <f aca="true" t="shared" si="17" ref="D135:R135">ROUNDUP((D132-D118)*$B$2/2,-1)</f>
        <v>2560</v>
      </c>
      <c r="E135" s="33">
        <f t="shared" si="17"/>
        <v>2880</v>
      </c>
      <c r="F135" s="33">
        <f t="shared" si="17"/>
        <v>3200</v>
      </c>
      <c r="G135" s="33">
        <f t="shared" si="17"/>
        <v>3520</v>
      </c>
      <c r="H135" s="33">
        <f t="shared" si="17"/>
        <v>3680</v>
      </c>
      <c r="I135" s="33">
        <f t="shared" si="17"/>
        <v>3840</v>
      </c>
      <c r="J135" s="33">
        <f t="shared" si="17"/>
        <v>4160</v>
      </c>
      <c r="K135" s="33">
        <f t="shared" si="17"/>
        <v>3680</v>
      </c>
      <c r="L135" s="33">
        <f t="shared" si="17"/>
        <v>4160</v>
      </c>
      <c r="M135" s="33">
        <f t="shared" si="17"/>
        <v>4480</v>
      </c>
      <c r="N135" s="33">
        <f t="shared" si="17"/>
        <v>4640</v>
      </c>
      <c r="O135" s="33">
        <f t="shared" si="17"/>
        <v>4960</v>
      </c>
      <c r="P135" s="33">
        <f t="shared" si="17"/>
        <v>5600</v>
      </c>
      <c r="Q135" s="33">
        <f t="shared" si="17"/>
        <v>5920</v>
      </c>
      <c r="R135" s="33">
        <f t="shared" si="17"/>
        <v>6240</v>
      </c>
    </row>
    <row r="136" ht="15" hidden="1"/>
    <row r="137" spans="3:21" ht="15" hidden="1">
      <c r="C137" t="s">
        <v>37</v>
      </c>
      <c r="D137">
        <v>1.5</v>
      </c>
      <c r="U137">
        <f>ROUNDUP(1329.94*2,-1)</f>
        <v>2660</v>
      </c>
    </row>
    <row r="138" spans="2:21" ht="16.5" hidden="1">
      <c r="B138" s="25"/>
      <c r="C138" s="32"/>
      <c r="D138" s="32">
        <f>ROUNDUP(D137*B2,-1)</f>
        <v>4800</v>
      </c>
      <c r="E138" s="26"/>
      <c r="F138" s="52"/>
      <c r="G138" s="52"/>
      <c r="H138" s="32"/>
      <c r="I138" s="63"/>
      <c r="J138" s="63"/>
      <c r="K138" s="63"/>
      <c r="L138" s="63"/>
      <c r="M138" s="63"/>
      <c r="N138" s="63"/>
      <c r="O138" s="28"/>
      <c r="P138" s="28"/>
      <c r="Q138" s="28"/>
      <c r="R138" s="28"/>
      <c r="S138" s="28"/>
      <c r="T138" s="28"/>
      <c r="U138" s="42"/>
    </row>
    <row r="139" spans="3:22" s="4" customFormat="1" ht="25.5">
      <c r="C139" s="13" t="s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</row>
    <row r="140" ht="15.75" thickBot="1"/>
    <row r="141" spans="2:22" s="16" customFormat="1" ht="18.75" customHeight="1">
      <c r="B141" s="17"/>
      <c r="C141" s="18"/>
      <c r="D141" s="19"/>
      <c r="E141" s="18"/>
      <c r="F141" s="18"/>
      <c r="G141" s="20"/>
      <c r="H141" s="18"/>
      <c r="I141" s="21"/>
      <c r="J141" s="22"/>
      <c r="K141" s="22"/>
      <c r="L141" s="23"/>
      <c r="M141" s="21"/>
      <c r="N141" s="21"/>
      <c r="O141" s="21"/>
      <c r="P141" s="21"/>
      <c r="Q141" s="21"/>
      <c r="R141" s="21"/>
      <c r="S141" s="21"/>
      <c r="T141" s="21"/>
      <c r="U141" s="24"/>
      <c r="V141" s="15"/>
    </row>
    <row r="142" spans="2:22" s="4" customFormat="1" ht="18.75" customHeight="1">
      <c r="B142" s="25"/>
      <c r="C142" s="188" t="s">
        <v>36</v>
      </c>
      <c r="D142" s="189"/>
      <c r="E142" s="27">
        <v>140</v>
      </c>
      <c r="F142" s="27">
        <v>150</v>
      </c>
      <c r="G142" s="27">
        <v>160</v>
      </c>
      <c r="H142" s="27">
        <v>170</v>
      </c>
      <c r="I142" s="27">
        <v>180</v>
      </c>
      <c r="J142" s="27">
        <v>190</v>
      </c>
      <c r="K142" s="27">
        <v>200</v>
      </c>
      <c r="L142" s="27">
        <v>210</v>
      </c>
      <c r="M142" s="27">
        <v>220</v>
      </c>
      <c r="N142" s="28"/>
      <c r="O142" s="28"/>
      <c r="P142" s="82" t="s">
        <v>4</v>
      </c>
      <c r="Q142" s="30"/>
      <c r="R142" s="30"/>
      <c r="S142" s="30"/>
      <c r="T142" s="30"/>
      <c r="U142" s="31"/>
      <c r="V142" s="28"/>
    </row>
    <row r="143" spans="2:22" s="4" customFormat="1" ht="18.75" customHeight="1">
      <c r="B143" s="25"/>
      <c r="C143" s="32"/>
      <c r="D143" s="190">
        <v>105</v>
      </c>
      <c r="E143" s="33">
        <f aca="true" t="shared" si="18" ref="E143:K143">ROUNDUP(F143-$B$113-F14+E14,-1)</f>
        <v>26380</v>
      </c>
      <c r="F143" s="33">
        <f t="shared" si="18"/>
        <v>27080</v>
      </c>
      <c r="G143" s="33">
        <f t="shared" si="18"/>
        <v>27780</v>
      </c>
      <c r="H143" s="33">
        <f t="shared" si="18"/>
        <v>29090</v>
      </c>
      <c r="I143" s="33">
        <f t="shared" si="18"/>
        <v>30090</v>
      </c>
      <c r="J143" s="33">
        <f t="shared" si="18"/>
        <v>31110</v>
      </c>
      <c r="K143" s="33">
        <f t="shared" si="18"/>
        <v>32130</v>
      </c>
      <c r="L143" s="33">
        <f>ROUNDUP(L146-$B$113-L18+L14,-1)</f>
        <v>33150</v>
      </c>
      <c r="M143" s="33">
        <f>ROUNDUP(L143+$B$113+M14-L14,-1)</f>
        <v>33850</v>
      </c>
      <c r="N143" s="34" t="s">
        <v>25</v>
      </c>
      <c r="O143" s="28"/>
      <c r="P143" s="35" t="s">
        <v>24</v>
      </c>
      <c r="Q143" s="36"/>
      <c r="R143" s="36"/>
      <c r="S143" s="36"/>
      <c r="T143" s="36"/>
      <c r="U143" s="31"/>
      <c r="V143" s="28"/>
    </row>
    <row r="144" spans="2:22" s="4" customFormat="1" ht="18.75" customHeight="1">
      <c r="B144" s="25"/>
      <c r="C144" s="32"/>
      <c r="D144" s="190"/>
      <c r="E144" s="33">
        <f aca="true" t="shared" si="19" ref="E144:M144">ROUNDUP(E143+E49,-1)</f>
        <v>27980</v>
      </c>
      <c r="F144" s="33">
        <f t="shared" si="19"/>
        <v>28840</v>
      </c>
      <c r="G144" s="33">
        <f t="shared" si="19"/>
        <v>29700</v>
      </c>
      <c r="H144" s="33">
        <f t="shared" si="19"/>
        <v>31010</v>
      </c>
      <c r="I144" s="33">
        <f t="shared" si="19"/>
        <v>32010</v>
      </c>
      <c r="J144" s="33">
        <f t="shared" si="19"/>
        <v>33030</v>
      </c>
      <c r="K144" s="33">
        <f t="shared" si="19"/>
        <v>33890</v>
      </c>
      <c r="L144" s="33">
        <f t="shared" si="19"/>
        <v>35070</v>
      </c>
      <c r="M144" s="33">
        <f t="shared" si="19"/>
        <v>36250</v>
      </c>
      <c r="N144" s="34" t="s">
        <v>26</v>
      </c>
      <c r="O144" s="28"/>
      <c r="P144" s="35"/>
      <c r="Q144" s="36"/>
      <c r="R144" s="36"/>
      <c r="S144" s="36"/>
      <c r="T144" s="36"/>
      <c r="U144" s="31"/>
      <c r="V144" s="28"/>
    </row>
    <row r="145" spans="2:22" s="4" customFormat="1" ht="18.75" customHeight="1" thickBot="1">
      <c r="B145" s="25"/>
      <c r="C145" s="32"/>
      <c r="D145" s="190"/>
      <c r="E145" s="33">
        <f aca="true" t="shared" si="20" ref="E145:M145">ROUNDUP(E143+E85,-1)</f>
        <v>30700</v>
      </c>
      <c r="F145" s="33">
        <f t="shared" si="20"/>
        <v>31720</v>
      </c>
      <c r="G145" s="33">
        <f t="shared" si="20"/>
        <v>32740</v>
      </c>
      <c r="H145" s="33">
        <f t="shared" si="20"/>
        <v>34210</v>
      </c>
      <c r="I145" s="33">
        <f t="shared" si="20"/>
        <v>35690</v>
      </c>
      <c r="J145" s="33">
        <f t="shared" si="20"/>
        <v>36550</v>
      </c>
      <c r="K145" s="33">
        <f t="shared" si="20"/>
        <v>37570</v>
      </c>
      <c r="L145" s="33">
        <f t="shared" si="20"/>
        <v>38910</v>
      </c>
      <c r="M145" s="33">
        <f t="shared" si="20"/>
        <v>40250</v>
      </c>
      <c r="N145" s="34" t="s">
        <v>27</v>
      </c>
      <c r="O145" s="28"/>
      <c r="P145" s="35"/>
      <c r="Q145" s="36"/>
      <c r="R145" s="36"/>
      <c r="S145" s="36"/>
      <c r="T145" s="36"/>
      <c r="U145" s="31"/>
      <c r="V145" s="28"/>
    </row>
    <row r="146" spans="2:22" s="4" customFormat="1" ht="18.75" customHeight="1">
      <c r="B146" s="85"/>
      <c r="C146" s="32"/>
      <c r="D146" s="38"/>
      <c r="E146" s="186">
        <v>115</v>
      </c>
      <c r="F146" s="39">
        <f aca="true" t="shared" si="21" ref="F146:K146">ROUNDUP(G146-$B$113-G18+F18,-1)</f>
        <v>27780</v>
      </c>
      <c r="G146" s="39">
        <f t="shared" si="21"/>
        <v>28770</v>
      </c>
      <c r="H146" s="39">
        <f t="shared" si="21"/>
        <v>29760</v>
      </c>
      <c r="I146" s="39">
        <f t="shared" si="21"/>
        <v>30760</v>
      </c>
      <c r="J146" s="39">
        <f t="shared" si="21"/>
        <v>31780</v>
      </c>
      <c r="K146" s="39">
        <f t="shared" si="21"/>
        <v>32800</v>
      </c>
      <c r="L146" s="77">
        <f>ROUNDUP(B112*2+645+L18,-1)</f>
        <v>33820</v>
      </c>
      <c r="M146" s="41">
        <f>ROUNDUP(L146+$B$113+M18-L18,-1)</f>
        <v>35160</v>
      </c>
      <c r="N146" s="34" t="s">
        <v>25</v>
      </c>
      <c r="O146" s="28"/>
      <c r="P146" s="35" t="s">
        <v>9</v>
      </c>
      <c r="Q146" s="36"/>
      <c r="R146" s="36"/>
      <c r="S146" s="36"/>
      <c r="T146" s="36" t="s">
        <v>10</v>
      </c>
      <c r="U146" s="42"/>
      <c r="V146" s="28"/>
    </row>
    <row r="147" spans="2:22" s="4" customFormat="1" ht="18.75" customHeight="1">
      <c r="B147" s="85"/>
      <c r="C147" s="32"/>
      <c r="D147" s="38"/>
      <c r="E147" s="186"/>
      <c r="F147" s="41">
        <f aca="true" t="shared" si="22" ref="F147:M147">ROUNDUP(F146+F53,-1)</f>
        <v>29540</v>
      </c>
      <c r="G147" s="41">
        <f t="shared" si="22"/>
        <v>30530</v>
      </c>
      <c r="H147" s="41">
        <f t="shared" si="22"/>
        <v>31520</v>
      </c>
      <c r="I147" s="41">
        <f t="shared" si="22"/>
        <v>33000</v>
      </c>
      <c r="J147" s="41">
        <f t="shared" si="22"/>
        <v>33860</v>
      </c>
      <c r="K147" s="75">
        <f t="shared" si="22"/>
        <v>34720</v>
      </c>
      <c r="L147" s="76">
        <f t="shared" si="22"/>
        <v>35740</v>
      </c>
      <c r="M147" s="33">
        <f t="shared" si="22"/>
        <v>37080</v>
      </c>
      <c r="N147" s="34" t="s">
        <v>26</v>
      </c>
      <c r="O147" s="28"/>
      <c r="P147" s="35"/>
      <c r="Q147" s="36"/>
      <c r="R147" s="36"/>
      <c r="S147" s="36"/>
      <c r="T147" s="36"/>
      <c r="U147" s="42"/>
      <c r="V147" s="28"/>
    </row>
    <row r="148" spans="2:22" s="4" customFormat="1" ht="18.75" customHeight="1" thickBot="1">
      <c r="B148" s="44"/>
      <c r="C148" s="45"/>
      <c r="D148" s="38"/>
      <c r="E148" s="186"/>
      <c r="F148" s="41">
        <f aca="true" t="shared" si="23" ref="F148:M148">ROUNDUP(F146+F89,-1)</f>
        <v>32580</v>
      </c>
      <c r="G148" s="41">
        <f t="shared" si="23"/>
        <v>33730</v>
      </c>
      <c r="H148" s="41">
        <f t="shared" si="23"/>
        <v>34880</v>
      </c>
      <c r="I148" s="41">
        <f t="shared" si="23"/>
        <v>36520</v>
      </c>
      <c r="J148" s="41">
        <f t="shared" si="23"/>
        <v>37540</v>
      </c>
      <c r="K148" s="75">
        <f t="shared" si="23"/>
        <v>38560</v>
      </c>
      <c r="L148" s="81">
        <f t="shared" si="23"/>
        <v>39740</v>
      </c>
      <c r="M148" s="33">
        <f t="shared" si="23"/>
        <v>41080</v>
      </c>
      <c r="N148" s="34" t="s">
        <v>27</v>
      </c>
      <c r="O148" s="28"/>
      <c r="P148" s="35"/>
      <c r="Q148" s="36"/>
      <c r="R148" s="36"/>
      <c r="S148" s="36"/>
      <c r="T148" s="36"/>
      <c r="U148" s="42"/>
      <c r="V148" s="28"/>
    </row>
    <row r="149" spans="2:22" s="4" customFormat="1" ht="18.75" customHeight="1">
      <c r="B149" s="49"/>
      <c r="C149" s="50"/>
      <c r="D149" s="51"/>
      <c r="E149" s="52"/>
      <c r="F149" s="191">
        <v>125</v>
      </c>
      <c r="G149" s="47">
        <f aca="true" t="shared" si="24" ref="G149:M149">ROUNDUP(G146+$B$113+G22-G18,-1)</f>
        <v>29120</v>
      </c>
      <c r="H149" s="47">
        <f t="shared" si="24"/>
        <v>30750</v>
      </c>
      <c r="I149" s="47">
        <f t="shared" si="24"/>
        <v>31750</v>
      </c>
      <c r="J149" s="47">
        <f t="shared" si="24"/>
        <v>32450</v>
      </c>
      <c r="K149" s="47">
        <f t="shared" si="24"/>
        <v>33470</v>
      </c>
      <c r="L149" s="47">
        <f t="shared" si="24"/>
        <v>34490</v>
      </c>
      <c r="M149" s="47">
        <f t="shared" si="24"/>
        <v>35830</v>
      </c>
      <c r="N149" s="34" t="s">
        <v>25</v>
      </c>
      <c r="O149" s="28"/>
      <c r="P149" s="35" t="s">
        <v>11</v>
      </c>
      <c r="Q149" s="36"/>
      <c r="R149" s="36"/>
      <c r="S149" s="36"/>
      <c r="T149" s="36" t="s">
        <v>12</v>
      </c>
      <c r="U149" s="42"/>
      <c r="V149" s="28"/>
    </row>
    <row r="150" spans="2:22" s="4" customFormat="1" ht="18.75" customHeight="1">
      <c r="B150" s="49"/>
      <c r="C150" s="50"/>
      <c r="D150" s="51"/>
      <c r="E150" s="52"/>
      <c r="F150" s="186"/>
      <c r="G150" s="33">
        <f aca="true" t="shared" si="25" ref="G150:M150">ROUNDUP(G149+G57,-1)</f>
        <v>31040</v>
      </c>
      <c r="H150" s="33">
        <f t="shared" si="25"/>
        <v>32670</v>
      </c>
      <c r="I150" s="33">
        <f t="shared" si="25"/>
        <v>33510</v>
      </c>
      <c r="J150" s="33">
        <f t="shared" si="25"/>
        <v>34530</v>
      </c>
      <c r="K150" s="33">
        <f t="shared" si="25"/>
        <v>35710</v>
      </c>
      <c r="L150" s="33">
        <f t="shared" si="25"/>
        <v>36730</v>
      </c>
      <c r="M150" s="33">
        <f t="shared" si="25"/>
        <v>38230</v>
      </c>
      <c r="N150" s="34" t="s">
        <v>26</v>
      </c>
      <c r="O150" s="28"/>
      <c r="P150" s="35"/>
      <c r="Q150" s="36"/>
      <c r="R150" s="36"/>
      <c r="S150" s="36"/>
      <c r="T150" s="36"/>
      <c r="U150" s="42"/>
      <c r="V150" s="28"/>
    </row>
    <row r="151" spans="2:22" s="4" customFormat="1" ht="18.75" customHeight="1">
      <c r="B151" s="85"/>
      <c r="C151" s="28"/>
      <c r="D151" s="28"/>
      <c r="E151" s="52"/>
      <c r="F151" s="186"/>
      <c r="G151" s="33">
        <f aca="true" t="shared" si="26" ref="G151:M151">ROUNDUP(G149+G93,-1)</f>
        <v>34400</v>
      </c>
      <c r="H151" s="33">
        <f t="shared" si="26"/>
        <v>36190</v>
      </c>
      <c r="I151" s="33">
        <f t="shared" si="26"/>
        <v>37190</v>
      </c>
      <c r="J151" s="33">
        <f t="shared" si="26"/>
        <v>38370</v>
      </c>
      <c r="K151" s="33">
        <f t="shared" si="26"/>
        <v>39710</v>
      </c>
      <c r="L151" s="33">
        <f t="shared" si="26"/>
        <v>40890</v>
      </c>
      <c r="M151" s="33">
        <f t="shared" si="26"/>
        <v>42550</v>
      </c>
      <c r="N151" s="34" t="s">
        <v>27</v>
      </c>
      <c r="O151" s="28"/>
      <c r="P151" s="35"/>
      <c r="Q151" s="36"/>
      <c r="R151" s="36"/>
      <c r="S151" s="36"/>
      <c r="T151" s="36"/>
      <c r="U151" s="42"/>
      <c r="V151" s="28"/>
    </row>
    <row r="152" spans="2:22" s="4" customFormat="1" ht="18.75" customHeight="1">
      <c r="B152" s="53"/>
      <c r="C152" s="54"/>
      <c r="D152" s="55"/>
      <c r="E152" s="45"/>
      <c r="F152" s="52"/>
      <c r="G152" s="186">
        <v>135</v>
      </c>
      <c r="H152" s="33">
        <f aca="true" t="shared" si="27" ref="H152:M152">ROUNDUP(H149+$B$113+H26-H22,-1)</f>
        <v>32060</v>
      </c>
      <c r="I152" s="33">
        <f t="shared" si="27"/>
        <v>33060</v>
      </c>
      <c r="J152" s="33">
        <f t="shared" si="27"/>
        <v>33440</v>
      </c>
      <c r="K152" s="33">
        <f t="shared" si="27"/>
        <v>34140</v>
      </c>
      <c r="L152" s="33">
        <f t="shared" si="27"/>
        <v>35160</v>
      </c>
      <c r="M152" s="33">
        <f t="shared" si="27"/>
        <v>36500</v>
      </c>
      <c r="N152" s="34" t="s">
        <v>25</v>
      </c>
      <c r="O152" s="28"/>
      <c r="P152" s="35" t="s">
        <v>13</v>
      </c>
      <c r="Q152" s="36"/>
      <c r="R152" s="36"/>
      <c r="S152" s="36"/>
      <c r="T152" s="36" t="s">
        <v>14</v>
      </c>
      <c r="U152" s="42"/>
      <c r="V152" s="28"/>
    </row>
    <row r="153" spans="2:22" s="4" customFormat="1" ht="18.75" customHeight="1">
      <c r="B153" s="53"/>
      <c r="C153" s="56"/>
      <c r="D153" s="56"/>
      <c r="E153" s="28"/>
      <c r="F153" s="52"/>
      <c r="G153" s="186"/>
      <c r="H153" s="33">
        <f aca="true" t="shared" si="28" ref="H153:M153">ROUNDUP(H152+H61,-1)</f>
        <v>33980</v>
      </c>
      <c r="I153" s="33">
        <f t="shared" si="28"/>
        <v>34820</v>
      </c>
      <c r="J153" s="33">
        <f t="shared" si="28"/>
        <v>35520</v>
      </c>
      <c r="K153" s="33">
        <f t="shared" si="28"/>
        <v>36380</v>
      </c>
      <c r="L153" s="33">
        <f t="shared" si="28"/>
        <v>37400</v>
      </c>
      <c r="M153" s="33">
        <f t="shared" si="28"/>
        <v>38900</v>
      </c>
      <c r="N153" s="34" t="s">
        <v>26</v>
      </c>
      <c r="O153" s="28"/>
      <c r="P153" s="35"/>
      <c r="Q153" s="36"/>
      <c r="R153" s="36"/>
      <c r="S153" s="36"/>
      <c r="T153" s="36"/>
      <c r="U153" s="42"/>
      <c r="V153" s="28"/>
    </row>
    <row r="154" spans="2:22" s="4" customFormat="1" ht="18.75" customHeight="1">
      <c r="B154" s="57"/>
      <c r="C154" s="45"/>
      <c r="D154" s="28"/>
      <c r="E154" s="52"/>
      <c r="F154" s="52"/>
      <c r="G154" s="186"/>
      <c r="H154" s="33">
        <f aca="true" t="shared" si="29" ref="H154:M154">ROUNDUP(H152+H97,-1)</f>
        <v>37660</v>
      </c>
      <c r="I154" s="33">
        <f t="shared" si="29"/>
        <v>38660</v>
      </c>
      <c r="J154" s="33">
        <f t="shared" si="29"/>
        <v>39520</v>
      </c>
      <c r="K154" s="33">
        <f t="shared" si="29"/>
        <v>40540</v>
      </c>
      <c r="L154" s="33">
        <f t="shared" si="29"/>
        <v>41720</v>
      </c>
      <c r="M154" s="33">
        <f t="shared" si="29"/>
        <v>43380</v>
      </c>
      <c r="N154" s="34" t="s">
        <v>27</v>
      </c>
      <c r="O154" s="28"/>
      <c r="P154" s="35"/>
      <c r="Q154" s="36"/>
      <c r="R154" s="36"/>
      <c r="S154" s="36"/>
      <c r="T154" s="36"/>
      <c r="U154" s="42"/>
      <c r="V154" s="28"/>
    </row>
    <row r="155" spans="2:22" s="4" customFormat="1" ht="18.75" customHeight="1">
      <c r="B155" s="44"/>
      <c r="C155" s="32"/>
      <c r="D155" s="58"/>
      <c r="E155" s="26"/>
      <c r="F155" s="52"/>
      <c r="G155" s="52"/>
      <c r="H155" s="186">
        <v>145</v>
      </c>
      <c r="I155" s="33">
        <f>ROUNDUP(I152+$B$113+I30-I26,-1)</f>
        <v>33730</v>
      </c>
      <c r="J155" s="33">
        <f>ROUNDUP(J152+$B$113+J30-J26,-1)</f>
        <v>34430</v>
      </c>
      <c r="K155" s="33">
        <f>ROUNDUP(K152+$B$113+K30-K26,-1)</f>
        <v>35130</v>
      </c>
      <c r="L155" s="33">
        <f>ROUNDUP(L152+$B$113+L30-L26,-1)</f>
        <v>35830</v>
      </c>
      <c r="M155" s="33">
        <f>ROUNDUP(M152+$B$113+M30-M26,-1)</f>
        <v>37490</v>
      </c>
      <c r="N155" s="34" t="s">
        <v>25</v>
      </c>
      <c r="O155" s="28"/>
      <c r="P155" s="35" t="s">
        <v>15</v>
      </c>
      <c r="Q155" s="36"/>
      <c r="R155" s="36"/>
      <c r="S155" s="36"/>
      <c r="T155" s="36" t="s">
        <v>16</v>
      </c>
      <c r="U155" s="42"/>
      <c r="V155" s="28"/>
    </row>
    <row r="156" spans="2:22" s="4" customFormat="1" ht="18.75" customHeight="1">
      <c r="B156" s="44"/>
      <c r="C156" s="32"/>
      <c r="D156" s="58"/>
      <c r="E156" s="26"/>
      <c r="F156" s="52"/>
      <c r="G156" s="52"/>
      <c r="H156" s="186"/>
      <c r="I156" s="33">
        <f>ROUNDUP(I155+I65,-1)</f>
        <v>35490</v>
      </c>
      <c r="J156" s="33">
        <f>ROUNDUP(J155+J65,-1)</f>
        <v>36350</v>
      </c>
      <c r="K156" s="33">
        <f>ROUNDUP(K155+K65,-1)</f>
        <v>37210</v>
      </c>
      <c r="L156" s="33">
        <f>ROUNDUP(L155+L65,-1)</f>
        <v>38230</v>
      </c>
      <c r="M156" s="33">
        <f>ROUNDUP(M155+M65,-1)</f>
        <v>39890</v>
      </c>
      <c r="N156" s="34" t="s">
        <v>26</v>
      </c>
      <c r="O156" s="28"/>
      <c r="P156" s="35"/>
      <c r="Q156" s="36"/>
      <c r="R156" s="36"/>
      <c r="S156" s="36"/>
      <c r="T156" s="36"/>
      <c r="U156" s="42"/>
      <c r="V156" s="28"/>
    </row>
    <row r="157" spans="2:22" s="4" customFormat="1" ht="18.75" customHeight="1">
      <c r="B157" s="85"/>
      <c r="C157" s="32"/>
      <c r="D157" s="58"/>
      <c r="E157" s="26"/>
      <c r="F157" s="52"/>
      <c r="G157" s="52"/>
      <c r="H157" s="186"/>
      <c r="I157" s="33">
        <f>ROUNDUP(I155+I101,-1)</f>
        <v>39490</v>
      </c>
      <c r="J157" s="33">
        <f>ROUNDUP(J155+J101,-1)</f>
        <v>40510</v>
      </c>
      <c r="K157" s="33">
        <f>ROUNDUP(K155+K101,-1)</f>
        <v>41530</v>
      </c>
      <c r="L157" s="33">
        <f>ROUNDUP(L155+L101,-1)</f>
        <v>42710</v>
      </c>
      <c r="M157" s="33">
        <f>ROUNDUP(M155+M101,-1)</f>
        <v>44530</v>
      </c>
      <c r="N157" s="34" t="s">
        <v>27</v>
      </c>
      <c r="O157" s="28"/>
      <c r="P157" s="35"/>
      <c r="Q157" s="36"/>
      <c r="R157" s="36"/>
      <c r="S157" s="36"/>
      <c r="T157" s="36"/>
      <c r="U157" s="42"/>
      <c r="V157" s="28"/>
    </row>
    <row r="158" spans="2:22" s="4" customFormat="1" ht="18.75" customHeight="1">
      <c r="B158" s="25"/>
      <c r="C158" s="32"/>
      <c r="D158" s="58"/>
      <c r="E158" s="26"/>
      <c r="F158" s="58"/>
      <c r="G158" s="52"/>
      <c r="H158" s="52"/>
      <c r="I158" s="186">
        <v>155</v>
      </c>
      <c r="J158" s="33">
        <f>ROUNDUP(J155+$B$113+J34-J30,-1)</f>
        <v>35100</v>
      </c>
      <c r="K158" s="33">
        <f>ROUNDUP(K155+$B$113+K34-K30,-1)</f>
        <v>35800</v>
      </c>
      <c r="L158" s="33">
        <f>ROUNDUP(L155+$B$113+L34-L30,-1)</f>
        <v>37140</v>
      </c>
      <c r="M158" s="33">
        <f>ROUNDUP(M155+$B$113+M34-M30,-1)</f>
        <v>38480</v>
      </c>
      <c r="N158" s="34" t="s">
        <v>25</v>
      </c>
      <c r="O158" s="28"/>
      <c r="P158" s="59" t="s">
        <v>17</v>
      </c>
      <c r="Q158" s="36"/>
      <c r="R158" s="36"/>
      <c r="S158" s="36"/>
      <c r="T158" s="36" t="s">
        <v>18</v>
      </c>
      <c r="U158" s="42"/>
      <c r="V158" s="28"/>
    </row>
    <row r="159" spans="2:22" s="4" customFormat="1" ht="18.75" customHeight="1">
      <c r="B159" s="25"/>
      <c r="C159" s="32"/>
      <c r="D159" s="58"/>
      <c r="E159" s="26"/>
      <c r="F159" s="58"/>
      <c r="G159" s="52"/>
      <c r="H159" s="52"/>
      <c r="I159" s="186"/>
      <c r="J159" s="33">
        <f>ROUNDUP(J158+J69,-1)</f>
        <v>37180</v>
      </c>
      <c r="K159" s="33">
        <f>ROUNDUP(K158+K69,-1)</f>
        <v>37880</v>
      </c>
      <c r="L159" s="33">
        <f>ROUNDUP(L158+L69,-1)</f>
        <v>39380</v>
      </c>
      <c r="M159" s="33">
        <f>ROUNDUP(M158+M69,-1)</f>
        <v>40880</v>
      </c>
      <c r="N159" s="34" t="s">
        <v>26</v>
      </c>
      <c r="O159" s="28"/>
      <c r="P159" s="59"/>
      <c r="Q159" s="36"/>
      <c r="R159" s="36"/>
      <c r="S159" s="36"/>
      <c r="T159" s="36"/>
      <c r="U159" s="42"/>
      <c r="V159" s="28"/>
    </row>
    <row r="160" spans="2:22" s="4" customFormat="1" ht="18.75" customHeight="1">
      <c r="B160" s="25"/>
      <c r="C160" s="32"/>
      <c r="D160" s="58"/>
      <c r="E160" s="26"/>
      <c r="F160" s="58"/>
      <c r="G160" s="52"/>
      <c r="H160" s="52"/>
      <c r="I160" s="186"/>
      <c r="J160" s="33">
        <f>ROUNDUP(J158+J105,-1)</f>
        <v>41500</v>
      </c>
      <c r="K160" s="33">
        <f>ROUNDUP(K158+K105,-1)</f>
        <v>42360</v>
      </c>
      <c r="L160" s="33">
        <f>ROUNDUP(L158+L105,-1)</f>
        <v>44020</v>
      </c>
      <c r="M160" s="33">
        <f>ROUNDUP(M158+M105,-1)</f>
        <v>45680</v>
      </c>
      <c r="N160" s="34" t="s">
        <v>27</v>
      </c>
      <c r="O160" s="28"/>
      <c r="P160" s="59"/>
      <c r="Q160" s="36"/>
      <c r="R160" s="36"/>
      <c r="S160" s="36"/>
      <c r="T160" s="36"/>
      <c r="U160" s="42"/>
      <c r="V160" s="28"/>
    </row>
    <row r="161" spans="2:22" s="4" customFormat="1" ht="18.75" customHeight="1">
      <c r="B161" s="25"/>
      <c r="C161" s="32"/>
      <c r="D161" s="26"/>
      <c r="E161" s="60"/>
      <c r="F161" s="60"/>
      <c r="G161" s="60"/>
      <c r="H161" s="26"/>
      <c r="I161" s="52"/>
      <c r="J161" s="186">
        <v>165</v>
      </c>
      <c r="K161" s="33">
        <f>ROUNDUP(K158+$B$113+K38-K34,-1)</f>
        <v>36470</v>
      </c>
      <c r="L161" s="33">
        <f>ROUNDUP(L158+$B$113+L38-L34,-1)</f>
        <v>37810</v>
      </c>
      <c r="M161" s="33">
        <f>ROUNDUP(M158+$B$113+M38-M34,-1)</f>
        <v>38830</v>
      </c>
      <c r="N161" s="34" t="s">
        <v>25</v>
      </c>
      <c r="O161" s="28"/>
      <c r="P161" s="35" t="s">
        <v>19</v>
      </c>
      <c r="Q161" s="36"/>
      <c r="R161" s="36"/>
      <c r="S161" s="36"/>
      <c r="T161" s="36" t="s">
        <v>20</v>
      </c>
      <c r="U161" s="42"/>
      <c r="V161" s="28"/>
    </row>
    <row r="162" spans="2:22" s="4" customFormat="1" ht="18.75" customHeight="1">
      <c r="B162" s="25"/>
      <c r="C162" s="32"/>
      <c r="D162" s="26"/>
      <c r="E162" s="60"/>
      <c r="F162" s="60"/>
      <c r="G162" s="60"/>
      <c r="H162" s="26"/>
      <c r="I162" s="52"/>
      <c r="J162" s="186"/>
      <c r="K162" s="33">
        <f>ROUNDUP(K161+K73,-1)</f>
        <v>38550</v>
      </c>
      <c r="L162" s="33">
        <f>ROUNDUP(L161+L73,-1)</f>
        <v>40210</v>
      </c>
      <c r="M162" s="33">
        <f>ROUNDUP(M161+M73,-1)</f>
        <v>41390</v>
      </c>
      <c r="N162" s="34" t="s">
        <v>26</v>
      </c>
      <c r="O162" s="28"/>
      <c r="P162" s="35"/>
      <c r="Q162" s="36"/>
      <c r="R162" s="36"/>
      <c r="S162" s="36"/>
      <c r="T162" s="36"/>
      <c r="U162" s="42"/>
      <c r="V162" s="28"/>
    </row>
    <row r="163" spans="2:22" s="4" customFormat="1" ht="18.75" customHeight="1">
      <c r="B163" s="25"/>
      <c r="C163" s="32"/>
      <c r="D163" s="26"/>
      <c r="E163" s="60"/>
      <c r="F163" s="60"/>
      <c r="G163" s="60"/>
      <c r="H163" s="26"/>
      <c r="I163" s="52"/>
      <c r="J163" s="186"/>
      <c r="K163" s="33">
        <f>ROUNDUP(K161+K109,-1)</f>
        <v>43190</v>
      </c>
      <c r="L163" s="33">
        <f>ROUNDUP(L161+L109,-1)</f>
        <v>45010</v>
      </c>
      <c r="M163" s="33">
        <f>ROUNDUP(M161+M109,-1)</f>
        <v>46350</v>
      </c>
      <c r="N163" s="34" t="s">
        <v>27</v>
      </c>
      <c r="O163" s="28"/>
      <c r="P163" s="35"/>
      <c r="Q163" s="36"/>
      <c r="R163" s="36"/>
      <c r="S163" s="36"/>
      <c r="T163" s="36"/>
      <c r="U163" s="42"/>
      <c r="V163" s="28"/>
    </row>
    <row r="164" spans="2:22" s="4" customFormat="1" ht="18.75" customHeight="1">
      <c r="B164" s="25"/>
      <c r="C164" s="32"/>
      <c r="D164" s="26"/>
      <c r="E164" s="26"/>
      <c r="F164" s="52"/>
      <c r="G164" s="52"/>
      <c r="H164" s="26"/>
      <c r="I164" s="52"/>
      <c r="J164" s="52"/>
      <c r="K164" s="186">
        <v>175</v>
      </c>
      <c r="L164" s="33">
        <f>ROUNDUP(L161+$B$113+L42-L38,-1)</f>
        <v>38800</v>
      </c>
      <c r="M164" s="33">
        <f>ROUNDUP(M161+$B$113+M42-M38,-1)</f>
        <v>39820</v>
      </c>
      <c r="N164" s="34" t="s">
        <v>25</v>
      </c>
      <c r="O164" s="28"/>
      <c r="P164" s="170" t="s">
        <v>21</v>
      </c>
      <c r="Q164" s="187"/>
      <c r="R164" s="187"/>
      <c r="S164" s="187"/>
      <c r="T164" s="187"/>
      <c r="U164" s="61"/>
      <c r="V164" s="28"/>
    </row>
    <row r="165" spans="2:22" s="4" customFormat="1" ht="18.75" customHeight="1">
      <c r="B165" s="25"/>
      <c r="C165" s="32"/>
      <c r="D165" s="26"/>
      <c r="E165" s="26"/>
      <c r="F165" s="52"/>
      <c r="G165" s="52"/>
      <c r="H165" s="26"/>
      <c r="I165" s="52"/>
      <c r="J165" s="26"/>
      <c r="K165" s="186"/>
      <c r="L165" s="33">
        <f>ROUNDUP(L164+L77,-1)</f>
        <v>41200</v>
      </c>
      <c r="M165" s="33">
        <f>ROUNDUP(M164+M77,-1)</f>
        <v>42380</v>
      </c>
      <c r="N165" s="34" t="s">
        <v>26</v>
      </c>
      <c r="O165" s="28"/>
      <c r="P165" s="187"/>
      <c r="Q165" s="187"/>
      <c r="R165" s="187"/>
      <c r="S165" s="187"/>
      <c r="T165" s="187"/>
      <c r="U165" s="61"/>
      <c r="V165" s="28"/>
    </row>
    <row r="166" spans="2:22" s="4" customFormat="1" ht="18.75" customHeight="1">
      <c r="B166" s="25"/>
      <c r="C166" s="32"/>
      <c r="D166" s="26"/>
      <c r="E166" s="26"/>
      <c r="F166" s="52"/>
      <c r="G166" s="52"/>
      <c r="H166" s="26"/>
      <c r="I166" s="52"/>
      <c r="J166" s="26"/>
      <c r="K166" s="186"/>
      <c r="L166" s="33">
        <f>ROUNDUP(L164+L113,-1)</f>
        <v>46160</v>
      </c>
      <c r="M166" s="33">
        <f>ROUNDUP(M164+M113,-1)</f>
        <v>47500</v>
      </c>
      <c r="N166" s="34" t="s">
        <v>27</v>
      </c>
      <c r="O166" s="28"/>
      <c r="P166" s="28"/>
      <c r="Q166" s="28"/>
      <c r="R166" s="28"/>
      <c r="S166" s="28"/>
      <c r="T166" s="28"/>
      <c r="U166" s="42"/>
      <c r="V166" s="28"/>
    </row>
    <row r="167" spans="2:22" s="4" customFormat="1" ht="18.75" customHeight="1">
      <c r="B167" s="25"/>
      <c r="C167" s="32"/>
      <c r="D167" s="32"/>
      <c r="E167" s="26"/>
      <c r="F167" s="52"/>
      <c r="G167" s="52"/>
      <c r="H167" s="32"/>
      <c r="I167" s="62"/>
      <c r="J167" s="63"/>
      <c r="K167" s="63"/>
      <c r="L167" s="63"/>
      <c r="M167" s="63"/>
      <c r="N167" s="63"/>
      <c r="O167" s="28"/>
      <c r="P167" s="28"/>
      <c r="Q167" s="28"/>
      <c r="R167" s="28"/>
      <c r="S167" s="28"/>
      <c r="T167" s="28"/>
      <c r="U167" s="42"/>
      <c r="V167" s="28"/>
    </row>
    <row r="168" spans="2:22" s="4" customFormat="1" ht="18.75" customHeight="1">
      <c r="B168" s="25"/>
      <c r="C168" s="32"/>
      <c r="D168" s="32"/>
      <c r="E168" s="26"/>
      <c r="F168" s="52"/>
      <c r="G168" s="52"/>
      <c r="H168" s="32"/>
      <c r="I168" s="63"/>
      <c r="J168" s="63"/>
      <c r="K168" s="199" t="s">
        <v>65</v>
      </c>
      <c r="L168" s="199"/>
      <c r="M168" s="199"/>
      <c r="N168" s="199"/>
      <c r="O168" s="199"/>
      <c r="P168" s="199"/>
      <c r="Q168" s="199"/>
      <c r="R168" s="199"/>
      <c r="S168" s="199"/>
      <c r="T168" s="199"/>
      <c r="U168" s="42"/>
      <c r="V168" s="28"/>
    </row>
    <row r="169" spans="2:22" s="4" customFormat="1" ht="18.75" customHeight="1">
      <c r="B169" s="25"/>
      <c r="C169" s="32"/>
      <c r="D169" s="32"/>
      <c r="E169" s="26"/>
      <c r="F169" s="52"/>
      <c r="G169" s="52"/>
      <c r="H169" s="32"/>
      <c r="I169" s="63"/>
      <c r="J169" s="63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42"/>
      <c r="V169" s="28"/>
    </row>
    <row r="170" spans="2:22" s="4" customFormat="1" ht="18.75" customHeight="1">
      <c r="B170" s="25"/>
      <c r="C170" s="32"/>
      <c r="D170" s="32"/>
      <c r="E170" s="26"/>
      <c r="F170" s="52"/>
      <c r="G170" s="52"/>
      <c r="H170" s="32"/>
      <c r="I170" s="62"/>
      <c r="J170" s="134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42"/>
      <c r="V170" s="28"/>
    </row>
    <row r="171" spans="2:22" s="4" customFormat="1" ht="18.75" customHeight="1">
      <c r="B171" s="25"/>
      <c r="C171" s="32"/>
      <c r="D171" s="32"/>
      <c r="E171" s="26"/>
      <c r="F171" s="52"/>
      <c r="G171" s="52"/>
      <c r="H171" s="32"/>
      <c r="I171" s="134"/>
      <c r="J171" s="134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42"/>
      <c r="V171" s="28"/>
    </row>
    <row r="172" spans="2:22" s="4" customFormat="1" ht="21" customHeight="1">
      <c r="B172" s="25"/>
      <c r="C172" s="32"/>
      <c r="D172" s="32"/>
      <c r="E172" s="26"/>
      <c r="F172" s="52"/>
      <c r="G172" s="52"/>
      <c r="H172" s="32"/>
      <c r="I172" s="134"/>
      <c r="J172" s="134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42"/>
      <c r="V172" s="28"/>
    </row>
    <row r="173" spans="2:22" s="4" customFormat="1" ht="18.75" customHeight="1">
      <c r="B173" s="25"/>
      <c r="C173" s="32"/>
      <c r="D173" s="32"/>
      <c r="E173" s="26"/>
      <c r="F173" s="52"/>
      <c r="G173" s="52"/>
      <c r="H173" s="32"/>
      <c r="I173" s="134"/>
      <c r="J173" s="134"/>
      <c r="K173" s="134"/>
      <c r="L173" s="134"/>
      <c r="M173" s="134"/>
      <c r="N173" s="134"/>
      <c r="O173" s="28"/>
      <c r="P173" s="28"/>
      <c r="Q173" s="28"/>
      <c r="R173" s="28"/>
      <c r="S173" s="28"/>
      <c r="T173" s="28"/>
      <c r="U173" s="42"/>
      <c r="V173" s="28"/>
    </row>
    <row r="174" spans="2:22" s="4" customFormat="1" ht="18.75" customHeight="1" thickBot="1">
      <c r="B174" s="67"/>
      <c r="C174" s="68"/>
      <c r="D174" s="69"/>
      <c r="E174" s="68"/>
      <c r="F174" s="68"/>
      <c r="G174" s="70"/>
      <c r="H174" s="68"/>
      <c r="I174" s="71"/>
      <c r="J174" s="72"/>
      <c r="K174" s="72"/>
      <c r="L174" s="73"/>
      <c r="M174" s="71"/>
      <c r="N174" s="71"/>
      <c r="O174" s="71"/>
      <c r="P174" s="71"/>
      <c r="Q174" s="71"/>
      <c r="R174" s="71"/>
      <c r="S174" s="71"/>
      <c r="T174" s="71"/>
      <c r="U174" s="74"/>
      <c r="V174" s="28"/>
    </row>
    <row r="177" spans="2:22" s="4" customFormat="1" ht="25.5">
      <c r="B177" s="99"/>
      <c r="C177" s="13" t="s">
        <v>28</v>
      </c>
      <c r="D177" s="86"/>
      <c r="E177" s="10"/>
      <c r="F177" s="10"/>
      <c r="G177" s="87"/>
      <c r="H177" s="10"/>
      <c r="K177" s="86"/>
      <c r="L177" s="10"/>
      <c r="R177" s="88"/>
      <c r="S177" s="88"/>
      <c r="T177" s="88"/>
      <c r="U177" s="88"/>
      <c r="V177" s="88"/>
    </row>
    <row r="178" spans="7:22" s="4" customFormat="1" ht="18" customHeight="1">
      <c r="G178" s="100"/>
      <c r="H178" s="100"/>
      <c r="I178" s="100"/>
      <c r="J178" s="100"/>
      <c r="K178" s="100"/>
      <c r="L178" s="100"/>
      <c r="R178" s="101"/>
      <c r="S178" s="101"/>
      <c r="T178" s="101"/>
      <c r="U178" s="101"/>
      <c r="V178" s="101"/>
    </row>
    <row r="179" spans="6:22" s="4" customFormat="1" ht="13.5" thickBot="1">
      <c r="F179" s="105" t="e">
        <f>#REF!+#REF!</f>
        <v>#REF!</v>
      </c>
      <c r="G179" s="103"/>
      <c r="H179" s="106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U179" s="104"/>
      <c r="V179" s="28"/>
    </row>
    <row r="180" spans="2:22" s="4" customFormat="1" ht="13.5" customHeight="1" thickBot="1">
      <c r="B180" s="107"/>
      <c r="C180" s="108"/>
      <c r="D180" s="108"/>
      <c r="E180" s="108"/>
      <c r="F180" s="108"/>
      <c r="G180" s="108"/>
      <c r="H180" s="108"/>
      <c r="I180" s="109"/>
      <c r="J180" s="109"/>
      <c r="K180" s="110"/>
      <c r="L180" s="108"/>
      <c r="M180" s="108"/>
      <c r="N180" s="108"/>
      <c r="O180" s="108"/>
      <c r="P180" s="108"/>
      <c r="Q180" s="108"/>
      <c r="R180" s="108"/>
      <c r="S180" s="108"/>
      <c r="T180" s="108"/>
      <c r="U180" s="111"/>
      <c r="V180" s="28"/>
    </row>
    <row r="181" spans="2:22" s="4" customFormat="1" ht="18.75" customHeight="1" thickBot="1">
      <c r="B181" s="85"/>
      <c r="C181" s="176" t="s">
        <v>29</v>
      </c>
      <c r="D181" s="177"/>
      <c r="E181" s="112">
        <v>80</v>
      </c>
      <c r="F181" s="112">
        <v>90</v>
      </c>
      <c r="G181" s="112">
        <v>100</v>
      </c>
      <c r="H181" s="112">
        <v>110</v>
      </c>
      <c r="I181" s="112">
        <v>120</v>
      </c>
      <c r="J181" s="112">
        <v>130</v>
      </c>
      <c r="K181" s="112">
        <v>140</v>
      </c>
      <c r="L181" s="112">
        <v>150</v>
      </c>
      <c r="M181" s="112">
        <v>160</v>
      </c>
      <c r="N181" s="112">
        <v>170</v>
      </c>
      <c r="O181" s="112">
        <v>180</v>
      </c>
      <c r="P181" s="113">
        <v>190</v>
      </c>
      <c r="Q181" s="114">
        <v>200</v>
      </c>
      <c r="R181" s="115">
        <v>210</v>
      </c>
      <c r="S181" s="116">
        <v>220</v>
      </c>
      <c r="T181" s="28"/>
      <c r="U181" s="42"/>
      <c r="V181" s="28"/>
    </row>
    <row r="182" spans="2:22" s="4" customFormat="1" ht="18.75" customHeight="1">
      <c r="B182" s="85"/>
      <c r="C182" s="180" t="s">
        <v>25</v>
      </c>
      <c r="D182" s="181"/>
      <c r="E182" s="83">
        <f aca="true" t="shared" si="30" ref="E182:P182">ROUNDUP(F182-$U$131-E121+D121,-1)</f>
        <v>12620</v>
      </c>
      <c r="F182" s="83">
        <f t="shared" si="30"/>
        <v>13960</v>
      </c>
      <c r="G182" s="83">
        <f t="shared" si="30"/>
        <v>14980</v>
      </c>
      <c r="H182" s="83">
        <f t="shared" si="30"/>
        <v>15680</v>
      </c>
      <c r="I182" s="83">
        <f t="shared" si="30"/>
        <v>16030</v>
      </c>
      <c r="J182" s="83">
        <f t="shared" si="30"/>
        <v>16710</v>
      </c>
      <c r="K182" s="83">
        <f t="shared" si="30"/>
        <v>17730</v>
      </c>
      <c r="L182" s="83">
        <f t="shared" si="30"/>
        <v>20350</v>
      </c>
      <c r="M182" s="83">
        <f t="shared" si="30"/>
        <v>20730</v>
      </c>
      <c r="N182" s="83">
        <f t="shared" si="30"/>
        <v>21750</v>
      </c>
      <c r="O182" s="83">
        <f t="shared" si="30"/>
        <v>22770</v>
      </c>
      <c r="P182" s="83">
        <f t="shared" si="30"/>
        <v>23470</v>
      </c>
      <c r="Q182" s="117">
        <f>ROUNDUP(U130+P121,-1)</f>
        <v>23530</v>
      </c>
      <c r="R182" s="83">
        <f>ROUNDUP(Q182+$U$131+Q121-P121,-1)</f>
        <v>24550</v>
      </c>
      <c r="S182" s="83">
        <f>ROUNDUP(R182+$U$131+R121-Q121,-1)</f>
        <v>25570</v>
      </c>
      <c r="T182" s="28"/>
      <c r="U182" s="42"/>
      <c r="V182" s="28"/>
    </row>
    <row r="183" spans="2:22" s="4" customFormat="1" ht="18.75" customHeight="1">
      <c r="B183" s="85"/>
      <c r="C183" s="180" t="s">
        <v>26</v>
      </c>
      <c r="D183" s="181"/>
      <c r="E183" s="118">
        <f aca="true" t="shared" si="31" ref="E183:S183">ROUNDUP(E182+D128,-1)</f>
        <v>14060</v>
      </c>
      <c r="F183" s="33">
        <f t="shared" si="31"/>
        <v>15560</v>
      </c>
      <c r="G183" s="33">
        <f t="shared" si="31"/>
        <v>16740</v>
      </c>
      <c r="H183" s="33">
        <f t="shared" si="31"/>
        <v>17600</v>
      </c>
      <c r="I183" s="33">
        <f t="shared" si="31"/>
        <v>17950</v>
      </c>
      <c r="J183" s="33">
        <f t="shared" si="31"/>
        <v>18630</v>
      </c>
      <c r="K183" s="33">
        <f t="shared" si="31"/>
        <v>19810</v>
      </c>
      <c r="L183" s="33">
        <f t="shared" si="31"/>
        <v>21790</v>
      </c>
      <c r="M183" s="33">
        <f t="shared" si="31"/>
        <v>22490</v>
      </c>
      <c r="N183" s="33">
        <f t="shared" si="31"/>
        <v>23670</v>
      </c>
      <c r="O183" s="33">
        <f t="shared" si="31"/>
        <v>24690</v>
      </c>
      <c r="P183" s="33">
        <f t="shared" si="31"/>
        <v>25550</v>
      </c>
      <c r="Q183" s="119">
        <f t="shared" si="31"/>
        <v>26090</v>
      </c>
      <c r="R183" s="33">
        <f t="shared" si="31"/>
        <v>27270</v>
      </c>
      <c r="S183" s="95">
        <f t="shared" si="31"/>
        <v>28450</v>
      </c>
      <c r="T183" s="28"/>
      <c r="U183" s="42"/>
      <c r="V183" s="28"/>
    </row>
    <row r="184" spans="2:22" s="4" customFormat="1" ht="18.75" customHeight="1" thickBot="1">
      <c r="B184" s="85"/>
      <c r="C184" s="180" t="s">
        <v>27</v>
      </c>
      <c r="D184" s="181"/>
      <c r="E184" s="120">
        <f aca="true" t="shared" si="32" ref="E184:S184">ROUNDUP(E182+D135,-1)</f>
        <v>15180</v>
      </c>
      <c r="F184" s="84">
        <f t="shared" si="32"/>
        <v>16840</v>
      </c>
      <c r="G184" s="84">
        <f t="shared" si="32"/>
        <v>18180</v>
      </c>
      <c r="H184" s="84">
        <f t="shared" si="32"/>
        <v>19200</v>
      </c>
      <c r="I184" s="84">
        <f t="shared" si="32"/>
        <v>19710</v>
      </c>
      <c r="J184" s="84">
        <f t="shared" si="32"/>
        <v>20550</v>
      </c>
      <c r="K184" s="84">
        <f t="shared" si="32"/>
        <v>21890</v>
      </c>
      <c r="L184" s="84">
        <f t="shared" si="32"/>
        <v>24030</v>
      </c>
      <c r="M184" s="84">
        <f t="shared" si="32"/>
        <v>24890</v>
      </c>
      <c r="N184" s="84">
        <f t="shared" si="32"/>
        <v>26230</v>
      </c>
      <c r="O184" s="84">
        <f t="shared" si="32"/>
        <v>27410</v>
      </c>
      <c r="P184" s="84">
        <f t="shared" si="32"/>
        <v>28430</v>
      </c>
      <c r="Q184" s="121">
        <f t="shared" si="32"/>
        <v>29130</v>
      </c>
      <c r="R184" s="84">
        <f t="shared" si="32"/>
        <v>30470</v>
      </c>
      <c r="S184" s="122">
        <f t="shared" si="32"/>
        <v>31810</v>
      </c>
      <c r="T184" s="28"/>
      <c r="U184" s="42"/>
      <c r="V184" s="28"/>
    </row>
    <row r="185" spans="2:22" s="4" customFormat="1" ht="18.75" customHeight="1">
      <c r="B185" s="85"/>
      <c r="C185" s="28"/>
      <c r="D185" s="28"/>
      <c r="E185" s="28"/>
      <c r="F185" s="28"/>
      <c r="G185" s="28"/>
      <c r="H185" s="28"/>
      <c r="I185" s="123"/>
      <c r="J185" s="123"/>
      <c r="K185" s="124"/>
      <c r="L185" s="28"/>
      <c r="M185" s="28"/>
      <c r="N185" s="28"/>
      <c r="O185" s="28"/>
      <c r="P185" s="28"/>
      <c r="Q185" s="28"/>
      <c r="R185" s="28"/>
      <c r="S185" s="28"/>
      <c r="T185" s="28"/>
      <c r="U185" s="42"/>
      <c r="V185" s="28"/>
    </row>
    <row r="186" spans="2:22" s="4" customFormat="1" ht="18.75" customHeight="1">
      <c r="B186" s="85"/>
      <c r="D186" s="32"/>
      <c r="E186" s="60"/>
      <c r="F186" s="60"/>
      <c r="G186" s="60"/>
      <c r="H186" s="28"/>
      <c r="I186" s="182" t="s">
        <v>30</v>
      </c>
      <c r="J186" s="183"/>
      <c r="K186" s="183"/>
      <c r="L186" s="183"/>
      <c r="M186" s="183"/>
      <c r="N186" s="183"/>
      <c r="O186" s="125"/>
      <c r="P186" s="29" t="s">
        <v>31</v>
      </c>
      <c r="R186" s="30"/>
      <c r="S186" s="30"/>
      <c r="T186" s="30"/>
      <c r="U186" s="31"/>
      <c r="V186" s="30"/>
    </row>
    <row r="187" spans="2:22" s="4" customFormat="1" ht="18.75" customHeight="1">
      <c r="B187" s="85"/>
      <c r="D187" s="32"/>
      <c r="E187" s="26"/>
      <c r="F187" s="52"/>
      <c r="G187" s="126"/>
      <c r="H187" s="28"/>
      <c r="I187" s="183"/>
      <c r="J187" s="183"/>
      <c r="K187" s="183"/>
      <c r="L187" s="183"/>
      <c r="M187" s="183"/>
      <c r="N187" s="183"/>
      <c r="O187" s="125"/>
      <c r="P187" s="35" t="s">
        <v>32</v>
      </c>
      <c r="R187" s="36"/>
      <c r="S187" s="36"/>
      <c r="T187" s="28"/>
      <c r="U187" s="127"/>
      <c r="V187" s="30"/>
    </row>
    <row r="188" spans="2:22" s="4" customFormat="1" ht="18.75" customHeight="1">
      <c r="B188" s="85"/>
      <c r="C188" s="32"/>
      <c r="D188" s="32"/>
      <c r="E188" s="26"/>
      <c r="F188" s="52"/>
      <c r="G188" s="126"/>
      <c r="H188" s="28"/>
      <c r="I188" s="183"/>
      <c r="J188" s="183"/>
      <c r="K188" s="183"/>
      <c r="L188" s="183"/>
      <c r="M188" s="183"/>
      <c r="N188" s="183"/>
      <c r="O188" s="125"/>
      <c r="P188" s="35" t="s">
        <v>9</v>
      </c>
      <c r="R188" s="36"/>
      <c r="S188" s="36"/>
      <c r="T188" s="28"/>
      <c r="U188" s="127" t="s">
        <v>33</v>
      </c>
      <c r="V188" s="28"/>
    </row>
    <row r="189" spans="2:22" s="4" customFormat="1" ht="18.75" customHeight="1">
      <c r="B189" s="85"/>
      <c r="C189" s="32"/>
      <c r="D189" s="32"/>
      <c r="E189" s="26"/>
      <c r="F189" s="52"/>
      <c r="G189" s="126"/>
      <c r="H189" s="28"/>
      <c r="I189" s="182" t="s">
        <v>34</v>
      </c>
      <c r="J189" s="184"/>
      <c r="K189" s="184"/>
      <c r="L189" s="184"/>
      <c r="M189" s="184"/>
      <c r="N189" s="184"/>
      <c r="O189" s="125"/>
      <c r="P189" s="35" t="s">
        <v>39</v>
      </c>
      <c r="R189" s="36"/>
      <c r="S189" s="36"/>
      <c r="T189" s="28"/>
      <c r="U189" s="127" t="s">
        <v>12</v>
      </c>
      <c r="V189" s="28"/>
    </row>
    <row r="190" spans="2:22" s="4" customFormat="1" ht="18.75" customHeight="1">
      <c r="B190" s="85"/>
      <c r="C190" s="32"/>
      <c r="D190" s="32"/>
      <c r="E190" s="26"/>
      <c r="F190" s="52"/>
      <c r="G190" s="126"/>
      <c r="H190" s="28"/>
      <c r="I190" s="184"/>
      <c r="J190" s="184"/>
      <c r="K190" s="184"/>
      <c r="L190" s="184"/>
      <c r="M190" s="184"/>
      <c r="N190" s="184"/>
      <c r="O190" s="128"/>
      <c r="P190" s="35" t="s">
        <v>40</v>
      </c>
      <c r="R190" s="36"/>
      <c r="S190" s="36"/>
      <c r="T190" s="28"/>
      <c r="U190" s="127" t="s">
        <v>14</v>
      </c>
      <c r="V190" s="28"/>
    </row>
    <row r="191" spans="2:22" s="4" customFormat="1" ht="18.75" customHeight="1">
      <c r="B191" s="85"/>
      <c r="C191" s="32"/>
      <c r="D191" s="32"/>
      <c r="E191" s="26"/>
      <c r="F191" s="52"/>
      <c r="G191" s="126"/>
      <c r="H191" s="28"/>
      <c r="I191" s="184"/>
      <c r="J191" s="184"/>
      <c r="K191" s="184"/>
      <c r="L191" s="184"/>
      <c r="M191" s="184"/>
      <c r="N191" s="184"/>
      <c r="O191" s="128"/>
      <c r="P191" s="35" t="s">
        <v>41</v>
      </c>
      <c r="R191" s="36"/>
      <c r="S191" s="36"/>
      <c r="T191" s="28"/>
      <c r="U191" s="127" t="s">
        <v>16</v>
      </c>
      <c r="V191" s="28"/>
    </row>
    <row r="192" spans="2:22" s="4" customFormat="1" ht="18.75" customHeight="1">
      <c r="B192" s="85"/>
      <c r="C192" s="32"/>
      <c r="D192" s="32"/>
      <c r="E192" s="26"/>
      <c r="F192" s="52"/>
      <c r="G192" s="126"/>
      <c r="H192" s="28"/>
      <c r="I192" s="184"/>
      <c r="J192" s="184"/>
      <c r="K192" s="184"/>
      <c r="L192" s="184"/>
      <c r="M192" s="184"/>
      <c r="N192" s="184"/>
      <c r="O192" s="28"/>
      <c r="P192" s="59" t="s">
        <v>42</v>
      </c>
      <c r="R192" s="36"/>
      <c r="S192" s="36"/>
      <c r="T192" s="28"/>
      <c r="U192" s="127" t="s">
        <v>18</v>
      </c>
      <c r="V192" s="28"/>
    </row>
    <row r="193" spans="2:22" s="4" customFormat="1" ht="18.75" customHeight="1">
      <c r="B193" s="85"/>
      <c r="C193" s="32"/>
      <c r="D193" s="32"/>
      <c r="E193" s="26"/>
      <c r="F193" s="52"/>
      <c r="G193" s="126"/>
      <c r="H193" s="28"/>
      <c r="I193" s="28"/>
      <c r="J193" s="28"/>
      <c r="K193" s="28"/>
      <c r="L193" s="28"/>
      <c r="M193" s="28"/>
      <c r="N193" s="28"/>
      <c r="O193" s="28"/>
      <c r="P193" s="35" t="s">
        <v>19</v>
      </c>
      <c r="R193" s="36"/>
      <c r="S193" s="36"/>
      <c r="T193" s="28"/>
      <c r="U193" s="127" t="s">
        <v>20</v>
      </c>
      <c r="V193" s="28"/>
    </row>
    <row r="194" spans="2:22" s="4" customFormat="1" ht="18.75" customHeight="1">
      <c r="B194" s="85"/>
      <c r="C194" s="32"/>
      <c r="D194" s="32"/>
      <c r="E194" s="26"/>
      <c r="F194" s="52"/>
      <c r="G194" s="126"/>
      <c r="H194" s="28"/>
      <c r="I194" s="123"/>
      <c r="J194" s="123"/>
      <c r="K194" s="124"/>
      <c r="L194" s="28"/>
      <c r="M194" s="28"/>
      <c r="N194" s="28"/>
      <c r="O194" s="28"/>
      <c r="P194" s="28"/>
      <c r="Q194" s="170" t="s">
        <v>21</v>
      </c>
      <c r="R194" s="171"/>
      <c r="S194" s="171"/>
      <c r="T194" s="171"/>
      <c r="U194" s="172"/>
      <c r="V194" s="129"/>
    </row>
    <row r="195" spans="2:22" s="4" customFormat="1" ht="18.75" customHeight="1">
      <c r="B195" s="85"/>
      <c r="C195" s="32"/>
      <c r="D195" s="32"/>
      <c r="E195" s="200" t="s">
        <v>35</v>
      </c>
      <c r="F195" s="52"/>
      <c r="G195" s="126"/>
      <c r="H195" s="28"/>
      <c r="I195" s="123"/>
      <c r="J195" s="123"/>
      <c r="K195" s="124"/>
      <c r="L195" s="28"/>
      <c r="M195" s="28"/>
      <c r="N195" s="28"/>
      <c r="O195" s="28"/>
      <c r="P195" s="28"/>
      <c r="Q195" s="171"/>
      <c r="R195" s="171"/>
      <c r="S195" s="171"/>
      <c r="T195" s="171"/>
      <c r="U195" s="172"/>
      <c r="V195" s="129"/>
    </row>
    <row r="196" spans="2:22" s="4" customFormat="1" ht="18.75" customHeight="1">
      <c r="B196" s="85"/>
      <c r="C196" s="32"/>
      <c r="D196" s="32"/>
      <c r="E196" s="26"/>
      <c r="F196" s="52"/>
      <c r="G196" s="126"/>
      <c r="H196" s="28"/>
      <c r="I196" s="123"/>
      <c r="J196" s="123"/>
      <c r="K196" s="124"/>
      <c r="L196" s="28"/>
      <c r="M196" s="28"/>
      <c r="N196" s="28"/>
      <c r="O196" s="28"/>
      <c r="P196" s="28"/>
      <c r="Q196" s="28"/>
      <c r="R196" s="28"/>
      <c r="S196" s="28"/>
      <c r="T196" s="28"/>
      <c r="U196" s="42"/>
      <c r="V196" s="28"/>
    </row>
    <row r="197" spans="2:22" s="4" customFormat="1" ht="18.75" customHeight="1" thickBot="1">
      <c r="B197" s="130"/>
      <c r="C197" s="73"/>
      <c r="D197" s="73"/>
      <c r="E197" s="131"/>
      <c r="F197" s="132"/>
      <c r="G197" s="71"/>
      <c r="H197" s="71"/>
      <c r="I197" s="72"/>
      <c r="J197" s="72"/>
      <c r="K197" s="73"/>
      <c r="L197" s="71"/>
      <c r="M197" s="71"/>
      <c r="N197" s="71"/>
      <c r="O197" s="71"/>
      <c r="P197" s="71"/>
      <c r="Q197" s="71"/>
      <c r="R197" s="71"/>
      <c r="S197" s="71"/>
      <c r="T197" s="71"/>
      <c r="U197" s="74"/>
      <c r="V197" s="28"/>
    </row>
    <row r="198" spans="9:22" s="4" customFormat="1" ht="18.75" customHeight="1">
      <c r="I198" s="123"/>
      <c r="J198" s="123"/>
      <c r="K198" s="124"/>
      <c r="V198" s="28"/>
    </row>
    <row r="199" spans="3:22" s="4" customFormat="1" ht="25.5">
      <c r="C199" s="135" t="s">
        <v>38</v>
      </c>
      <c r="D199" s="136"/>
      <c r="E199" s="137"/>
      <c r="F199" s="137"/>
      <c r="G199" s="138"/>
      <c r="H199" s="139"/>
      <c r="I199" s="123"/>
      <c r="J199" s="123"/>
      <c r="K199" s="124"/>
      <c r="L199" s="138"/>
      <c r="V199" s="28"/>
    </row>
    <row r="200" spans="3:13" s="4" customFormat="1" ht="18.75" customHeight="1" thickBot="1">
      <c r="C200" s="140"/>
      <c r="D200" s="136"/>
      <c r="E200" s="137"/>
      <c r="F200" s="137"/>
      <c r="G200" s="138"/>
      <c r="H200" s="139"/>
      <c r="I200" s="123"/>
      <c r="J200" s="123"/>
      <c r="K200" s="124"/>
      <c r="L200" s="138"/>
      <c r="M200" s="28"/>
    </row>
    <row r="201" spans="2:22" s="4" customFormat="1" ht="14.25" customHeight="1" thickBot="1">
      <c r="B201" s="107"/>
      <c r="C201" s="141"/>
      <c r="D201" s="142"/>
      <c r="E201" s="142"/>
      <c r="F201" s="142"/>
      <c r="G201" s="143"/>
      <c r="H201" s="143"/>
      <c r="I201" s="109"/>
      <c r="J201" s="144"/>
      <c r="V201" s="28"/>
    </row>
    <row r="202" spans="2:21" s="4" customFormat="1" ht="18.75" customHeight="1" thickBot="1" thickTop="1">
      <c r="B202" s="85"/>
      <c r="C202" s="178" t="str">
        <f>K5</f>
        <v>10 категория</v>
      </c>
      <c r="D202" s="179"/>
      <c r="E202" s="145">
        <f>ROUNDUP(D138+U137,-1)</f>
        <v>7460</v>
      </c>
      <c r="F202" s="146"/>
      <c r="G202" s="104"/>
      <c r="H202" s="104"/>
      <c r="I202" s="104"/>
      <c r="J202" s="147"/>
      <c r="L202" s="157"/>
      <c r="M202" s="158"/>
      <c r="N202" s="158"/>
      <c r="O202" s="158"/>
      <c r="P202" s="158"/>
      <c r="Q202" s="158"/>
      <c r="R202" s="158"/>
      <c r="S202" s="158"/>
      <c r="T202" s="158"/>
      <c r="U202" s="159"/>
    </row>
    <row r="203" spans="2:21" s="4" customFormat="1" ht="18.75" customHeight="1">
      <c r="B203" s="85"/>
      <c r="C203" s="148"/>
      <c r="D203" s="148"/>
      <c r="E203" s="149"/>
      <c r="F203" s="150"/>
      <c r="G203" s="104"/>
      <c r="H203" s="104"/>
      <c r="I203" s="104"/>
      <c r="J203" s="147"/>
      <c r="L203" s="160"/>
      <c r="M203" s="161" t="s">
        <v>43</v>
      </c>
      <c r="N203" s="28"/>
      <c r="O203" s="28"/>
      <c r="P203" s="28"/>
      <c r="Q203" s="28"/>
      <c r="R203" s="28"/>
      <c r="S203" s="28"/>
      <c r="T203" s="28"/>
      <c r="U203" s="162"/>
    </row>
    <row r="204" spans="2:22" ht="20.25">
      <c r="B204" s="151"/>
      <c r="C204" s="152"/>
      <c r="D204" s="152"/>
      <c r="E204" s="152"/>
      <c r="F204" s="152"/>
      <c r="G204" s="152"/>
      <c r="H204" s="152"/>
      <c r="I204" s="152"/>
      <c r="J204" s="153"/>
      <c r="K204" s="4"/>
      <c r="L204" s="160"/>
      <c r="M204" s="163" t="s">
        <v>44</v>
      </c>
      <c r="N204" s="163"/>
      <c r="O204" s="28"/>
      <c r="P204" s="28"/>
      <c r="Q204" s="28"/>
      <c r="R204" s="28"/>
      <c r="S204" s="28"/>
      <c r="T204" s="28"/>
      <c r="U204" s="162"/>
      <c r="V204" s="4"/>
    </row>
    <row r="205" spans="2:22" ht="20.25">
      <c r="B205" s="151"/>
      <c r="C205" s="152"/>
      <c r="D205" s="152"/>
      <c r="E205" s="152"/>
      <c r="F205" s="152"/>
      <c r="G205" s="152"/>
      <c r="H205" s="152"/>
      <c r="I205" s="152"/>
      <c r="J205" s="153"/>
      <c r="K205" s="4"/>
      <c r="L205" s="160"/>
      <c r="M205" s="163" t="s">
        <v>45</v>
      </c>
      <c r="N205" s="163"/>
      <c r="O205" s="28"/>
      <c r="P205" s="28"/>
      <c r="Q205" s="28"/>
      <c r="R205" s="28"/>
      <c r="S205" s="28"/>
      <c r="T205" s="28"/>
      <c r="U205" s="162"/>
      <c r="V205" s="4"/>
    </row>
    <row r="206" spans="2:22" ht="20.25">
      <c r="B206" s="151"/>
      <c r="C206" s="152"/>
      <c r="D206" s="152"/>
      <c r="E206" s="152"/>
      <c r="F206" s="152"/>
      <c r="G206" s="152"/>
      <c r="H206" s="152"/>
      <c r="I206" s="152"/>
      <c r="J206" s="153"/>
      <c r="K206" s="4"/>
      <c r="L206" s="160"/>
      <c r="M206" s="163" t="s">
        <v>46</v>
      </c>
      <c r="N206" s="163"/>
      <c r="O206" s="28"/>
      <c r="P206" s="28"/>
      <c r="Q206" s="28"/>
      <c r="R206" s="28"/>
      <c r="S206" s="28"/>
      <c r="T206" s="28"/>
      <c r="U206" s="162"/>
      <c r="V206" s="4"/>
    </row>
    <row r="207" spans="2:22" ht="20.25">
      <c r="B207" s="151"/>
      <c r="C207" s="152"/>
      <c r="D207" s="152"/>
      <c r="E207" s="152"/>
      <c r="F207" s="152"/>
      <c r="G207" s="152"/>
      <c r="H207" s="152"/>
      <c r="I207" s="152"/>
      <c r="J207" s="153"/>
      <c r="K207" s="4"/>
      <c r="L207" s="160"/>
      <c r="M207" s="163" t="s">
        <v>47</v>
      </c>
      <c r="N207" s="163"/>
      <c r="O207" s="28"/>
      <c r="P207" s="28"/>
      <c r="Q207" s="28"/>
      <c r="R207" s="28"/>
      <c r="S207" s="28"/>
      <c r="T207" s="28"/>
      <c r="U207" s="162"/>
      <c r="V207" s="4"/>
    </row>
    <row r="208" spans="2:22" ht="20.25">
      <c r="B208" s="151"/>
      <c r="C208" s="152"/>
      <c r="D208" s="152"/>
      <c r="E208" s="152"/>
      <c r="F208" s="152"/>
      <c r="G208" s="152"/>
      <c r="H208" s="152"/>
      <c r="I208" s="152"/>
      <c r="J208" s="153"/>
      <c r="K208" s="4"/>
      <c r="L208" s="160"/>
      <c r="M208" s="163" t="s">
        <v>48</v>
      </c>
      <c r="N208" s="163"/>
      <c r="O208" s="28"/>
      <c r="P208" s="28"/>
      <c r="Q208" s="28"/>
      <c r="R208" s="28"/>
      <c r="S208" s="28"/>
      <c r="T208" s="28"/>
      <c r="U208" s="162"/>
      <c r="V208" s="4"/>
    </row>
    <row r="209" spans="2:22" ht="20.25">
      <c r="B209" s="151"/>
      <c r="C209" s="152"/>
      <c r="D209" s="152"/>
      <c r="E209" s="152"/>
      <c r="F209" s="152"/>
      <c r="G209" s="152"/>
      <c r="H209" s="152"/>
      <c r="I209" s="152"/>
      <c r="J209" s="153"/>
      <c r="K209" s="4"/>
      <c r="L209" s="160"/>
      <c r="M209" s="163" t="s">
        <v>49</v>
      </c>
      <c r="N209" s="163"/>
      <c r="O209" s="28"/>
      <c r="P209" s="28"/>
      <c r="Q209" s="28"/>
      <c r="R209" s="28"/>
      <c r="S209" s="28"/>
      <c r="T209" s="28"/>
      <c r="U209" s="162"/>
      <c r="V209" s="4"/>
    </row>
    <row r="210" spans="2:22" ht="15.75" thickBot="1">
      <c r="B210" s="154"/>
      <c r="C210" s="155"/>
      <c r="D210" s="155"/>
      <c r="E210" s="155"/>
      <c r="F210" s="155"/>
      <c r="G210" s="155"/>
      <c r="H210" s="155"/>
      <c r="I210" s="155"/>
      <c r="J210" s="156"/>
      <c r="K210" s="4"/>
      <c r="L210" s="164"/>
      <c r="M210" s="165"/>
      <c r="N210" s="165"/>
      <c r="O210" s="165"/>
      <c r="P210" s="165"/>
      <c r="Q210" s="165"/>
      <c r="R210" s="165"/>
      <c r="S210" s="165"/>
      <c r="T210" s="165"/>
      <c r="U210" s="166"/>
      <c r="V210" s="4"/>
    </row>
    <row r="211" spans="2:22" ht="15">
      <c r="B211" s="152"/>
      <c r="C211" s="152"/>
      <c r="D211" s="152"/>
      <c r="E211" s="152"/>
      <c r="F211" s="152"/>
      <c r="G211" s="152"/>
      <c r="H211" s="152"/>
      <c r="I211" s="152"/>
      <c r="J211" s="15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0" s="4" customFormat="1" ht="18.75" customHeight="1">
      <c r="B212" s="167" t="s">
        <v>50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s="4" customFormat="1" ht="18.75" customHeight="1">
      <c r="B213" s="167" t="s">
        <v>51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s="4" customFormat="1" ht="18.75" customHeight="1">
      <c r="B214" s="167" t="s">
        <v>52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s="4" customFormat="1" ht="18.75" customHeight="1">
      <c r="B215" s="168" t="s">
        <v>53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</sheetData>
  <sheetProtection/>
  <mergeCells count="71">
    <mergeCell ref="K168:T172"/>
    <mergeCell ref="C1:J1"/>
    <mergeCell ref="N1:U4"/>
    <mergeCell ref="C2:K4"/>
    <mergeCell ref="K5:L5"/>
    <mergeCell ref="C10:D10"/>
    <mergeCell ref="D11:D14"/>
    <mergeCell ref="E15:E18"/>
    <mergeCell ref="F19:F22"/>
    <mergeCell ref="G23:G26"/>
    <mergeCell ref="H27:H30"/>
    <mergeCell ref="I31:I34"/>
    <mergeCell ref="J35:J38"/>
    <mergeCell ref="K39:K42"/>
    <mergeCell ref="P39:T41"/>
    <mergeCell ref="C45:D45"/>
    <mergeCell ref="D46:D49"/>
    <mergeCell ref="E50:E53"/>
    <mergeCell ref="F54:F57"/>
    <mergeCell ref="G58:G61"/>
    <mergeCell ref="H62:H65"/>
    <mergeCell ref="I66:I69"/>
    <mergeCell ref="J70:J73"/>
    <mergeCell ref="K74:K77"/>
    <mergeCell ref="P74:T76"/>
    <mergeCell ref="C81:D81"/>
    <mergeCell ref="D82:D85"/>
    <mergeCell ref="E86:E89"/>
    <mergeCell ref="F90:F93"/>
    <mergeCell ref="G94:G97"/>
    <mergeCell ref="H98:H101"/>
    <mergeCell ref="I102:I105"/>
    <mergeCell ref="J106:J109"/>
    <mergeCell ref="K110:K113"/>
    <mergeCell ref="P110:T112"/>
    <mergeCell ref="B116:R116"/>
    <mergeCell ref="B117:C117"/>
    <mergeCell ref="B118:C118"/>
    <mergeCell ref="B119:C119"/>
    <mergeCell ref="B120:C120"/>
    <mergeCell ref="B121:C121"/>
    <mergeCell ref="B123:R123"/>
    <mergeCell ref="B124:C124"/>
    <mergeCell ref="B125:C125"/>
    <mergeCell ref="B126:C126"/>
    <mergeCell ref="B127:C127"/>
    <mergeCell ref="B128:C128"/>
    <mergeCell ref="B130:R130"/>
    <mergeCell ref="B131:C131"/>
    <mergeCell ref="B132:C132"/>
    <mergeCell ref="B133:C133"/>
    <mergeCell ref="B134:C134"/>
    <mergeCell ref="B135:C135"/>
    <mergeCell ref="C142:D142"/>
    <mergeCell ref="D143:D145"/>
    <mergeCell ref="E146:E148"/>
    <mergeCell ref="F149:F151"/>
    <mergeCell ref="G152:G154"/>
    <mergeCell ref="H155:H157"/>
    <mergeCell ref="I158:I160"/>
    <mergeCell ref="J161:J163"/>
    <mergeCell ref="I186:N188"/>
    <mergeCell ref="I189:N192"/>
    <mergeCell ref="Q194:U195"/>
    <mergeCell ref="C202:D202"/>
    <mergeCell ref="K164:K166"/>
    <mergeCell ref="P164:T165"/>
    <mergeCell ref="C181:D181"/>
    <mergeCell ref="C182:D182"/>
    <mergeCell ref="C183:D183"/>
    <mergeCell ref="C184:D1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5"/>
  <sheetViews>
    <sheetView view="pageBreakPreview" zoomScale="60" zoomScalePageLayoutView="0" workbookViewId="0" topLeftCell="A181">
      <selection activeCell="D195" sqref="D195"/>
    </sheetView>
  </sheetViews>
  <sheetFormatPr defaultColWidth="9.140625" defaultRowHeight="15"/>
  <sheetData>
    <row r="1" spans="3:22" s="4" customFormat="1" ht="18.75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"/>
      <c r="L1" s="1"/>
      <c r="M1" s="2"/>
      <c r="N1" s="193" t="s">
        <v>55</v>
      </c>
      <c r="O1" s="194"/>
      <c r="P1" s="194"/>
      <c r="Q1" s="194"/>
      <c r="R1" s="194"/>
      <c r="S1" s="194"/>
      <c r="T1" s="194"/>
      <c r="U1" s="194"/>
      <c r="V1" s="3"/>
    </row>
    <row r="2" spans="2:22" s="4" customFormat="1" ht="18.75" customHeight="1">
      <c r="B2" s="169">
        <f>240*2</f>
        <v>480</v>
      </c>
      <c r="C2" s="197" t="s">
        <v>56</v>
      </c>
      <c r="D2" s="197"/>
      <c r="E2" s="197"/>
      <c r="F2" s="197"/>
      <c r="G2" s="197"/>
      <c r="H2" s="197"/>
      <c r="I2" s="197"/>
      <c r="J2" s="197"/>
      <c r="K2" s="197"/>
      <c r="L2" s="5"/>
      <c r="M2" s="5"/>
      <c r="N2" s="194"/>
      <c r="O2" s="194"/>
      <c r="P2" s="194"/>
      <c r="Q2" s="194"/>
      <c r="R2" s="194"/>
      <c r="S2" s="194"/>
      <c r="T2" s="194"/>
      <c r="U2" s="194"/>
      <c r="V2" s="3"/>
    </row>
    <row r="3" spans="2:22" s="4" customFormat="1" ht="18.75" customHeight="1">
      <c r="B3" s="169">
        <f>143*2</f>
        <v>286</v>
      </c>
      <c r="C3" s="197"/>
      <c r="D3" s="197"/>
      <c r="E3" s="197"/>
      <c r="F3" s="197"/>
      <c r="G3" s="197"/>
      <c r="H3" s="197"/>
      <c r="I3" s="197"/>
      <c r="J3" s="197"/>
      <c r="K3" s="197"/>
      <c r="L3" s="5"/>
      <c r="M3" s="5"/>
      <c r="N3" s="194"/>
      <c r="O3" s="194"/>
      <c r="P3" s="194"/>
      <c r="Q3" s="194"/>
      <c r="R3" s="194"/>
      <c r="S3" s="194"/>
      <c r="T3" s="194"/>
      <c r="U3" s="194"/>
      <c r="V3" s="3"/>
    </row>
    <row r="4" spans="2:22" s="4" customFormat="1" ht="18.75" customHeight="1">
      <c r="B4" s="169">
        <f>11.6*2</f>
        <v>23.2</v>
      </c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194"/>
      <c r="O4" s="194"/>
      <c r="P4" s="194"/>
      <c r="Q4" s="194"/>
      <c r="R4" s="194"/>
      <c r="S4" s="194"/>
      <c r="T4" s="194"/>
      <c r="U4" s="194"/>
      <c r="V4" s="3"/>
    </row>
    <row r="5" spans="2:16" s="4" customFormat="1" ht="17.25" customHeight="1">
      <c r="B5" s="8" t="s">
        <v>1</v>
      </c>
      <c r="C5" s="6"/>
      <c r="D5" s="9"/>
      <c r="E5" s="9"/>
      <c r="F5" s="9"/>
      <c r="G5" s="9"/>
      <c r="H5" s="9"/>
      <c r="I5" s="9"/>
      <c r="J5" s="9"/>
      <c r="K5" s="195" t="s">
        <v>54</v>
      </c>
      <c r="L5" s="195"/>
      <c r="M5" s="9"/>
      <c r="N5" s="10"/>
      <c r="O5" s="10"/>
      <c r="P5" s="10"/>
    </row>
    <row r="6" spans="3:22" s="4" customFormat="1" ht="18" customHeight="1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0"/>
      <c r="P6" s="10"/>
      <c r="Q6" s="7"/>
      <c r="R6" s="7"/>
      <c r="S6" s="7"/>
      <c r="T6" s="7"/>
      <c r="U6" s="7"/>
      <c r="V6" s="7"/>
    </row>
    <row r="7" spans="3:22" s="4" customFormat="1" ht="25.5" hidden="1"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/>
    </row>
    <row r="8" ht="15" hidden="1"/>
    <row r="9" spans="2:22" s="16" customFormat="1" ht="18.75" customHeight="1" hidden="1">
      <c r="B9" s="17"/>
      <c r="C9" s="18"/>
      <c r="D9" s="19"/>
      <c r="E9" s="18"/>
      <c r="F9" s="18"/>
      <c r="G9" s="20"/>
      <c r="H9" s="18"/>
      <c r="I9" s="21"/>
      <c r="J9" s="22"/>
      <c r="K9" s="22"/>
      <c r="L9" s="23"/>
      <c r="M9" s="21"/>
      <c r="N9" s="21"/>
      <c r="O9" s="21"/>
      <c r="P9" s="21"/>
      <c r="Q9" s="21"/>
      <c r="R9" s="21"/>
      <c r="S9" s="21"/>
      <c r="T9" s="21"/>
      <c r="U9" s="24"/>
      <c r="V9" s="15"/>
    </row>
    <row r="10" spans="3:22" s="4" customFormat="1" ht="18.75" customHeight="1" hidden="1">
      <c r="C10" s="188" t="s">
        <v>3</v>
      </c>
      <c r="D10" s="189"/>
      <c r="E10" s="27">
        <v>140</v>
      </c>
      <c r="F10" s="27">
        <v>150</v>
      </c>
      <c r="G10" s="27">
        <v>160</v>
      </c>
      <c r="H10" s="27">
        <v>170</v>
      </c>
      <c r="I10" s="27">
        <v>180</v>
      </c>
      <c r="J10" s="27">
        <v>190</v>
      </c>
      <c r="K10" s="27">
        <v>200</v>
      </c>
      <c r="L10" s="27">
        <v>210</v>
      </c>
      <c r="M10" s="27">
        <v>220</v>
      </c>
      <c r="N10" s="28"/>
      <c r="O10" s="28"/>
      <c r="P10" s="82" t="s">
        <v>4</v>
      </c>
      <c r="Q10" s="30"/>
      <c r="R10" s="30"/>
      <c r="S10" s="30"/>
      <c r="T10" s="30"/>
      <c r="U10" s="31"/>
      <c r="V10" s="28"/>
    </row>
    <row r="11" spans="3:22" s="4" customFormat="1" ht="18.75" customHeight="1" hidden="1">
      <c r="C11" s="32"/>
      <c r="D11" s="192">
        <v>105</v>
      </c>
      <c r="E11" s="33">
        <v>4.4</v>
      </c>
      <c r="F11" s="33">
        <v>4.5</v>
      </c>
      <c r="G11" s="33">
        <v>4.6</v>
      </c>
      <c r="H11" s="33">
        <v>4.9</v>
      </c>
      <c r="I11" s="33">
        <v>5.1</v>
      </c>
      <c r="J11" s="33">
        <v>5.3</v>
      </c>
      <c r="K11" s="33">
        <v>5.5</v>
      </c>
      <c r="L11" s="33">
        <v>5.7</v>
      </c>
      <c r="M11" s="33">
        <v>5.8</v>
      </c>
      <c r="N11" s="34" t="s">
        <v>5</v>
      </c>
      <c r="O11" s="28"/>
      <c r="P11" s="35" t="s">
        <v>24</v>
      </c>
      <c r="Q11" s="36"/>
      <c r="R11" s="36"/>
      <c r="S11" s="36"/>
      <c r="T11" s="36"/>
      <c r="U11" s="31"/>
      <c r="V11" s="28"/>
    </row>
    <row r="12" spans="3:22" s="4" customFormat="1" ht="18.75" customHeight="1" hidden="1">
      <c r="C12" s="32"/>
      <c r="D12" s="192"/>
      <c r="E12" s="33">
        <v>1</v>
      </c>
      <c r="F12" s="33">
        <v>1.1</v>
      </c>
      <c r="G12" s="33">
        <v>1.2</v>
      </c>
      <c r="H12" s="33">
        <v>1.2</v>
      </c>
      <c r="I12" s="33">
        <v>1.2</v>
      </c>
      <c r="J12" s="33">
        <v>1.3</v>
      </c>
      <c r="K12" s="33">
        <v>1.4</v>
      </c>
      <c r="L12" s="33">
        <v>1.5</v>
      </c>
      <c r="M12" s="33">
        <v>1.6</v>
      </c>
      <c r="N12" s="34" t="s">
        <v>6</v>
      </c>
      <c r="O12" s="28"/>
      <c r="P12" s="35"/>
      <c r="Q12" s="36"/>
      <c r="R12" s="36"/>
      <c r="S12" s="36"/>
      <c r="T12" s="36"/>
      <c r="U12" s="31"/>
      <c r="V12" s="28"/>
    </row>
    <row r="13" spans="2:22" s="4" customFormat="1" ht="18.75" customHeight="1" hidden="1">
      <c r="B13" s="25"/>
      <c r="C13" s="32"/>
      <c r="D13" s="192"/>
      <c r="E13" s="33">
        <v>1.2</v>
      </c>
      <c r="F13" s="33">
        <v>1.3</v>
      </c>
      <c r="G13" s="33">
        <v>1.4</v>
      </c>
      <c r="H13" s="33">
        <v>1.5</v>
      </c>
      <c r="I13" s="33">
        <v>1.6</v>
      </c>
      <c r="J13" s="33">
        <v>1.7</v>
      </c>
      <c r="K13" s="33">
        <v>1.8</v>
      </c>
      <c r="L13" s="37">
        <v>1.9</v>
      </c>
      <c r="M13" s="33">
        <v>2</v>
      </c>
      <c r="N13" s="34" t="s">
        <v>7</v>
      </c>
      <c r="O13" s="28"/>
      <c r="P13" s="35"/>
      <c r="Q13" s="36"/>
      <c r="R13" s="36"/>
      <c r="S13" s="36"/>
      <c r="T13" s="36"/>
      <c r="U13" s="31"/>
      <c r="V13" s="28"/>
    </row>
    <row r="14" spans="2:22" s="4" customFormat="1" ht="18.75" customHeight="1" hidden="1">
      <c r="B14" s="25"/>
      <c r="C14" s="32"/>
      <c r="D14" s="192"/>
      <c r="E14" s="33">
        <f aca="true" t="shared" si="0" ref="E14:M14">+ROUNDUP(E11*$B$2+E12*$B$3+E13*$B$4,-1)</f>
        <v>2430</v>
      </c>
      <c r="F14" s="33">
        <f t="shared" si="0"/>
        <v>2510</v>
      </c>
      <c r="G14" s="33">
        <f t="shared" si="0"/>
        <v>2590</v>
      </c>
      <c r="H14" s="33">
        <f t="shared" si="0"/>
        <v>2730</v>
      </c>
      <c r="I14" s="33">
        <f t="shared" si="0"/>
        <v>2830</v>
      </c>
      <c r="J14" s="33">
        <f t="shared" si="0"/>
        <v>2960</v>
      </c>
      <c r="K14" s="33">
        <f t="shared" si="0"/>
        <v>3090</v>
      </c>
      <c r="L14" s="33">
        <f t="shared" si="0"/>
        <v>3210</v>
      </c>
      <c r="M14" s="33">
        <f t="shared" si="0"/>
        <v>3290</v>
      </c>
      <c r="N14" s="34" t="s">
        <v>8</v>
      </c>
      <c r="O14" s="28"/>
      <c r="P14" s="35"/>
      <c r="Q14" s="36"/>
      <c r="R14" s="36"/>
      <c r="S14" s="36"/>
      <c r="T14" s="36"/>
      <c r="U14" s="31"/>
      <c r="V14" s="28"/>
    </row>
    <row r="15" spans="2:22" s="4" customFormat="1" ht="18.75" customHeight="1" hidden="1">
      <c r="B15" s="25"/>
      <c r="C15" s="32"/>
      <c r="D15" s="38"/>
      <c r="E15" s="186">
        <v>115</v>
      </c>
      <c r="F15" s="39">
        <v>4.6</v>
      </c>
      <c r="G15" s="39">
        <v>4.8</v>
      </c>
      <c r="H15" s="39">
        <v>5</v>
      </c>
      <c r="I15" s="39">
        <v>5.2</v>
      </c>
      <c r="J15" s="39">
        <v>5.4</v>
      </c>
      <c r="K15" s="39">
        <v>5.6</v>
      </c>
      <c r="L15" s="40">
        <v>5.8</v>
      </c>
      <c r="M15" s="41">
        <v>6.1</v>
      </c>
      <c r="N15" s="34" t="s">
        <v>5</v>
      </c>
      <c r="O15" s="28"/>
      <c r="P15" s="35" t="s">
        <v>9</v>
      </c>
      <c r="Q15" s="36"/>
      <c r="R15" s="36"/>
      <c r="S15" s="36"/>
      <c r="T15" s="36" t="s">
        <v>10</v>
      </c>
      <c r="U15" s="42"/>
      <c r="V15" s="28"/>
    </row>
    <row r="16" spans="2:22" s="4" customFormat="1" ht="18.75" customHeight="1" hidden="1">
      <c r="B16" s="25"/>
      <c r="C16" s="32"/>
      <c r="D16" s="38"/>
      <c r="E16" s="186"/>
      <c r="F16" s="39">
        <v>1.2</v>
      </c>
      <c r="G16" s="39">
        <v>1.2</v>
      </c>
      <c r="H16" s="39">
        <v>1.2</v>
      </c>
      <c r="I16" s="39">
        <v>1.2</v>
      </c>
      <c r="J16" s="39">
        <v>1.3</v>
      </c>
      <c r="K16" s="39">
        <v>1.4</v>
      </c>
      <c r="L16" s="43">
        <v>1.5</v>
      </c>
      <c r="M16" s="41">
        <v>1.6</v>
      </c>
      <c r="N16" s="34" t="s">
        <v>6</v>
      </c>
      <c r="O16" s="28"/>
      <c r="P16" s="35"/>
      <c r="Q16" s="36"/>
      <c r="R16" s="36"/>
      <c r="S16" s="36"/>
      <c r="T16" s="36"/>
      <c r="U16" s="42"/>
      <c r="V16" s="28"/>
    </row>
    <row r="17" spans="2:22" s="4" customFormat="1" ht="18.75" customHeight="1" hidden="1">
      <c r="B17" s="44"/>
      <c r="C17" s="45"/>
      <c r="D17" s="38"/>
      <c r="E17" s="186"/>
      <c r="F17" s="33">
        <f>F52</f>
        <v>1.3</v>
      </c>
      <c r="G17" s="33">
        <f aca="true" t="shared" si="1" ref="G17:M17">G52</f>
        <v>1.4</v>
      </c>
      <c r="H17" s="33">
        <f t="shared" si="1"/>
        <v>1.5</v>
      </c>
      <c r="I17" s="33">
        <f t="shared" si="1"/>
        <v>1.6</v>
      </c>
      <c r="J17" s="33">
        <f t="shared" si="1"/>
        <v>1.7</v>
      </c>
      <c r="K17" s="39">
        <f t="shared" si="1"/>
        <v>1.8</v>
      </c>
      <c r="L17" s="46">
        <f t="shared" si="1"/>
        <v>1.9</v>
      </c>
      <c r="M17" s="41">
        <f t="shared" si="1"/>
        <v>2</v>
      </c>
      <c r="N17" s="34" t="s">
        <v>7</v>
      </c>
      <c r="O17" s="28"/>
      <c r="P17" s="35"/>
      <c r="Q17" s="36"/>
      <c r="R17" s="36"/>
      <c r="S17" s="36"/>
      <c r="T17" s="36"/>
      <c r="U17" s="42"/>
      <c r="V17" s="28"/>
    </row>
    <row r="18" spans="2:22" s="4" customFormat="1" ht="18.75" customHeight="1" hidden="1">
      <c r="B18" s="44"/>
      <c r="C18" s="45"/>
      <c r="D18" s="38"/>
      <c r="E18" s="186"/>
      <c r="F18" s="47">
        <f aca="true" t="shared" si="2" ref="F18:M18">ROUNDUP($B$2*F15+$B$3*F16+$B$4*F17,-1)</f>
        <v>2590</v>
      </c>
      <c r="G18" s="47">
        <f t="shared" si="2"/>
        <v>2680</v>
      </c>
      <c r="H18" s="47">
        <f t="shared" si="2"/>
        <v>2780</v>
      </c>
      <c r="I18" s="47">
        <f t="shared" si="2"/>
        <v>2880</v>
      </c>
      <c r="J18" s="47">
        <f t="shared" si="2"/>
        <v>3010</v>
      </c>
      <c r="K18" s="47">
        <f t="shared" si="2"/>
        <v>3140</v>
      </c>
      <c r="L18" s="48">
        <f t="shared" si="2"/>
        <v>3260</v>
      </c>
      <c r="M18" s="47">
        <f t="shared" si="2"/>
        <v>3440</v>
      </c>
      <c r="N18" s="34" t="s">
        <v>8</v>
      </c>
      <c r="O18" s="28"/>
      <c r="P18" s="35"/>
      <c r="Q18" s="36"/>
      <c r="R18" s="36"/>
      <c r="S18" s="36"/>
      <c r="T18" s="36"/>
      <c r="U18" s="42"/>
      <c r="V18" s="28"/>
    </row>
    <row r="19" spans="2:22" s="4" customFormat="1" ht="18.75" customHeight="1" hidden="1">
      <c r="B19" s="49"/>
      <c r="C19" s="50"/>
      <c r="D19" s="51"/>
      <c r="E19" s="52"/>
      <c r="F19" s="186">
        <v>125</v>
      </c>
      <c r="G19" s="33">
        <v>4.8</v>
      </c>
      <c r="H19" s="33">
        <v>5.2</v>
      </c>
      <c r="I19" s="33">
        <v>5.4</v>
      </c>
      <c r="J19" s="33">
        <v>5.5</v>
      </c>
      <c r="K19" s="33">
        <v>5.7</v>
      </c>
      <c r="L19" s="47">
        <v>5.9</v>
      </c>
      <c r="M19" s="33">
        <v>6.2</v>
      </c>
      <c r="N19" s="34" t="s">
        <v>5</v>
      </c>
      <c r="O19" s="28"/>
      <c r="P19" s="35" t="s">
        <v>11</v>
      </c>
      <c r="Q19" s="36"/>
      <c r="R19" s="36"/>
      <c r="S19" s="36"/>
      <c r="T19" s="36" t="s">
        <v>12</v>
      </c>
      <c r="U19" s="42"/>
      <c r="V19" s="28"/>
    </row>
    <row r="20" spans="2:22" s="4" customFormat="1" ht="18.75" customHeight="1" hidden="1">
      <c r="B20" s="49"/>
      <c r="C20" s="50"/>
      <c r="D20" s="51"/>
      <c r="E20" s="52"/>
      <c r="F20" s="186"/>
      <c r="G20" s="33">
        <v>1.2</v>
      </c>
      <c r="H20" s="33">
        <v>1.2</v>
      </c>
      <c r="I20" s="33">
        <v>1.2</v>
      </c>
      <c r="J20" s="33">
        <v>1.3</v>
      </c>
      <c r="K20" s="33">
        <v>1.4</v>
      </c>
      <c r="L20" s="33">
        <v>1.5</v>
      </c>
      <c r="M20" s="33">
        <v>1.6</v>
      </c>
      <c r="N20" s="34" t="s">
        <v>6</v>
      </c>
      <c r="O20" s="28"/>
      <c r="P20" s="35"/>
      <c r="Q20" s="36"/>
      <c r="R20" s="36"/>
      <c r="S20" s="36"/>
      <c r="T20" s="36"/>
      <c r="U20" s="42"/>
      <c r="V20" s="28"/>
    </row>
    <row r="21" spans="5:22" s="4" customFormat="1" ht="18.75" customHeight="1" hidden="1">
      <c r="E21" s="52"/>
      <c r="F21" s="186"/>
      <c r="G21" s="33">
        <f>G56</f>
        <v>1.4</v>
      </c>
      <c r="H21" s="33">
        <f aca="true" t="shared" si="3" ref="H21:M21">H56</f>
        <v>1.5</v>
      </c>
      <c r="I21" s="33">
        <f t="shared" si="3"/>
        <v>1.6</v>
      </c>
      <c r="J21" s="33">
        <f t="shared" si="3"/>
        <v>1.7</v>
      </c>
      <c r="K21" s="33">
        <f t="shared" si="3"/>
        <v>1.8</v>
      </c>
      <c r="L21" s="33">
        <f t="shared" si="3"/>
        <v>1.9</v>
      </c>
      <c r="M21" s="33">
        <f t="shared" si="3"/>
        <v>2</v>
      </c>
      <c r="N21" s="34" t="s">
        <v>7</v>
      </c>
      <c r="O21" s="28"/>
      <c r="P21" s="35"/>
      <c r="Q21" s="36"/>
      <c r="R21" s="36"/>
      <c r="S21" s="36"/>
      <c r="T21" s="36"/>
      <c r="U21" s="42"/>
      <c r="V21" s="28"/>
    </row>
    <row r="22" spans="5:22" s="4" customFormat="1" ht="18.75" customHeight="1" hidden="1">
      <c r="E22" s="52"/>
      <c r="F22" s="186"/>
      <c r="G22" s="33">
        <f aca="true" t="shared" si="4" ref="G22:M22">ROUNDUP(G19*$B$2+G20*$B$3+G21*$B$4,-1)</f>
        <v>2680</v>
      </c>
      <c r="H22" s="33">
        <f t="shared" si="4"/>
        <v>2880</v>
      </c>
      <c r="I22" s="33">
        <f t="shared" si="4"/>
        <v>2980</v>
      </c>
      <c r="J22" s="33">
        <f t="shared" si="4"/>
        <v>3060</v>
      </c>
      <c r="K22" s="33">
        <f t="shared" si="4"/>
        <v>3180</v>
      </c>
      <c r="L22" s="33">
        <f t="shared" si="4"/>
        <v>3310</v>
      </c>
      <c r="M22" s="33">
        <f t="shared" si="4"/>
        <v>3480</v>
      </c>
      <c r="N22" s="34" t="s">
        <v>8</v>
      </c>
      <c r="O22" s="28"/>
      <c r="P22" s="35"/>
      <c r="Q22" s="36"/>
      <c r="R22" s="36"/>
      <c r="S22" s="36"/>
      <c r="T22" s="36"/>
      <c r="U22" s="42"/>
      <c r="V22" s="28"/>
    </row>
    <row r="23" spans="2:22" s="4" customFormat="1" ht="18.75" customHeight="1" hidden="1">
      <c r="B23" s="53"/>
      <c r="C23" s="54"/>
      <c r="D23" s="55"/>
      <c r="E23" s="45"/>
      <c r="F23" s="52"/>
      <c r="G23" s="186">
        <v>135</v>
      </c>
      <c r="H23" s="33">
        <v>5.5</v>
      </c>
      <c r="I23" s="33">
        <v>5.7</v>
      </c>
      <c r="J23" s="33">
        <v>5.7</v>
      </c>
      <c r="K23" s="33">
        <v>5.8</v>
      </c>
      <c r="L23" s="33">
        <v>6</v>
      </c>
      <c r="M23" s="33">
        <v>6.3</v>
      </c>
      <c r="N23" s="34" t="s">
        <v>5</v>
      </c>
      <c r="O23" s="28"/>
      <c r="P23" s="35" t="s">
        <v>13</v>
      </c>
      <c r="Q23" s="36"/>
      <c r="R23" s="36"/>
      <c r="S23" s="36"/>
      <c r="T23" s="36" t="s">
        <v>14</v>
      </c>
      <c r="U23" s="42"/>
      <c r="V23" s="28"/>
    </row>
    <row r="24" spans="2:22" s="4" customFormat="1" ht="18.75" customHeight="1" hidden="1">
      <c r="B24" s="53"/>
      <c r="C24" s="56"/>
      <c r="D24" s="56"/>
      <c r="F24" s="52"/>
      <c r="G24" s="186"/>
      <c r="H24" s="33">
        <v>1.2</v>
      </c>
      <c r="I24" s="33">
        <v>1.2</v>
      </c>
      <c r="J24" s="33">
        <v>1.3</v>
      </c>
      <c r="K24" s="33">
        <v>1.4</v>
      </c>
      <c r="L24" s="33">
        <v>1.5</v>
      </c>
      <c r="M24" s="33">
        <v>1.6</v>
      </c>
      <c r="N24" s="34" t="s">
        <v>6</v>
      </c>
      <c r="O24" s="28"/>
      <c r="P24" s="35"/>
      <c r="Q24" s="36"/>
      <c r="R24" s="36"/>
      <c r="S24" s="36"/>
      <c r="T24" s="36"/>
      <c r="U24" s="42"/>
      <c r="V24" s="28"/>
    </row>
    <row r="25" spans="2:22" s="4" customFormat="1" ht="18.75" customHeight="1" hidden="1">
      <c r="B25" s="57"/>
      <c r="C25" s="45"/>
      <c r="D25" s="28"/>
      <c r="E25" s="52"/>
      <c r="F25" s="52"/>
      <c r="G25" s="186"/>
      <c r="H25" s="33">
        <f aca="true" t="shared" si="5" ref="H25:M25">H60</f>
        <v>1.5</v>
      </c>
      <c r="I25" s="33">
        <f t="shared" si="5"/>
        <v>1.6</v>
      </c>
      <c r="J25" s="33">
        <f t="shared" si="5"/>
        <v>1.7</v>
      </c>
      <c r="K25" s="33">
        <f t="shared" si="5"/>
        <v>1.8</v>
      </c>
      <c r="L25" s="33">
        <f t="shared" si="5"/>
        <v>1.9</v>
      </c>
      <c r="M25" s="33">
        <f t="shared" si="5"/>
        <v>2</v>
      </c>
      <c r="N25" s="34" t="s">
        <v>7</v>
      </c>
      <c r="O25" s="28"/>
      <c r="P25" s="35"/>
      <c r="Q25" s="36"/>
      <c r="R25" s="36"/>
      <c r="S25" s="36"/>
      <c r="T25" s="36"/>
      <c r="U25" s="42"/>
      <c r="V25" s="28"/>
    </row>
    <row r="26" spans="2:22" s="4" customFormat="1" ht="18.75" customHeight="1" hidden="1">
      <c r="B26" s="57"/>
      <c r="C26" s="45"/>
      <c r="D26" s="28"/>
      <c r="E26" s="52"/>
      <c r="F26" s="52"/>
      <c r="G26" s="186"/>
      <c r="H26" s="33">
        <f aca="true" t="shared" si="6" ref="H26:M26">ROUNDUP(H23*$B$2+H24*$B$3+H25*$B$4,-1)</f>
        <v>3020</v>
      </c>
      <c r="I26" s="33">
        <f t="shared" si="6"/>
        <v>3120</v>
      </c>
      <c r="J26" s="33">
        <f t="shared" si="6"/>
        <v>3150</v>
      </c>
      <c r="K26" s="33">
        <f t="shared" si="6"/>
        <v>3230</v>
      </c>
      <c r="L26" s="33">
        <f t="shared" si="6"/>
        <v>3360</v>
      </c>
      <c r="M26" s="33">
        <f t="shared" si="6"/>
        <v>3530</v>
      </c>
      <c r="N26" s="34" t="s">
        <v>8</v>
      </c>
      <c r="O26" s="28"/>
      <c r="P26" s="35"/>
      <c r="Q26" s="36"/>
      <c r="R26" s="36"/>
      <c r="S26" s="36"/>
      <c r="T26" s="36"/>
      <c r="U26" s="42"/>
      <c r="V26" s="28"/>
    </row>
    <row r="27" spans="2:22" s="4" customFormat="1" ht="18.75" customHeight="1" hidden="1">
      <c r="B27" s="44"/>
      <c r="C27" s="32"/>
      <c r="D27" s="58"/>
      <c r="E27" s="26"/>
      <c r="F27" s="52"/>
      <c r="G27" s="52"/>
      <c r="H27" s="186">
        <v>145</v>
      </c>
      <c r="I27" s="33">
        <v>5.8</v>
      </c>
      <c r="J27" s="33">
        <v>5.9</v>
      </c>
      <c r="K27" s="33">
        <v>6</v>
      </c>
      <c r="L27" s="33">
        <v>6.1</v>
      </c>
      <c r="M27" s="33">
        <v>6.5</v>
      </c>
      <c r="N27" s="34" t="s">
        <v>5</v>
      </c>
      <c r="O27" s="28"/>
      <c r="P27" s="35" t="s">
        <v>15</v>
      </c>
      <c r="Q27" s="36"/>
      <c r="R27" s="36"/>
      <c r="S27" s="36"/>
      <c r="T27" s="36" t="s">
        <v>16</v>
      </c>
      <c r="U27" s="42"/>
      <c r="V27" s="28"/>
    </row>
    <row r="28" spans="2:22" s="4" customFormat="1" ht="18.75" customHeight="1" hidden="1">
      <c r="B28" s="44"/>
      <c r="C28" s="32"/>
      <c r="D28" s="58"/>
      <c r="E28" s="26"/>
      <c r="F28" s="52"/>
      <c r="G28" s="52"/>
      <c r="H28" s="186"/>
      <c r="I28" s="33">
        <v>1.2</v>
      </c>
      <c r="J28" s="33">
        <v>1.3</v>
      </c>
      <c r="K28" s="33">
        <v>1.4</v>
      </c>
      <c r="L28" s="33">
        <v>1.5</v>
      </c>
      <c r="M28" s="33">
        <v>1.6</v>
      </c>
      <c r="N28" s="34" t="s">
        <v>6</v>
      </c>
      <c r="O28" s="28"/>
      <c r="P28" s="35"/>
      <c r="Q28" s="36"/>
      <c r="R28" s="36"/>
      <c r="S28" s="36"/>
      <c r="T28" s="36"/>
      <c r="U28" s="42"/>
      <c r="V28" s="28"/>
    </row>
    <row r="29" spans="3:22" s="4" customFormat="1" ht="18.75" customHeight="1" hidden="1">
      <c r="C29" s="32"/>
      <c r="D29" s="58"/>
      <c r="E29" s="26"/>
      <c r="F29" s="52"/>
      <c r="G29" s="52"/>
      <c r="H29" s="186"/>
      <c r="I29" s="33">
        <f>I64</f>
        <v>1.6</v>
      </c>
      <c r="J29" s="33">
        <f>J64</f>
        <v>1.7</v>
      </c>
      <c r="K29" s="33">
        <f>K64</f>
        <v>1.8</v>
      </c>
      <c r="L29" s="33">
        <f>L64</f>
        <v>1.9</v>
      </c>
      <c r="M29" s="33">
        <f>M64</f>
        <v>2</v>
      </c>
      <c r="N29" s="34" t="s">
        <v>7</v>
      </c>
      <c r="O29" s="28"/>
      <c r="P29" s="35"/>
      <c r="Q29" s="36"/>
      <c r="R29" s="36"/>
      <c r="S29" s="36"/>
      <c r="T29" s="36"/>
      <c r="U29" s="42"/>
      <c r="V29" s="28"/>
    </row>
    <row r="30" spans="3:22" s="4" customFormat="1" ht="18.75" customHeight="1" hidden="1">
      <c r="C30" s="32"/>
      <c r="D30" s="58"/>
      <c r="E30" s="26"/>
      <c r="F30" s="52"/>
      <c r="G30" s="52"/>
      <c r="H30" s="186"/>
      <c r="I30" s="33">
        <f>ROUNDUP(I27*$B$2+I28*$B$3+I29*$B$4,-1)</f>
        <v>3170</v>
      </c>
      <c r="J30" s="33">
        <f>ROUNDUP(J27*$B$2+J28*$B$3+J29*$B$4,-1)</f>
        <v>3250</v>
      </c>
      <c r="K30" s="33">
        <f>ROUNDUP(K27*$B$2+K28*$B$3+K29*$B$4,-1)</f>
        <v>3330</v>
      </c>
      <c r="L30" s="33">
        <f>ROUNDUP(L27*$B$2+L28*$B$3+L29*$B$4,-1)</f>
        <v>3410</v>
      </c>
      <c r="M30" s="33">
        <f>ROUNDUP(M27*$B$2+M28*$B$3+M29*$B$4,-1)</f>
        <v>3630</v>
      </c>
      <c r="N30" s="34" t="s">
        <v>8</v>
      </c>
      <c r="O30" s="28"/>
      <c r="P30" s="35"/>
      <c r="Q30" s="36"/>
      <c r="R30" s="36"/>
      <c r="S30" s="36"/>
      <c r="T30" s="36"/>
      <c r="U30" s="42"/>
      <c r="V30" s="28"/>
    </row>
    <row r="31" spans="2:22" s="4" customFormat="1" ht="18.75" customHeight="1" hidden="1">
      <c r="B31" s="25"/>
      <c r="C31" s="32"/>
      <c r="D31" s="58"/>
      <c r="E31" s="26"/>
      <c r="F31" s="58"/>
      <c r="G31" s="52"/>
      <c r="H31" s="52"/>
      <c r="I31" s="186">
        <v>155</v>
      </c>
      <c r="J31" s="33">
        <v>6</v>
      </c>
      <c r="K31" s="33">
        <v>6.1</v>
      </c>
      <c r="L31" s="33">
        <v>6.4</v>
      </c>
      <c r="M31" s="33">
        <v>6.7</v>
      </c>
      <c r="N31" s="34" t="s">
        <v>5</v>
      </c>
      <c r="O31" s="28"/>
      <c r="P31" s="59" t="s">
        <v>17</v>
      </c>
      <c r="Q31" s="36"/>
      <c r="R31" s="36"/>
      <c r="S31" s="36"/>
      <c r="T31" s="36" t="s">
        <v>18</v>
      </c>
      <c r="U31" s="42"/>
      <c r="V31" s="28"/>
    </row>
    <row r="32" spans="2:22" s="4" customFormat="1" ht="18.75" customHeight="1" hidden="1">
      <c r="B32" s="25"/>
      <c r="C32" s="32"/>
      <c r="D32" s="58"/>
      <c r="E32" s="26"/>
      <c r="F32" s="58"/>
      <c r="G32" s="52"/>
      <c r="H32" s="52"/>
      <c r="I32" s="186"/>
      <c r="J32" s="33">
        <v>1.3</v>
      </c>
      <c r="K32" s="33">
        <v>1.4</v>
      </c>
      <c r="L32" s="33">
        <v>1.5</v>
      </c>
      <c r="M32" s="33">
        <v>1.6</v>
      </c>
      <c r="N32" s="34" t="s">
        <v>6</v>
      </c>
      <c r="O32" s="28"/>
      <c r="P32" s="59"/>
      <c r="Q32" s="36"/>
      <c r="R32" s="36"/>
      <c r="S32" s="36"/>
      <c r="T32" s="36"/>
      <c r="U32" s="42"/>
      <c r="V32" s="28"/>
    </row>
    <row r="33" spans="2:22" s="4" customFormat="1" ht="18.75" customHeight="1" hidden="1">
      <c r="B33" s="25"/>
      <c r="C33" s="32"/>
      <c r="D33" s="58"/>
      <c r="E33" s="26"/>
      <c r="F33" s="58"/>
      <c r="G33" s="52"/>
      <c r="H33" s="52"/>
      <c r="I33" s="186"/>
      <c r="J33" s="33">
        <f>J68</f>
        <v>1.7</v>
      </c>
      <c r="K33" s="33">
        <f>K68</f>
        <v>1.8</v>
      </c>
      <c r="L33" s="33">
        <f>L68</f>
        <v>1.9</v>
      </c>
      <c r="M33" s="33">
        <f>M68</f>
        <v>2</v>
      </c>
      <c r="N33" s="34" t="s">
        <v>7</v>
      </c>
      <c r="O33" s="28"/>
      <c r="P33" s="59"/>
      <c r="Q33" s="36"/>
      <c r="R33" s="36"/>
      <c r="S33" s="36"/>
      <c r="T33" s="36"/>
      <c r="U33" s="42"/>
      <c r="V33" s="28"/>
    </row>
    <row r="34" spans="2:22" s="4" customFormat="1" ht="18.75" customHeight="1" hidden="1">
      <c r="B34" s="25"/>
      <c r="C34" s="32"/>
      <c r="D34" s="58"/>
      <c r="E34" s="26"/>
      <c r="F34" s="58"/>
      <c r="G34" s="52"/>
      <c r="H34" s="52"/>
      <c r="I34" s="186"/>
      <c r="J34" s="33">
        <f>ROUNDUP(J31*$B$2+J32*$B$3+J33*$B$4,-1)</f>
        <v>3300</v>
      </c>
      <c r="K34" s="33">
        <f>ROUNDUP(K31*$B$2+K32*$B$3+K33*$B$4,-1)</f>
        <v>3380</v>
      </c>
      <c r="L34" s="33">
        <f>ROUNDUP(L31*$B$2+L32*$B$3+L33*$B$4,-1)</f>
        <v>3550</v>
      </c>
      <c r="M34" s="33">
        <f>ROUNDUP(M31*$B$2+M32*$B$3+M33*$B$4,-1)</f>
        <v>3720</v>
      </c>
      <c r="N34" s="34" t="s">
        <v>8</v>
      </c>
      <c r="O34" s="28"/>
      <c r="P34" s="59"/>
      <c r="Q34" s="36"/>
      <c r="R34" s="36"/>
      <c r="S34" s="36"/>
      <c r="T34" s="36"/>
      <c r="U34" s="42"/>
      <c r="V34" s="28"/>
    </row>
    <row r="35" spans="2:22" s="4" customFormat="1" ht="18.75" customHeight="1" hidden="1">
      <c r="B35" s="25"/>
      <c r="C35" s="32"/>
      <c r="D35" s="26"/>
      <c r="E35" s="60"/>
      <c r="F35" s="60"/>
      <c r="G35" s="60"/>
      <c r="H35" s="26"/>
      <c r="I35" s="52"/>
      <c r="J35" s="186">
        <v>165</v>
      </c>
      <c r="K35" s="33">
        <v>6.2</v>
      </c>
      <c r="L35" s="33">
        <v>6.5</v>
      </c>
      <c r="M35" s="33">
        <v>6.7</v>
      </c>
      <c r="N35" s="34" t="s">
        <v>5</v>
      </c>
      <c r="O35" s="28"/>
      <c r="P35" s="35" t="s">
        <v>19</v>
      </c>
      <c r="Q35" s="36"/>
      <c r="R35" s="36"/>
      <c r="S35" s="36"/>
      <c r="T35" s="36" t="s">
        <v>20</v>
      </c>
      <c r="U35" s="42"/>
      <c r="V35" s="28"/>
    </row>
    <row r="36" spans="2:22" s="4" customFormat="1" ht="18.75" customHeight="1" hidden="1">
      <c r="B36" s="25"/>
      <c r="C36" s="32"/>
      <c r="D36" s="26"/>
      <c r="E36" s="60"/>
      <c r="F36" s="60"/>
      <c r="G36" s="60"/>
      <c r="H36" s="26"/>
      <c r="I36" s="52"/>
      <c r="J36" s="186"/>
      <c r="K36" s="33">
        <v>1.4</v>
      </c>
      <c r="L36" s="33">
        <v>1.5</v>
      </c>
      <c r="M36" s="33">
        <v>1.6</v>
      </c>
      <c r="N36" s="34" t="s">
        <v>6</v>
      </c>
      <c r="O36" s="28"/>
      <c r="P36" s="35"/>
      <c r="Q36" s="36"/>
      <c r="R36" s="36"/>
      <c r="S36" s="36"/>
      <c r="T36" s="36"/>
      <c r="U36" s="42"/>
      <c r="V36" s="28"/>
    </row>
    <row r="37" spans="2:22" s="4" customFormat="1" ht="18.75" customHeight="1" hidden="1">
      <c r="B37" s="25"/>
      <c r="C37" s="32"/>
      <c r="D37" s="26"/>
      <c r="E37" s="60"/>
      <c r="F37" s="60"/>
      <c r="G37" s="60"/>
      <c r="H37" s="26"/>
      <c r="I37" s="52"/>
      <c r="J37" s="186"/>
      <c r="K37" s="33">
        <f>K72</f>
        <v>1.8</v>
      </c>
      <c r="L37" s="33">
        <f>L72</f>
        <v>1.9</v>
      </c>
      <c r="M37" s="33">
        <f>M72</f>
        <v>2</v>
      </c>
      <c r="N37" s="34" t="s">
        <v>7</v>
      </c>
      <c r="O37" s="28"/>
      <c r="P37" s="35"/>
      <c r="Q37" s="36"/>
      <c r="R37" s="36"/>
      <c r="S37" s="36"/>
      <c r="T37" s="36"/>
      <c r="U37" s="42"/>
      <c r="V37" s="28"/>
    </row>
    <row r="38" spans="2:22" s="4" customFormat="1" ht="18.75" customHeight="1" hidden="1">
      <c r="B38" s="25"/>
      <c r="C38" s="32"/>
      <c r="D38" s="26"/>
      <c r="E38" s="60"/>
      <c r="F38" s="60"/>
      <c r="G38" s="60"/>
      <c r="H38" s="26"/>
      <c r="I38" s="52"/>
      <c r="J38" s="186"/>
      <c r="K38" s="33">
        <f>ROUNDUP(K35*$B$2+K36*$B$3+K37*$B$4,-1)</f>
        <v>3420</v>
      </c>
      <c r="L38" s="33">
        <f>ROUNDUP(L35*$B$2+L36*$B$3+L37*$B$4,-1)</f>
        <v>3600</v>
      </c>
      <c r="M38" s="33">
        <f>ROUNDUP(M35*$B$2+M36*$B$3+M37*$B$4,-1)</f>
        <v>3720</v>
      </c>
      <c r="N38" s="34" t="s">
        <v>8</v>
      </c>
      <c r="O38" s="28"/>
      <c r="P38" s="35"/>
      <c r="Q38" s="36"/>
      <c r="R38" s="36"/>
      <c r="S38" s="36"/>
      <c r="T38" s="36"/>
      <c r="U38" s="42"/>
      <c r="V38" s="28"/>
    </row>
    <row r="39" spans="2:22" s="4" customFormat="1" ht="18.75" customHeight="1" hidden="1">
      <c r="B39" s="25"/>
      <c r="C39" s="32"/>
      <c r="D39" s="26"/>
      <c r="E39" s="26"/>
      <c r="F39" s="52"/>
      <c r="G39" s="52"/>
      <c r="H39" s="26"/>
      <c r="I39" s="52"/>
      <c r="J39" s="52"/>
      <c r="K39" s="186">
        <v>175</v>
      </c>
      <c r="L39" s="41">
        <v>6.7</v>
      </c>
      <c r="M39" s="33">
        <v>6.9</v>
      </c>
      <c r="N39" s="34" t="s">
        <v>5</v>
      </c>
      <c r="O39" s="28"/>
      <c r="P39" s="170" t="s">
        <v>21</v>
      </c>
      <c r="Q39" s="170"/>
      <c r="R39" s="170"/>
      <c r="S39" s="170"/>
      <c r="T39" s="170"/>
      <c r="U39" s="61"/>
      <c r="V39" s="28"/>
    </row>
    <row r="40" spans="2:22" s="4" customFormat="1" ht="18.75" customHeight="1" hidden="1">
      <c r="B40" s="25"/>
      <c r="C40" s="32"/>
      <c r="D40" s="26"/>
      <c r="E40" s="26"/>
      <c r="F40" s="52"/>
      <c r="G40" s="52"/>
      <c r="H40" s="26"/>
      <c r="I40" s="52"/>
      <c r="J40" s="26"/>
      <c r="K40" s="186"/>
      <c r="L40" s="41">
        <v>1.5</v>
      </c>
      <c r="M40" s="33">
        <v>1.6</v>
      </c>
      <c r="N40" s="34" t="s">
        <v>6</v>
      </c>
      <c r="O40" s="28"/>
      <c r="P40" s="170"/>
      <c r="Q40" s="170"/>
      <c r="R40" s="170"/>
      <c r="S40" s="170"/>
      <c r="T40" s="170"/>
      <c r="U40" s="61"/>
      <c r="V40" s="28"/>
    </row>
    <row r="41" spans="2:22" s="4" customFormat="1" ht="18.75" customHeight="1" hidden="1">
      <c r="B41" s="25"/>
      <c r="C41" s="32"/>
      <c r="D41" s="26"/>
      <c r="E41" s="26"/>
      <c r="F41" s="52"/>
      <c r="G41" s="52"/>
      <c r="H41" s="26"/>
      <c r="I41" s="52"/>
      <c r="J41" s="26"/>
      <c r="K41" s="186"/>
      <c r="L41" s="41">
        <f>L76</f>
        <v>1.9</v>
      </c>
      <c r="M41" s="33">
        <f>M76</f>
        <v>2</v>
      </c>
      <c r="N41" s="34" t="s">
        <v>7</v>
      </c>
      <c r="O41" s="28"/>
      <c r="P41" s="170"/>
      <c r="Q41" s="170"/>
      <c r="R41" s="170"/>
      <c r="S41" s="170"/>
      <c r="T41" s="170"/>
      <c r="U41" s="42"/>
      <c r="V41" s="28"/>
    </row>
    <row r="42" spans="2:22" s="4" customFormat="1" ht="18.75" customHeight="1" hidden="1">
      <c r="B42" s="25"/>
      <c r="C42" s="32"/>
      <c r="D42" s="32"/>
      <c r="E42" s="26"/>
      <c r="F42" s="52"/>
      <c r="G42" s="52"/>
      <c r="H42" s="32"/>
      <c r="I42" s="62"/>
      <c r="J42" s="63"/>
      <c r="K42" s="186"/>
      <c r="L42" s="64">
        <f>ROUNDUP(L39*$B$2+L40*$B$3+L41*$B$4,-1)</f>
        <v>3690</v>
      </c>
      <c r="M42" s="65">
        <f>ROUNDUP(M39*$B$2+M40*$B$3+M41*$B$4,-1)</f>
        <v>3820</v>
      </c>
      <c r="N42" s="34" t="s">
        <v>8</v>
      </c>
      <c r="O42" s="28"/>
      <c r="P42" s="28"/>
      <c r="Q42" s="28"/>
      <c r="R42" s="28"/>
      <c r="S42" s="28"/>
      <c r="T42" s="28"/>
      <c r="U42" s="42"/>
      <c r="V42" s="28"/>
    </row>
    <row r="43" spans="2:22" s="4" customFormat="1" ht="18.75" customHeight="1" hidden="1">
      <c r="B43" s="25"/>
      <c r="C43" s="32"/>
      <c r="D43" s="32"/>
      <c r="E43" s="26"/>
      <c r="F43" s="52"/>
      <c r="G43" s="52"/>
      <c r="H43" s="32"/>
      <c r="I43" s="63"/>
      <c r="J43" s="63"/>
      <c r="K43" s="63"/>
      <c r="L43" s="63"/>
      <c r="M43" s="63"/>
      <c r="N43" s="63"/>
      <c r="O43" s="28"/>
      <c r="P43" s="28"/>
      <c r="Q43" s="28"/>
      <c r="R43" s="28"/>
      <c r="S43" s="28"/>
      <c r="T43" s="28"/>
      <c r="U43" s="42"/>
      <c r="V43" s="28"/>
    </row>
    <row r="44" spans="2:21" ht="15" hidden="1">
      <c r="B44" s="17"/>
      <c r="C44" s="18"/>
      <c r="D44" s="19"/>
      <c r="E44" s="18"/>
      <c r="F44" s="18"/>
      <c r="G44" s="20"/>
      <c r="H44" s="18"/>
      <c r="I44" s="21"/>
      <c r="J44" s="22"/>
      <c r="K44" s="22"/>
      <c r="L44" s="23"/>
      <c r="M44" s="21"/>
      <c r="N44" s="21"/>
      <c r="O44" s="21"/>
      <c r="P44" s="21"/>
      <c r="Q44" s="21"/>
      <c r="R44" s="21"/>
      <c r="S44" s="21"/>
      <c r="T44" s="21"/>
      <c r="U44" s="24"/>
    </row>
    <row r="45" spans="2:21" ht="16.5" hidden="1">
      <c r="B45" s="25">
        <f>B2</f>
        <v>480</v>
      </c>
      <c r="C45" s="188" t="s">
        <v>22</v>
      </c>
      <c r="D45" s="189"/>
      <c r="E45" s="27">
        <v>140</v>
      </c>
      <c r="F45" s="27">
        <v>150</v>
      </c>
      <c r="G45" s="27">
        <v>160</v>
      </c>
      <c r="H45" s="27">
        <v>170</v>
      </c>
      <c r="I45" s="27">
        <v>180</v>
      </c>
      <c r="J45" s="27">
        <v>190</v>
      </c>
      <c r="K45" s="27">
        <v>200</v>
      </c>
      <c r="L45" s="27">
        <v>210</v>
      </c>
      <c r="M45" s="27">
        <v>220</v>
      </c>
      <c r="N45" s="28"/>
      <c r="O45" s="28"/>
      <c r="P45" s="82" t="s">
        <v>4</v>
      </c>
      <c r="Q45" s="30"/>
      <c r="R45" s="30"/>
      <c r="S45" s="30"/>
      <c r="T45" s="30"/>
      <c r="U45" s="31"/>
    </row>
    <row r="46" spans="2:21" ht="18" hidden="1">
      <c r="B46" s="25">
        <f>143*2</f>
        <v>286</v>
      </c>
      <c r="C46" s="32"/>
      <c r="D46" s="192">
        <v>105</v>
      </c>
      <c r="E46" s="41">
        <v>5.4</v>
      </c>
      <c r="F46" s="33">
        <v>5.6</v>
      </c>
      <c r="G46" s="33">
        <v>5.8</v>
      </c>
      <c r="H46" s="33">
        <v>6.1</v>
      </c>
      <c r="I46" s="33">
        <v>6.3</v>
      </c>
      <c r="J46" s="33">
        <v>6.5</v>
      </c>
      <c r="K46" s="33">
        <v>6.6</v>
      </c>
      <c r="L46" s="33">
        <v>6.9</v>
      </c>
      <c r="M46" s="33">
        <v>7.3</v>
      </c>
      <c r="N46" s="34" t="s">
        <v>5</v>
      </c>
      <c r="O46" s="28"/>
      <c r="P46" s="35" t="s">
        <v>24</v>
      </c>
      <c r="Q46" s="36"/>
      <c r="R46" s="36"/>
      <c r="S46" s="36"/>
      <c r="T46" s="36"/>
      <c r="U46" s="31"/>
    </row>
    <row r="47" spans="2:21" ht="18" hidden="1">
      <c r="B47" s="25">
        <f>11.6*2</f>
        <v>23.2</v>
      </c>
      <c r="C47" s="32"/>
      <c r="D47" s="192"/>
      <c r="E47" s="41"/>
      <c r="F47" s="33"/>
      <c r="G47" s="33"/>
      <c r="H47" s="33"/>
      <c r="I47" s="33"/>
      <c r="J47" s="33"/>
      <c r="K47" s="33"/>
      <c r="L47" s="33"/>
      <c r="M47" s="33"/>
      <c r="N47" s="34" t="s">
        <v>6</v>
      </c>
      <c r="O47" s="28"/>
      <c r="P47" s="35"/>
      <c r="Q47" s="36"/>
      <c r="R47" s="36"/>
      <c r="S47" s="36"/>
      <c r="T47" s="36"/>
      <c r="U47" s="31"/>
    </row>
    <row r="48" spans="2:21" ht="18" hidden="1">
      <c r="B48" s="25"/>
      <c r="C48" s="32"/>
      <c r="D48" s="192"/>
      <c r="E48" s="41">
        <v>1.2</v>
      </c>
      <c r="F48" s="33">
        <v>1.3</v>
      </c>
      <c r="G48" s="33">
        <v>1.4</v>
      </c>
      <c r="H48" s="33">
        <v>1.5</v>
      </c>
      <c r="I48" s="33">
        <v>1.6</v>
      </c>
      <c r="J48" s="33">
        <v>1.7</v>
      </c>
      <c r="K48" s="33">
        <v>1.8</v>
      </c>
      <c r="L48" s="33">
        <v>1.9</v>
      </c>
      <c r="M48" s="33">
        <v>2</v>
      </c>
      <c r="N48" s="34" t="s">
        <v>7</v>
      </c>
      <c r="O48" s="28"/>
      <c r="P48" s="35"/>
      <c r="Q48" s="36"/>
      <c r="R48" s="36"/>
      <c r="S48" s="36"/>
      <c r="T48" s="36"/>
      <c r="U48" s="31"/>
    </row>
    <row r="49" spans="2:21" ht="18" hidden="1">
      <c r="B49" s="25"/>
      <c r="C49" s="32"/>
      <c r="D49" s="192"/>
      <c r="E49" s="41">
        <f aca="true" t="shared" si="7" ref="E49:M49">ROUNDUP((E46-E11)*$B$2/2,-1)</f>
        <v>240</v>
      </c>
      <c r="F49" s="41">
        <f t="shared" si="7"/>
        <v>270</v>
      </c>
      <c r="G49" s="41">
        <f t="shared" si="7"/>
        <v>290</v>
      </c>
      <c r="H49" s="41">
        <f t="shared" si="7"/>
        <v>290</v>
      </c>
      <c r="I49" s="41">
        <f t="shared" si="7"/>
        <v>290</v>
      </c>
      <c r="J49" s="41">
        <f t="shared" si="7"/>
        <v>290</v>
      </c>
      <c r="K49" s="41">
        <f t="shared" si="7"/>
        <v>270</v>
      </c>
      <c r="L49" s="41">
        <f t="shared" si="7"/>
        <v>290</v>
      </c>
      <c r="M49" s="41">
        <f t="shared" si="7"/>
        <v>360</v>
      </c>
      <c r="N49" s="34" t="s">
        <v>8</v>
      </c>
      <c r="O49" s="28"/>
      <c r="P49" s="35"/>
      <c r="Q49" s="36"/>
      <c r="R49" s="36"/>
      <c r="S49" s="36"/>
      <c r="T49" s="36"/>
      <c r="U49" s="31"/>
    </row>
    <row r="50" spans="2:21" ht="18" hidden="1">
      <c r="B50" s="25"/>
      <c r="C50" s="32"/>
      <c r="D50" s="38"/>
      <c r="E50" s="186">
        <v>115</v>
      </c>
      <c r="F50" s="75">
        <v>5.7</v>
      </c>
      <c r="G50" s="39">
        <v>5.9</v>
      </c>
      <c r="H50" s="39">
        <v>6.1</v>
      </c>
      <c r="I50" s="39">
        <v>6.6</v>
      </c>
      <c r="J50" s="39">
        <v>6.7</v>
      </c>
      <c r="K50" s="39">
        <v>6.8</v>
      </c>
      <c r="L50" s="76">
        <v>7</v>
      </c>
      <c r="M50" s="41">
        <v>7.3</v>
      </c>
      <c r="N50" s="34" t="s">
        <v>5</v>
      </c>
      <c r="O50" s="28"/>
      <c r="P50" s="35" t="s">
        <v>9</v>
      </c>
      <c r="Q50" s="36"/>
      <c r="R50" s="36"/>
      <c r="S50" s="36"/>
      <c r="T50" s="36" t="s">
        <v>10</v>
      </c>
      <c r="U50" s="42"/>
    </row>
    <row r="51" spans="2:21" ht="18" hidden="1">
      <c r="B51" s="25"/>
      <c r="C51" s="32"/>
      <c r="D51" s="38"/>
      <c r="E51" s="186"/>
      <c r="F51" s="75"/>
      <c r="G51" s="39"/>
      <c r="H51" s="39"/>
      <c r="I51" s="39"/>
      <c r="J51" s="39"/>
      <c r="K51" s="39"/>
      <c r="L51" s="76"/>
      <c r="M51" s="41"/>
      <c r="N51" s="34" t="s">
        <v>6</v>
      </c>
      <c r="O51" s="28"/>
      <c r="P51" s="35"/>
      <c r="Q51" s="36"/>
      <c r="R51" s="36"/>
      <c r="S51" s="36"/>
      <c r="T51" s="36"/>
      <c r="U51" s="42"/>
    </row>
    <row r="52" spans="2:21" ht="18" hidden="1">
      <c r="B52" s="44"/>
      <c r="C52" s="45"/>
      <c r="D52" s="38"/>
      <c r="E52" s="186"/>
      <c r="F52" s="75">
        <v>1.3</v>
      </c>
      <c r="G52" s="39">
        <v>1.4</v>
      </c>
      <c r="H52" s="39">
        <v>1.5</v>
      </c>
      <c r="I52" s="39">
        <v>1.6</v>
      </c>
      <c r="J52" s="39">
        <v>1.7</v>
      </c>
      <c r="K52" s="39">
        <v>1.8</v>
      </c>
      <c r="L52" s="77">
        <v>1.9</v>
      </c>
      <c r="M52" s="41">
        <v>2</v>
      </c>
      <c r="N52" s="34" t="s">
        <v>7</v>
      </c>
      <c r="O52" s="28"/>
      <c r="P52" s="35"/>
      <c r="Q52" s="36"/>
      <c r="R52" s="36"/>
      <c r="S52" s="36"/>
      <c r="T52" s="36"/>
      <c r="U52" s="42"/>
    </row>
    <row r="53" spans="2:21" ht="18" hidden="1">
      <c r="B53" s="44"/>
      <c r="C53" s="45"/>
      <c r="D53" s="38"/>
      <c r="E53" s="186"/>
      <c r="F53" s="41">
        <f aca="true" t="shared" si="8" ref="F53:M53">ROUNDUP((F50-F15)*$B$2/2,-1)</f>
        <v>270</v>
      </c>
      <c r="G53" s="41">
        <f t="shared" si="8"/>
        <v>270</v>
      </c>
      <c r="H53" s="41">
        <f t="shared" si="8"/>
        <v>270</v>
      </c>
      <c r="I53" s="41">
        <f t="shared" si="8"/>
        <v>340</v>
      </c>
      <c r="J53" s="41">
        <f t="shared" si="8"/>
        <v>320</v>
      </c>
      <c r="K53" s="41">
        <f t="shared" si="8"/>
        <v>290</v>
      </c>
      <c r="L53" s="78">
        <f t="shared" si="8"/>
        <v>290</v>
      </c>
      <c r="M53" s="41">
        <f t="shared" si="8"/>
        <v>290</v>
      </c>
      <c r="N53" s="34" t="s">
        <v>8</v>
      </c>
      <c r="O53" s="28"/>
      <c r="P53" s="35"/>
      <c r="Q53" s="36"/>
      <c r="R53" s="36"/>
      <c r="S53" s="36"/>
      <c r="T53" s="36"/>
      <c r="U53" s="42"/>
    </row>
    <row r="54" spans="2:21" ht="18" hidden="1">
      <c r="B54" s="49"/>
      <c r="C54" s="50"/>
      <c r="D54" s="51"/>
      <c r="E54" s="52"/>
      <c r="F54" s="186">
        <v>125</v>
      </c>
      <c r="G54" s="41">
        <v>6</v>
      </c>
      <c r="H54" s="33">
        <v>6.4</v>
      </c>
      <c r="I54" s="33">
        <v>6.5</v>
      </c>
      <c r="J54" s="33">
        <v>6.8</v>
      </c>
      <c r="K54" s="33">
        <v>7.1</v>
      </c>
      <c r="L54" s="33">
        <v>7.3</v>
      </c>
      <c r="M54" s="33">
        <v>7.7</v>
      </c>
      <c r="N54" s="34" t="s">
        <v>5</v>
      </c>
      <c r="O54" s="28"/>
      <c r="P54" s="35" t="s">
        <v>11</v>
      </c>
      <c r="Q54" s="36"/>
      <c r="R54" s="36"/>
      <c r="S54" s="36"/>
      <c r="T54" s="36" t="s">
        <v>12</v>
      </c>
      <c r="U54" s="42"/>
    </row>
    <row r="55" spans="2:21" ht="18" hidden="1">
      <c r="B55" s="49"/>
      <c r="C55" s="50"/>
      <c r="D55" s="51"/>
      <c r="E55" s="52"/>
      <c r="F55" s="186"/>
      <c r="G55" s="41"/>
      <c r="H55" s="33"/>
      <c r="I55" s="33"/>
      <c r="J55" s="33"/>
      <c r="K55" s="33"/>
      <c r="L55" s="33"/>
      <c r="M55" s="33"/>
      <c r="N55" s="34" t="s">
        <v>6</v>
      </c>
      <c r="O55" s="28"/>
      <c r="P55" s="35"/>
      <c r="Q55" s="36"/>
      <c r="R55" s="36"/>
      <c r="S55" s="36"/>
      <c r="T55" s="36"/>
      <c r="U55" s="42"/>
    </row>
    <row r="56" spans="2:21" ht="18" hidden="1">
      <c r="B56" s="4"/>
      <c r="C56" s="4"/>
      <c r="D56" s="4"/>
      <c r="E56" s="52"/>
      <c r="F56" s="186"/>
      <c r="G56" s="41">
        <v>1.4</v>
      </c>
      <c r="H56" s="33">
        <v>1.5</v>
      </c>
      <c r="I56" s="33">
        <v>1.6</v>
      </c>
      <c r="J56" s="33">
        <v>1.7</v>
      </c>
      <c r="K56" s="33">
        <v>1.8</v>
      </c>
      <c r="L56" s="33">
        <v>1.9</v>
      </c>
      <c r="M56" s="33">
        <v>2</v>
      </c>
      <c r="N56" s="34" t="s">
        <v>7</v>
      </c>
      <c r="O56" s="28"/>
      <c r="P56" s="35"/>
      <c r="Q56" s="36"/>
      <c r="R56" s="36"/>
      <c r="S56" s="36"/>
      <c r="T56" s="36"/>
      <c r="U56" s="42"/>
    </row>
    <row r="57" spans="2:21" ht="18" hidden="1">
      <c r="B57" s="4"/>
      <c r="C57" s="4"/>
      <c r="D57" s="4"/>
      <c r="E57" s="52"/>
      <c r="F57" s="186"/>
      <c r="G57" s="33">
        <f aca="true" t="shared" si="9" ref="G57:M57">ROUNDUP((G54-G19)*$B$2/2,-1)</f>
        <v>290</v>
      </c>
      <c r="H57" s="33">
        <f t="shared" si="9"/>
        <v>290</v>
      </c>
      <c r="I57" s="33">
        <f t="shared" si="9"/>
        <v>270</v>
      </c>
      <c r="J57" s="33">
        <f t="shared" si="9"/>
        <v>320</v>
      </c>
      <c r="K57" s="33">
        <f t="shared" si="9"/>
        <v>340</v>
      </c>
      <c r="L57" s="33">
        <f t="shared" si="9"/>
        <v>340</v>
      </c>
      <c r="M57" s="41">
        <f t="shared" si="9"/>
        <v>360</v>
      </c>
      <c r="N57" s="34" t="s">
        <v>8</v>
      </c>
      <c r="O57" s="28"/>
      <c r="P57" s="35"/>
      <c r="Q57" s="36"/>
      <c r="R57" s="36"/>
      <c r="S57" s="36"/>
      <c r="T57" s="36"/>
      <c r="U57" s="42"/>
    </row>
    <row r="58" spans="2:21" ht="18" hidden="1">
      <c r="B58" s="53"/>
      <c r="C58" s="54"/>
      <c r="D58" s="55"/>
      <c r="E58" s="45"/>
      <c r="F58" s="52"/>
      <c r="G58" s="186">
        <v>135</v>
      </c>
      <c r="H58" s="41">
        <v>6.7</v>
      </c>
      <c r="I58" s="33">
        <v>6.8</v>
      </c>
      <c r="J58" s="33">
        <v>7</v>
      </c>
      <c r="K58" s="33">
        <v>7.2</v>
      </c>
      <c r="L58" s="33">
        <v>7.4</v>
      </c>
      <c r="M58" s="33">
        <v>7.8</v>
      </c>
      <c r="N58" s="34" t="s">
        <v>5</v>
      </c>
      <c r="O58" s="28"/>
      <c r="P58" s="35" t="s">
        <v>13</v>
      </c>
      <c r="Q58" s="36"/>
      <c r="R58" s="36"/>
      <c r="S58" s="36"/>
      <c r="T58" s="36" t="s">
        <v>14</v>
      </c>
      <c r="U58" s="42"/>
    </row>
    <row r="59" spans="2:21" ht="18" hidden="1">
      <c r="B59" s="53"/>
      <c r="C59" s="56"/>
      <c r="D59" s="56"/>
      <c r="E59" s="4"/>
      <c r="F59" s="52"/>
      <c r="G59" s="186"/>
      <c r="H59" s="41"/>
      <c r="I59" s="33"/>
      <c r="J59" s="33"/>
      <c r="K59" s="33"/>
      <c r="L59" s="33"/>
      <c r="M59" s="33"/>
      <c r="N59" s="34" t="s">
        <v>6</v>
      </c>
      <c r="O59" s="28"/>
      <c r="P59" s="35"/>
      <c r="Q59" s="36"/>
      <c r="R59" s="36"/>
      <c r="S59" s="36"/>
      <c r="T59" s="36"/>
      <c r="U59" s="42"/>
    </row>
    <row r="60" spans="2:21" ht="18" hidden="1">
      <c r="B60" s="57"/>
      <c r="C60" s="45"/>
      <c r="D60" s="28"/>
      <c r="E60" s="52"/>
      <c r="F60" s="52"/>
      <c r="G60" s="186"/>
      <c r="H60" s="41">
        <v>1.5</v>
      </c>
      <c r="I60" s="33">
        <v>1.6</v>
      </c>
      <c r="J60" s="33">
        <v>1.7</v>
      </c>
      <c r="K60" s="33">
        <v>1.8</v>
      </c>
      <c r="L60" s="33">
        <v>1.9</v>
      </c>
      <c r="M60" s="33">
        <v>2</v>
      </c>
      <c r="N60" s="34" t="s">
        <v>7</v>
      </c>
      <c r="O60" s="28"/>
      <c r="P60" s="35"/>
      <c r="Q60" s="36"/>
      <c r="R60" s="36"/>
      <c r="S60" s="36"/>
      <c r="T60" s="36"/>
      <c r="U60" s="42"/>
    </row>
    <row r="61" spans="2:21" ht="18" hidden="1">
      <c r="B61" s="57"/>
      <c r="C61" s="45"/>
      <c r="D61" s="28"/>
      <c r="E61" s="52"/>
      <c r="F61" s="52"/>
      <c r="G61" s="186"/>
      <c r="H61" s="33">
        <f aca="true" t="shared" si="10" ref="H61:M61">ROUNDUP((H58-H23)*$B$2/2,-1)</f>
        <v>290</v>
      </c>
      <c r="I61" s="33">
        <f t="shared" si="10"/>
        <v>270</v>
      </c>
      <c r="J61" s="33">
        <f t="shared" si="10"/>
        <v>320</v>
      </c>
      <c r="K61" s="33">
        <f t="shared" si="10"/>
        <v>340</v>
      </c>
      <c r="L61" s="33">
        <f t="shared" si="10"/>
        <v>340</v>
      </c>
      <c r="M61" s="41">
        <f t="shared" si="10"/>
        <v>360</v>
      </c>
      <c r="N61" s="34" t="s">
        <v>8</v>
      </c>
      <c r="O61" s="28"/>
      <c r="P61" s="35"/>
      <c r="Q61" s="36"/>
      <c r="R61" s="36"/>
      <c r="S61" s="36"/>
      <c r="T61" s="36"/>
      <c r="U61" s="42"/>
    </row>
    <row r="62" spans="2:21" ht="18" hidden="1">
      <c r="B62" s="44"/>
      <c r="C62" s="32"/>
      <c r="D62" s="58"/>
      <c r="E62" s="26"/>
      <c r="F62" s="52"/>
      <c r="G62" s="52"/>
      <c r="H62" s="186">
        <v>145</v>
      </c>
      <c r="I62" s="41">
        <v>6.9</v>
      </c>
      <c r="J62" s="33">
        <v>7.1</v>
      </c>
      <c r="K62" s="33">
        <v>7.3</v>
      </c>
      <c r="L62" s="33">
        <v>7.6</v>
      </c>
      <c r="M62" s="33">
        <v>8</v>
      </c>
      <c r="N62" s="34" t="s">
        <v>5</v>
      </c>
      <c r="O62" s="28"/>
      <c r="P62" s="35" t="s">
        <v>15</v>
      </c>
      <c r="Q62" s="36"/>
      <c r="R62" s="36"/>
      <c r="S62" s="36"/>
      <c r="T62" s="36" t="s">
        <v>16</v>
      </c>
      <c r="U62" s="42"/>
    </row>
    <row r="63" spans="2:21" ht="18" hidden="1">
      <c r="B63" s="44"/>
      <c r="C63" s="32"/>
      <c r="D63" s="58"/>
      <c r="E63" s="26"/>
      <c r="F63" s="52"/>
      <c r="G63" s="52"/>
      <c r="H63" s="186"/>
      <c r="I63" s="41"/>
      <c r="J63" s="33"/>
      <c r="K63" s="33"/>
      <c r="L63" s="33"/>
      <c r="M63" s="33"/>
      <c r="N63" s="34" t="s">
        <v>6</v>
      </c>
      <c r="O63" s="28"/>
      <c r="P63" s="35"/>
      <c r="Q63" s="36"/>
      <c r="R63" s="36"/>
      <c r="S63" s="36"/>
      <c r="T63" s="36"/>
      <c r="U63" s="42"/>
    </row>
    <row r="64" spans="2:21" ht="18" hidden="1">
      <c r="B64" s="4"/>
      <c r="C64" s="32"/>
      <c r="D64" s="58"/>
      <c r="E64" s="26"/>
      <c r="F64" s="52"/>
      <c r="G64" s="52"/>
      <c r="H64" s="186"/>
      <c r="I64" s="41">
        <v>1.6</v>
      </c>
      <c r="J64" s="33">
        <v>1.7</v>
      </c>
      <c r="K64" s="33">
        <v>1.8</v>
      </c>
      <c r="L64" s="33">
        <v>1.9</v>
      </c>
      <c r="M64" s="33">
        <v>2</v>
      </c>
      <c r="N64" s="34" t="s">
        <v>7</v>
      </c>
      <c r="O64" s="28"/>
      <c r="P64" s="35"/>
      <c r="Q64" s="36"/>
      <c r="R64" s="36"/>
      <c r="S64" s="36"/>
      <c r="T64" s="36"/>
      <c r="U64" s="42"/>
    </row>
    <row r="65" spans="2:21" ht="18" hidden="1">
      <c r="B65" s="4"/>
      <c r="C65" s="32"/>
      <c r="D65" s="58"/>
      <c r="E65" s="26"/>
      <c r="F65" s="52"/>
      <c r="G65" s="52"/>
      <c r="H65" s="186"/>
      <c r="I65" s="33">
        <f>ROUNDUP((I62-I27)*$B$2/2,-1)</f>
        <v>270</v>
      </c>
      <c r="J65" s="33">
        <f>ROUNDUP((J62-J27)*$B$2/2,-1)</f>
        <v>290</v>
      </c>
      <c r="K65" s="33">
        <f>ROUNDUP((K62-K27)*$B$2/2,-1)</f>
        <v>320</v>
      </c>
      <c r="L65" s="33">
        <f>ROUNDUP((L62-L27)*$B$2/2,-1)</f>
        <v>360</v>
      </c>
      <c r="M65" s="41">
        <f>ROUNDUP((M62-M27)*$B$2/2,-1)</f>
        <v>360</v>
      </c>
      <c r="N65" s="34" t="s">
        <v>8</v>
      </c>
      <c r="O65" s="28"/>
      <c r="P65" s="35"/>
      <c r="Q65" s="36"/>
      <c r="R65" s="36"/>
      <c r="S65" s="36"/>
      <c r="T65" s="36"/>
      <c r="U65" s="42"/>
    </row>
    <row r="66" spans="2:21" ht="18" hidden="1">
      <c r="B66" s="25"/>
      <c r="C66" s="32"/>
      <c r="D66" s="58"/>
      <c r="E66" s="26"/>
      <c r="F66" s="58"/>
      <c r="G66" s="52"/>
      <c r="H66" s="52"/>
      <c r="I66" s="186">
        <v>155</v>
      </c>
      <c r="J66" s="41">
        <v>7.3</v>
      </c>
      <c r="K66" s="33">
        <v>7.4</v>
      </c>
      <c r="L66" s="33">
        <v>7.8</v>
      </c>
      <c r="M66" s="33">
        <v>8.2</v>
      </c>
      <c r="N66" s="34" t="s">
        <v>5</v>
      </c>
      <c r="O66" s="28"/>
      <c r="P66" s="59" t="s">
        <v>17</v>
      </c>
      <c r="Q66" s="36"/>
      <c r="R66" s="36"/>
      <c r="S66" s="36"/>
      <c r="T66" s="36" t="s">
        <v>18</v>
      </c>
      <c r="U66" s="42"/>
    </row>
    <row r="67" spans="2:21" ht="18" hidden="1">
      <c r="B67" s="25"/>
      <c r="C67" s="32"/>
      <c r="D67" s="58"/>
      <c r="E67" s="26"/>
      <c r="F67" s="58"/>
      <c r="G67" s="52"/>
      <c r="H67" s="52"/>
      <c r="I67" s="186"/>
      <c r="J67" s="41"/>
      <c r="K67" s="33"/>
      <c r="L67" s="33"/>
      <c r="M67" s="33"/>
      <c r="N67" s="34" t="s">
        <v>6</v>
      </c>
      <c r="O67" s="28"/>
      <c r="P67" s="59"/>
      <c r="Q67" s="36"/>
      <c r="R67" s="36"/>
      <c r="S67" s="36"/>
      <c r="T67" s="36"/>
      <c r="U67" s="42"/>
    </row>
    <row r="68" spans="2:21" ht="18" hidden="1">
      <c r="B68" s="25"/>
      <c r="C68" s="32"/>
      <c r="D68" s="58"/>
      <c r="E68" s="26"/>
      <c r="F68" s="58"/>
      <c r="G68" s="52"/>
      <c r="H68" s="52"/>
      <c r="I68" s="186"/>
      <c r="J68" s="41">
        <v>1.7</v>
      </c>
      <c r="K68" s="33">
        <v>1.8</v>
      </c>
      <c r="L68" s="33">
        <v>1.9</v>
      </c>
      <c r="M68" s="33">
        <v>2</v>
      </c>
      <c r="N68" s="34" t="s">
        <v>7</v>
      </c>
      <c r="O68" s="28"/>
      <c r="P68" s="59"/>
      <c r="Q68" s="36"/>
      <c r="R68" s="36"/>
      <c r="S68" s="36"/>
      <c r="T68" s="36"/>
      <c r="U68" s="42"/>
    </row>
    <row r="69" spans="2:21" ht="18" hidden="1">
      <c r="B69" s="25"/>
      <c r="C69" s="32"/>
      <c r="D69" s="58"/>
      <c r="E69" s="26"/>
      <c r="F69" s="58"/>
      <c r="G69" s="52"/>
      <c r="H69" s="52"/>
      <c r="I69" s="186"/>
      <c r="J69" s="33">
        <f>ROUNDUP((J66-J31)*$B$2/2,-1)</f>
        <v>320</v>
      </c>
      <c r="K69" s="33">
        <f>ROUNDUP((K66-K31)*$B$2/2,-1)</f>
        <v>320</v>
      </c>
      <c r="L69" s="33">
        <f>ROUNDUP((L66-L31)*$B$2/2,-1)</f>
        <v>340</v>
      </c>
      <c r="M69" s="41">
        <f>ROUNDUP((M66-M31)*$B$2/2,-1)</f>
        <v>360</v>
      </c>
      <c r="N69" s="34" t="s">
        <v>8</v>
      </c>
      <c r="O69" s="28"/>
      <c r="P69" s="59"/>
      <c r="Q69" s="36"/>
      <c r="R69" s="36"/>
      <c r="S69" s="36"/>
      <c r="T69" s="36"/>
      <c r="U69" s="42"/>
    </row>
    <row r="70" spans="2:21" ht="18" hidden="1">
      <c r="B70" s="25"/>
      <c r="C70" s="32"/>
      <c r="D70" s="26"/>
      <c r="E70" s="60"/>
      <c r="F70" s="60"/>
      <c r="G70" s="60"/>
      <c r="H70" s="26"/>
      <c r="I70" s="52"/>
      <c r="J70" s="186">
        <v>165</v>
      </c>
      <c r="K70" s="41">
        <v>7.5</v>
      </c>
      <c r="L70" s="33">
        <v>8</v>
      </c>
      <c r="M70" s="33">
        <v>8.3</v>
      </c>
      <c r="N70" s="34" t="s">
        <v>5</v>
      </c>
      <c r="O70" s="28"/>
      <c r="P70" s="35" t="s">
        <v>19</v>
      </c>
      <c r="Q70" s="36"/>
      <c r="R70" s="36"/>
      <c r="S70" s="36"/>
      <c r="T70" s="36" t="s">
        <v>20</v>
      </c>
      <c r="U70" s="42"/>
    </row>
    <row r="71" spans="2:21" ht="18" hidden="1">
      <c r="B71" s="25"/>
      <c r="C71" s="32"/>
      <c r="D71" s="26"/>
      <c r="E71" s="60"/>
      <c r="F71" s="60"/>
      <c r="G71" s="60"/>
      <c r="H71" s="26"/>
      <c r="I71" s="52"/>
      <c r="J71" s="186"/>
      <c r="K71" s="41"/>
      <c r="L71" s="33"/>
      <c r="M71" s="33"/>
      <c r="N71" s="34" t="s">
        <v>6</v>
      </c>
      <c r="O71" s="28"/>
      <c r="P71" s="35"/>
      <c r="Q71" s="36"/>
      <c r="R71" s="36"/>
      <c r="S71" s="36"/>
      <c r="T71" s="36"/>
      <c r="U71" s="42"/>
    </row>
    <row r="72" spans="2:21" ht="18" hidden="1">
      <c r="B72" s="25"/>
      <c r="C72" s="32"/>
      <c r="D72" s="26"/>
      <c r="E72" s="60"/>
      <c r="F72" s="60"/>
      <c r="G72" s="60"/>
      <c r="H72" s="26"/>
      <c r="I72" s="52"/>
      <c r="J72" s="186"/>
      <c r="K72" s="41">
        <v>1.8</v>
      </c>
      <c r="L72" s="33">
        <v>1.9</v>
      </c>
      <c r="M72" s="33">
        <v>2</v>
      </c>
      <c r="N72" s="34" t="s">
        <v>7</v>
      </c>
      <c r="O72" s="28"/>
      <c r="P72" s="35"/>
      <c r="Q72" s="36"/>
      <c r="R72" s="36"/>
      <c r="S72" s="36"/>
      <c r="T72" s="36"/>
      <c r="U72" s="42"/>
    </row>
    <row r="73" spans="2:21" ht="18" hidden="1">
      <c r="B73" s="25"/>
      <c r="C73" s="32"/>
      <c r="D73" s="26"/>
      <c r="E73" s="60"/>
      <c r="F73" s="60"/>
      <c r="G73" s="60"/>
      <c r="H73" s="26"/>
      <c r="I73" s="52"/>
      <c r="J73" s="186"/>
      <c r="K73" s="33">
        <f>ROUNDUP((K70-K35)*$B$2/2,-1)</f>
        <v>320</v>
      </c>
      <c r="L73" s="33">
        <f>ROUNDUP((L70-L35)*$B$2/2,-1)</f>
        <v>360</v>
      </c>
      <c r="M73" s="41">
        <f>ROUNDUP((M70-M35)*$B$2/2,-1)</f>
        <v>390</v>
      </c>
      <c r="N73" s="34" t="s">
        <v>8</v>
      </c>
      <c r="O73" s="28"/>
      <c r="P73" s="35"/>
      <c r="Q73" s="36"/>
      <c r="R73" s="36"/>
      <c r="S73" s="36"/>
      <c r="T73" s="36"/>
      <c r="U73" s="42"/>
    </row>
    <row r="74" spans="2:21" ht="16.5" customHeight="1" hidden="1">
      <c r="B74" s="25"/>
      <c r="C74" s="32"/>
      <c r="D74" s="26"/>
      <c r="E74" s="26"/>
      <c r="F74" s="52"/>
      <c r="G74" s="52"/>
      <c r="H74" s="26"/>
      <c r="I74" s="52"/>
      <c r="J74" s="52"/>
      <c r="K74" s="186">
        <v>175</v>
      </c>
      <c r="L74" s="41">
        <v>8.2</v>
      </c>
      <c r="M74" s="33">
        <v>8.5</v>
      </c>
      <c r="N74" s="34" t="s">
        <v>5</v>
      </c>
      <c r="O74" s="28"/>
      <c r="P74" s="170" t="s">
        <v>21</v>
      </c>
      <c r="Q74" s="170"/>
      <c r="R74" s="170"/>
      <c r="S74" s="170"/>
      <c r="T74" s="170"/>
      <c r="U74" s="61"/>
    </row>
    <row r="75" spans="2:21" ht="16.5" customHeight="1" hidden="1">
      <c r="B75" s="25"/>
      <c r="C75" s="32"/>
      <c r="D75" s="26"/>
      <c r="E75" s="26"/>
      <c r="F75" s="52"/>
      <c r="G75" s="52"/>
      <c r="H75" s="26"/>
      <c r="I75" s="52"/>
      <c r="J75" s="26"/>
      <c r="K75" s="186"/>
      <c r="L75" s="41"/>
      <c r="M75" s="33"/>
      <c r="N75" s="34" t="s">
        <v>6</v>
      </c>
      <c r="O75" s="28"/>
      <c r="P75" s="170"/>
      <c r="Q75" s="170"/>
      <c r="R75" s="170"/>
      <c r="S75" s="170"/>
      <c r="T75" s="170"/>
      <c r="U75" s="61"/>
    </row>
    <row r="76" spans="2:21" ht="16.5" customHeight="1" hidden="1">
      <c r="B76" s="25"/>
      <c r="C76" s="32"/>
      <c r="D76" s="26"/>
      <c r="E76" s="26"/>
      <c r="F76" s="52"/>
      <c r="G76" s="52"/>
      <c r="H76" s="26"/>
      <c r="I76" s="52"/>
      <c r="J76" s="26"/>
      <c r="K76" s="186"/>
      <c r="L76" s="41">
        <v>1.9</v>
      </c>
      <c r="M76" s="33">
        <v>2</v>
      </c>
      <c r="N76" s="34" t="s">
        <v>7</v>
      </c>
      <c r="O76" s="28"/>
      <c r="P76" s="170"/>
      <c r="Q76" s="170"/>
      <c r="R76" s="170"/>
      <c r="S76" s="170"/>
      <c r="T76" s="170"/>
      <c r="U76" s="42"/>
    </row>
    <row r="77" spans="2:21" ht="16.5" hidden="1">
      <c r="B77" s="25"/>
      <c r="C77" s="32"/>
      <c r="D77" s="32"/>
      <c r="E77" s="26"/>
      <c r="F77" s="52"/>
      <c r="G77" s="52"/>
      <c r="H77" s="32"/>
      <c r="I77" s="62"/>
      <c r="J77" s="63"/>
      <c r="K77" s="186"/>
      <c r="L77" s="65">
        <f>ROUNDUP((L74-L39)*$B$2/2,-1)</f>
        <v>360</v>
      </c>
      <c r="M77" s="41">
        <f>ROUNDUP((M74-M39)*$B$2/2,-1)</f>
        <v>390</v>
      </c>
      <c r="N77" s="34" t="s">
        <v>8</v>
      </c>
      <c r="O77" s="28"/>
      <c r="P77" s="28"/>
      <c r="Q77" s="28"/>
      <c r="R77" s="28"/>
      <c r="S77" s="28"/>
      <c r="T77" s="28"/>
      <c r="U77" s="42"/>
    </row>
    <row r="78" spans="2:21" ht="16.5" hidden="1">
      <c r="B78" s="25"/>
      <c r="C78" s="32"/>
      <c r="D78" s="32"/>
      <c r="E78" s="26"/>
      <c r="F78" s="52"/>
      <c r="G78" s="52"/>
      <c r="H78" s="32"/>
      <c r="I78" s="63"/>
      <c r="J78" s="63"/>
      <c r="K78" s="63"/>
      <c r="L78" s="63"/>
      <c r="M78" s="63"/>
      <c r="N78" s="63"/>
      <c r="O78" s="28"/>
      <c r="P78" s="28"/>
      <c r="Q78" s="28"/>
      <c r="R78" s="28"/>
      <c r="S78" s="28"/>
      <c r="T78" s="28"/>
      <c r="U78" s="42"/>
    </row>
    <row r="79" ht="15" hidden="1"/>
    <row r="80" spans="2:21" ht="15" hidden="1">
      <c r="B80" s="17"/>
      <c r="C80" s="18"/>
      <c r="D80" s="19"/>
      <c r="E80" s="18"/>
      <c r="F80" s="18"/>
      <c r="G80" s="20"/>
      <c r="H80" s="18"/>
      <c r="I80" s="21"/>
      <c r="J80" s="22"/>
      <c r="K80" s="22"/>
      <c r="L80" s="23"/>
      <c r="M80" s="21"/>
      <c r="N80" s="21"/>
      <c r="O80" s="21"/>
      <c r="P80" s="21"/>
      <c r="Q80" s="21"/>
      <c r="R80" s="21"/>
      <c r="S80" s="21"/>
      <c r="T80" s="21"/>
      <c r="U80" s="24"/>
    </row>
    <row r="81" spans="2:21" ht="16.5" hidden="1">
      <c r="B81" s="25">
        <f>B2</f>
        <v>480</v>
      </c>
      <c r="C81" s="188" t="s">
        <v>23</v>
      </c>
      <c r="D81" s="189"/>
      <c r="E81" s="27">
        <v>140</v>
      </c>
      <c r="F81" s="27">
        <v>150</v>
      </c>
      <c r="G81" s="27">
        <v>160</v>
      </c>
      <c r="H81" s="27">
        <v>170</v>
      </c>
      <c r="I81" s="27">
        <v>180</v>
      </c>
      <c r="J81" s="27">
        <v>190</v>
      </c>
      <c r="K81" s="27">
        <v>200</v>
      </c>
      <c r="L81" s="27">
        <v>210</v>
      </c>
      <c r="M81" s="27">
        <v>220</v>
      </c>
      <c r="N81" s="28"/>
      <c r="O81" s="28"/>
      <c r="P81" s="82" t="s">
        <v>4</v>
      </c>
      <c r="Q81" s="30"/>
      <c r="R81" s="30"/>
      <c r="S81" s="30"/>
      <c r="T81" s="30"/>
      <c r="U81" s="31"/>
    </row>
    <row r="82" spans="2:21" ht="18" hidden="1">
      <c r="B82" s="25">
        <f>143*2</f>
        <v>286</v>
      </c>
      <c r="C82" s="32"/>
      <c r="D82" s="192">
        <v>105</v>
      </c>
      <c r="E82" s="41">
        <v>7.1</v>
      </c>
      <c r="F82" s="33">
        <v>7.4</v>
      </c>
      <c r="G82" s="33">
        <v>7.7</v>
      </c>
      <c r="H82" s="33">
        <v>8.1</v>
      </c>
      <c r="I82" s="33">
        <v>8.6</v>
      </c>
      <c r="J82" s="33">
        <v>8.7</v>
      </c>
      <c r="K82" s="33">
        <v>8.9</v>
      </c>
      <c r="L82" s="33">
        <v>9.3</v>
      </c>
      <c r="M82" s="33">
        <v>9.8</v>
      </c>
      <c r="N82" s="34" t="s">
        <v>5</v>
      </c>
      <c r="O82" s="28"/>
      <c r="P82" s="35" t="s">
        <v>24</v>
      </c>
      <c r="Q82" s="36"/>
      <c r="R82" s="36"/>
      <c r="S82" s="36"/>
      <c r="T82" s="36"/>
      <c r="U82" s="31"/>
    </row>
    <row r="83" spans="2:21" ht="18" hidden="1">
      <c r="B83" s="25">
        <f>11.6*2</f>
        <v>23.2</v>
      </c>
      <c r="C83" s="32"/>
      <c r="D83" s="192"/>
      <c r="E83" s="41"/>
      <c r="F83" s="33"/>
      <c r="G83" s="33"/>
      <c r="H83" s="33"/>
      <c r="I83" s="33"/>
      <c r="J83" s="33"/>
      <c r="K83" s="33"/>
      <c r="L83" s="33"/>
      <c r="M83" s="33"/>
      <c r="N83" s="34" t="s">
        <v>6</v>
      </c>
      <c r="O83" s="28"/>
      <c r="P83" s="35"/>
      <c r="Q83" s="36"/>
      <c r="R83" s="36"/>
      <c r="S83" s="36"/>
      <c r="T83" s="36"/>
      <c r="U83" s="31"/>
    </row>
    <row r="84" spans="2:21" ht="18" hidden="1">
      <c r="B84" s="25"/>
      <c r="C84" s="32"/>
      <c r="D84" s="192"/>
      <c r="E84" s="79"/>
      <c r="F84" s="80"/>
      <c r="G84" s="80"/>
      <c r="H84" s="80"/>
      <c r="I84" s="80"/>
      <c r="J84" s="80"/>
      <c r="K84" s="80"/>
      <c r="L84" s="80"/>
      <c r="M84" s="80"/>
      <c r="N84" s="34" t="s">
        <v>7</v>
      </c>
      <c r="O84" s="28"/>
      <c r="P84" s="35"/>
      <c r="Q84" s="36"/>
      <c r="R84" s="36"/>
      <c r="S84" s="36"/>
      <c r="T84" s="36"/>
      <c r="U84" s="31"/>
    </row>
    <row r="85" spans="2:21" ht="18" hidden="1">
      <c r="B85" s="25"/>
      <c r="C85" s="32"/>
      <c r="D85" s="192"/>
      <c r="E85" s="41">
        <f aca="true" t="shared" si="11" ref="E85:M85">ROUNDUP((E82-E11)*$B$2/2,-1)</f>
        <v>650</v>
      </c>
      <c r="F85" s="33">
        <f t="shared" si="11"/>
        <v>700</v>
      </c>
      <c r="G85" s="33">
        <f t="shared" si="11"/>
        <v>750</v>
      </c>
      <c r="H85" s="33">
        <f t="shared" si="11"/>
        <v>770</v>
      </c>
      <c r="I85" s="33">
        <f t="shared" si="11"/>
        <v>840</v>
      </c>
      <c r="J85" s="33">
        <f t="shared" si="11"/>
        <v>820</v>
      </c>
      <c r="K85" s="33">
        <f t="shared" si="11"/>
        <v>820</v>
      </c>
      <c r="L85" s="33">
        <f t="shared" si="11"/>
        <v>870</v>
      </c>
      <c r="M85" s="33">
        <f t="shared" si="11"/>
        <v>960</v>
      </c>
      <c r="N85" s="34" t="s">
        <v>8</v>
      </c>
      <c r="O85" s="28"/>
      <c r="P85" s="35"/>
      <c r="Q85" s="36"/>
      <c r="R85" s="36"/>
      <c r="S85" s="36"/>
      <c r="T85" s="36"/>
      <c r="U85" s="31"/>
    </row>
    <row r="86" spans="2:21" ht="18.75" hidden="1" thickBot="1">
      <c r="B86" s="25"/>
      <c r="C86" s="32"/>
      <c r="D86" s="38"/>
      <c r="E86" s="186">
        <v>115</v>
      </c>
      <c r="F86" s="75">
        <v>7.6</v>
      </c>
      <c r="G86" s="39">
        <v>7.9</v>
      </c>
      <c r="H86" s="39">
        <v>8.2</v>
      </c>
      <c r="I86" s="39">
        <v>8.8</v>
      </c>
      <c r="J86" s="39">
        <v>9</v>
      </c>
      <c r="K86" s="39">
        <v>9.2</v>
      </c>
      <c r="L86" s="81">
        <v>9.5</v>
      </c>
      <c r="M86" s="41">
        <v>9.8</v>
      </c>
      <c r="N86" s="34" t="s">
        <v>5</v>
      </c>
      <c r="O86" s="28"/>
      <c r="P86" s="35" t="s">
        <v>9</v>
      </c>
      <c r="Q86" s="36"/>
      <c r="R86" s="36"/>
      <c r="S86" s="36"/>
      <c r="T86" s="36" t="s">
        <v>10</v>
      </c>
      <c r="U86" s="42"/>
    </row>
    <row r="87" spans="2:21" ht="18" hidden="1">
      <c r="B87" s="25"/>
      <c r="C87" s="32"/>
      <c r="D87" s="38"/>
      <c r="E87" s="186"/>
      <c r="F87" s="75"/>
      <c r="G87" s="39"/>
      <c r="H87" s="39"/>
      <c r="I87" s="39"/>
      <c r="J87" s="39"/>
      <c r="K87" s="39"/>
      <c r="L87" s="77"/>
      <c r="M87" s="39"/>
      <c r="N87" s="34" t="s">
        <v>6</v>
      </c>
      <c r="O87" s="28"/>
      <c r="P87" s="35"/>
      <c r="Q87" s="36"/>
      <c r="R87" s="36"/>
      <c r="S87" s="36"/>
      <c r="T87" s="36"/>
      <c r="U87" s="42"/>
    </row>
    <row r="88" spans="2:21" ht="18.75" hidden="1" thickBot="1">
      <c r="B88" s="44"/>
      <c r="C88" s="45"/>
      <c r="D88" s="38"/>
      <c r="E88" s="186"/>
      <c r="F88" s="75"/>
      <c r="G88" s="39"/>
      <c r="H88" s="39"/>
      <c r="I88" s="39"/>
      <c r="J88" s="39"/>
      <c r="K88" s="39"/>
      <c r="L88" s="81"/>
      <c r="M88" s="41"/>
      <c r="N88" s="34" t="s">
        <v>7</v>
      </c>
      <c r="O88" s="28"/>
      <c r="P88" s="35"/>
      <c r="Q88" s="36"/>
      <c r="R88" s="36"/>
      <c r="S88" s="36"/>
      <c r="T88" s="36"/>
      <c r="U88" s="42"/>
    </row>
    <row r="89" spans="2:21" ht="18" hidden="1">
      <c r="B89" s="44"/>
      <c r="C89" s="45"/>
      <c r="D89" s="38"/>
      <c r="E89" s="186"/>
      <c r="F89" s="41">
        <f aca="true" t="shared" si="12" ref="F89:M89">ROUNDUP((F86-F15)*$B$2/2,-1)</f>
        <v>720</v>
      </c>
      <c r="G89" s="41">
        <f t="shared" si="12"/>
        <v>750</v>
      </c>
      <c r="H89" s="41">
        <f t="shared" si="12"/>
        <v>770</v>
      </c>
      <c r="I89" s="41">
        <f t="shared" si="12"/>
        <v>870</v>
      </c>
      <c r="J89" s="41">
        <f t="shared" si="12"/>
        <v>870</v>
      </c>
      <c r="K89" s="41">
        <f t="shared" si="12"/>
        <v>870</v>
      </c>
      <c r="L89" s="78">
        <f t="shared" si="12"/>
        <v>890</v>
      </c>
      <c r="M89" s="33">
        <f t="shared" si="12"/>
        <v>890</v>
      </c>
      <c r="N89" s="34" t="s">
        <v>8</v>
      </c>
      <c r="O89" s="28"/>
      <c r="P89" s="35"/>
      <c r="Q89" s="36"/>
      <c r="R89" s="36"/>
      <c r="S89" s="36"/>
      <c r="T89" s="36"/>
      <c r="U89" s="42"/>
    </row>
    <row r="90" spans="2:21" ht="18" hidden="1">
      <c r="B90" s="49"/>
      <c r="C90" s="50"/>
      <c r="D90" s="51"/>
      <c r="E90" s="52"/>
      <c r="F90" s="186">
        <v>125</v>
      </c>
      <c r="G90" s="41">
        <v>8.1</v>
      </c>
      <c r="H90" s="33">
        <v>8.6</v>
      </c>
      <c r="I90" s="33">
        <v>8.8</v>
      </c>
      <c r="J90" s="33">
        <v>9.2</v>
      </c>
      <c r="K90" s="33">
        <v>9.6</v>
      </c>
      <c r="L90" s="33">
        <v>9.9</v>
      </c>
      <c r="M90" s="33">
        <v>10.4</v>
      </c>
      <c r="N90" s="34" t="s">
        <v>5</v>
      </c>
      <c r="O90" s="28"/>
      <c r="P90" s="35" t="s">
        <v>11</v>
      </c>
      <c r="Q90" s="36"/>
      <c r="R90" s="36"/>
      <c r="S90" s="36"/>
      <c r="T90" s="36" t="s">
        <v>12</v>
      </c>
      <c r="U90" s="42"/>
    </row>
    <row r="91" spans="2:21" ht="18" hidden="1">
      <c r="B91" s="49"/>
      <c r="C91" s="50"/>
      <c r="D91" s="51"/>
      <c r="E91" s="52"/>
      <c r="F91" s="186"/>
      <c r="G91" s="41"/>
      <c r="H91" s="33"/>
      <c r="I91" s="33"/>
      <c r="J91" s="33"/>
      <c r="K91" s="33"/>
      <c r="L91" s="33"/>
      <c r="M91" s="33"/>
      <c r="N91" s="34" t="s">
        <v>6</v>
      </c>
      <c r="O91" s="28"/>
      <c r="P91" s="35"/>
      <c r="Q91" s="36"/>
      <c r="R91" s="36"/>
      <c r="S91" s="36"/>
      <c r="T91" s="36"/>
      <c r="U91" s="42"/>
    </row>
    <row r="92" spans="2:21" ht="18" hidden="1">
      <c r="B92" s="4"/>
      <c r="C92" s="4"/>
      <c r="D92" s="4"/>
      <c r="E92" s="52"/>
      <c r="F92" s="186"/>
      <c r="G92" s="41"/>
      <c r="H92" s="33"/>
      <c r="I92" s="33"/>
      <c r="J92" s="33"/>
      <c r="K92" s="33"/>
      <c r="L92" s="33"/>
      <c r="M92" s="33"/>
      <c r="N92" s="34" t="s">
        <v>7</v>
      </c>
      <c r="O92" s="28"/>
      <c r="P92" s="35"/>
      <c r="Q92" s="36"/>
      <c r="R92" s="36"/>
      <c r="S92" s="36"/>
      <c r="T92" s="36"/>
      <c r="U92" s="42"/>
    </row>
    <row r="93" spans="2:21" ht="18" hidden="1">
      <c r="B93" s="4"/>
      <c r="C93" s="4"/>
      <c r="D93" s="4"/>
      <c r="E93" s="52"/>
      <c r="F93" s="186"/>
      <c r="G93" s="33">
        <f aca="true" t="shared" si="13" ref="G93:M93">ROUNDUP((G90-G19)*$B$2/2,-1)</f>
        <v>800</v>
      </c>
      <c r="H93" s="33">
        <f t="shared" si="13"/>
        <v>820</v>
      </c>
      <c r="I93" s="33">
        <f t="shared" si="13"/>
        <v>820</v>
      </c>
      <c r="J93" s="33">
        <f t="shared" si="13"/>
        <v>890</v>
      </c>
      <c r="K93" s="33">
        <f t="shared" si="13"/>
        <v>940</v>
      </c>
      <c r="L93" s="33">
        <f t="shared" si="13"/>
        <v>960</v>
      </c>
      <c r="M93" s="33">
        <f t="shared" si="13"/>
        <v>1010</v>
      </c>
      <c r="N93" s="34" t="s">
        <v>8</v>
      </c>
      <c r="O93" s="28"/>
      <c r="P93" s="35"/>
      <c r="Q93" s="36"/>
      <c r="R93" s="36"/>
      <c r="S93" s="36"/>
      <c r="T93" s="36"/>
      <c r="U93" s="42"/>
    </row>
    <row r="94" spans="2:21" ht="18" hidden="1">
      <c r="B94" s="53"/>
      <c r="C94" s="54"/>
      <c r="D94" s="55"/>
      <c r="E94" s="45"/>
      <c r="F94" s="52"/>
      <c r="G94" s="186">
        <v>135</v>
      </c>
      <c r="H94" s="41">
        <v>9</v>
      </c>
      <c r="I94" s="33">
        <v>9.2</v>
      </c>
      <c r="J94" s="33">
        <v>9.5</v>
      </c>
      <c r="K94" s="33">
        <v>9.8</v>
      </c>
      <c r="L94" s="33">
        <v>10.1</v>
      </c>
      <c r="M94" s="33">
        <v>10.6</v>
      </c>
      <c r="N94" s="34" t="s">
        <v>5</v>
      </c>
      <c r="O94" s="28"/>
      <c r="P94" s="35" t="s">
        <v>13</v>
      </c>
      <c r="Q94" s="36"/>
      <c r="R94" s="36"/>
      <c r="S94" s="36"/>
      <c r="T94" s="36" t="s">
        <v>14</v>
      </c>
      <c r="U94" s="42"/>
    </row>
    <row r="95" spans="2:21" ht="18" hidden="1">
      <c r="B95" s="53"/>
      <c r="C95" s="56"/>
      <c r="D95" s="56"/>
      <c r="E95" s="4"/>
      <c r="F95" s="52"/>
      <c r="G95" s="186"/>
      <c r="H95" s="41"/>
      <c r="I95" s="33"/>
      <c r="J95" s="33"/>
      <c r="K95" s="33"/>
      <c r="L95" s="33"/>
      <c r="M95" s="33"/>
      <c r="N95" s="34" t="s">
        <v>6</v>
      </c>
      <c r="O95" s="28"/>
      <c r="P95" s="35"/>
      <c r="Q95" s="36"/>
      <c r="R95" s="36"/>
      <c r="S95" s="36"/>
      <c r="T95" s="36"/>
      <c r="U95" s="42"/>
    </row>
    <row r="96" spans="2:21" ht="18" hidden="1">
      <c r="B96" s="57"/>
      <c r="C96" s="45"/>
      <c r="D96" s="28"/>
      <c r="E96" s="52"/>
      <c r="F96" s="52"/>
      <c r="G96" s="186"/>
      <c r="H96" s="41"/>
      <c r="I96" s="33"/>
      <c r="J96" s="33"/>
      <c r="K96" s="33"/>
      <c r="L96" s="33"/>
      <c r="M96" s="33"/>
      <c r="N96" s="34" t="s">
        <v>7</v>
      </c>
      <c r="O96" s="28"/>
      <c r="P96" s="35"/>
      <c r="Q96" s="36"/>
      <c r="R96" s="36"/>
      <c r="S96" s="36"/>
      <c r="T96" s="36"/>
      <c r="U96" s="42"/>
    </row>
    <row r="97" spans="2:21" ht="18" hidden="1">
      <c r="B97" s="57"/>
      <c r="C97" s="45"/>
      <c r="D97" s="28"/>
      <c r="E97" s="52"/>
      <c r="F97" s="52"/>
      <c r="G97" s="186"/>
      <c r="H97" s="33">
        <f aca="true" t="shared" si="14" ref="H97:M97">ROUNDUP((H94-H23)*$B$2/2,-1)</f>
        <v>840</v>
      </c>
      <c r="I97" s="33">
        <f t="shared" si="14"/>
        <v>840</v>
      </c>
      <c r="J97" s="33">
        <f t="shared" si="14"/>
        <v>920</v>
      </c>
      <c r="K97" s="33">
        <f t="shared" si="14"/>
        <v>960</v>
      </c>
      <c r="L97" s="33">
        <f t="shared" si="14"/>
        <v>990</v>
      </c>
      <c r="M97" s="33">
        <f t="shared" si="14"/>
        <v>1040</v>
      </c>
      <c r="N97" s="34" t="s">
        <v>8</v>
      </c>
      <c r="O97" s="28"/>
      <c r="P97" s="35"/>
      <c r="Q97" s="36"/>
      <c r="R97" s="36"/>
      <c r="S97" s="36"/>
      <c r="T97" s="36"/>
      <c r="U97" s="42"/>
    </row>
    <row r="98" spans="2:21" ht="18" hidden="1">
      <c r="B98" s="44"/>
      <c r="C98" s="32"/>
      <c r="D98" s="58"/>
      <c r="E98" s="26"/>
      <c r="F98" s="52"/>
      <c r="G98" s="52"/>
      <c r="H98" s="186">
        <v>145</v>
      </c>
      <c r="I98" s="41">
        <v>9.4</v>
      </c>
      <c r="J98" s="33">
        <v>9.7</v>
      </c>
      <c r="K98" s="33">
        <v>10</v>
      </c>
      <c r="L98" s="33">
        <v>10.4</v>
      </c>
      <c r="M98" s="33">
        <v>10.9</v>
      </c>
      <c r="N98" s="34" t="s">
        <v>5</v>
      </c>
      <c r="O98" s="28"/>
      <c r="P98" s="35" t="s">
        <v>15</v>
      </c>
      <c r="Q98" s="36"/>
      <c r="R98" s="36"/>
      <c r="S98" s="36"/>
      <c r="T98" s="36" t="s">
        <v>16</v>
      </c>
      <c r="U98" s="42"/>
    </row>
    <row r="99" spans="2:21" ht="18" hidden="1">
      <c r="B99" s="44"/>
      <c r="C99" s="32"/>
      <c r="D99" s="58"/>
      <c r="E99" s="26"/>
      <c r="F99" s="52"/>
      <c r="G99" s="52"/>
      <c r="H99" s="186"/>
      <c r="I99" s="41"/>
      <c r="J99" s="33"/>
      <c r="K99" s="33"/>
      <c r="L99" s="33"/>
      <c r="M99" s="33"/>
      <c r="N99" s="34" t="s">
        <v>6</v>
      </c>
      <c r="O99" s="28"/>
      <c r="P99" s="35"/>
      <c r="Q99" s="36"/>
      <c r="R99" s="36"/>
      <c r="S99" s="36"/>
      <c r="T99" s="36"/>
      <c r="U99" s="42"/>
    </row>
    <row r="100" spans="2:21" ht="18" hidden="1">
      <c r="B100" s="4"/>
      <c r="C100" s="32"/>
      <c r="D100" s="58"/>
      <c r="E100" s="26"/>
      <c r="F100" s="52"/>
      <c r="G100" s="52"/>
      <c r="H100" s="186"/>
      <c r="I100" s="41"/>
      <c r="J100" s="33"/>
      <c r="K100" s="33"/>
      <c r="L100" s="33"/>
      <c r="M100" s="33"/>
      <c r="N100" s="34" t="s">
        <v>7</v>
      </c>
      <c r="O100" s="28"/>
      <c r="P100" s="35"/>
      <c r="Q100" s="36"/>
      <c r="R100" s="36"/>
      <c r="S100" s="36"/>
      <c r="T100" s="36"/>
      <c r="U100" s="42"/>
    </row>
    <row r="101" spans="2:21" ht="18" hidden="1">
      <c r="B101" s="4"/>
      <c r="C101" s="32"/>
      <c r="D101" s="58"/>
      <c r="E101" s="26"/>
      <c r="F101" s="52"/>
      <c r="G101" s="52"/>
      <c r="H101" s="186"/>
      <c r="I101" s="33">
        <f>ROUNDUP((I98-I27)*$B$2/2,-1)</f>
        <v>870</v>
      </c>
      <c r="J101" s="33">
        <f>ROUNDUP((J98-J27)*$B$2/2,-1)</f>
        <v>920</v>
      </c>
      <c r="K101" s="33">
        <f>ROUNDUP((K98-K27)*$B$2/2,-1)</f>
        <v>960</v>
      </c>
      <c r="L101" s="33">
        <f>ROUNDUP((L98-L27)*$B$2/2,-1)</f>
        <v>1040</v>
      </c>
      <c r="M101" s="33">
        <f>ROUNDUP((M98-M27)*$B$2/2,-1)</f>
        <v>1060</v>
      </c>
      <c r="N101" s="34" t="s">
        <v>8</v>
      </c>
      <c r="O101" s="28"/>
      <c r="P101" s="35"/>
      <c r="Q101" s="36"/>
      <c r="R101" s="36"/>
      <c r="S101" s="36"/>
      <c r="T101" s="36"/>
      <c r="U101" s="42"/>
    </row>
    <row r="102" spans="2:21" ht="18" hidden="1">
      <c r="B102" s="25"/>
      <c r="C102" s="32"/>
      <c r="D102" s="58"/>
      <c r="E102" s="26"/>
      <c r="F102" s="58"/>
      <c r="G102" s="52"/>
      <c r="H102" s="52"/>
      <c r="I102" s="186">
        <v>155</v>
      </c>
      <c r="J102" s="41">
        <v>10</v>
      </c>
      <c r="K102" s="33">
        <v>10.2</v>
      </c>
      <c r="L102" s="33">
        <v>10.7</v>
      </c>
      <c r="M102" s="33">
        <v>11.2</v>
      </c>
      <c r="N102" s="34" t="s">
        <v>5</v>
      </c>
      <c r="O102" s="28"/>
      <c r="P102" s="59" t="s">
        <v>17</v>
      </c>
      <c r="Q102" s="36"/>
      <c r="R102" s="36"/>
      <c r="S102" s="36"/>
      <c r="T102" s="36" t="s">
        <v>18</v>
      </c>
      <c r="U102" s="42"/>
    </row>
    <row r="103" spans="2:21" ht="18" hidden="1">
      <c r="B103" s="25"/>
      <c r="C103" s="32"/>
      <c r="D103" s="58"/>
      <c r="E103" s="26"/>
      <c r="F103" s="58"/>
      <c r="G103" s="52"/>
      <c r="H103" s="52"/>
      <c r="I103" s="186"/>
      <c r="J103" s="41"/>
      <c r="K103" s="33"/>
      <c r="L103" s="33"/>
      <c r="M103" s="33"/>
      <c r="N103" s="34" t="s">
        <v>6</v>
      </c>
      <c r="O103" s="28"/>
      <c r="P103" s="59"/>
      <c r="Q103" s="36"/>
      <c r="R103" s="36"/>
      <c r="S103" s="36"/>
      <c r="T103" s="36"/>
      <c r="U103" s="42"/>
    </row>
    <row r="104" spans="2:21" ht="18" hidden="1">
      <c r="B104" s="25"/>
      <c r="C104" s="32"/>
      <c r="D104" s="58"/>
      <c r="E104" s="26"/>
      <c r="F104" s="58"/>
      <c r="G104" s="52"/>
      <c r="H104" s="52"/>
      <c r="I104" s="186"/>
      <c r="J104" s="41"/>
      <c r="K104" s="33"/>
      <c r="L104" s="33"/>
      <c r="M104" s="33"/>
      <c r="N104" s="34" t="s">
        <v>7</v>
      </c>
      <c r="O104" s="28"/>
      <c r="P104" s="59"/>
      <c r="Q104" s="36"/>
      <c r="R104" s="36"/>
      <c r="S104" s="36"/>
      <c r="T104" s="36"/>
      <c r="U104" s="42"/>
    </row>
    <row r="105" spans="2:21" ht="18" hidden="1">
      <c r="B105" s="25"/>
      <c r="C105" s="32"/>
      <c r="D105" s="58"/>
      <c r="E105" s="26"/>
      <c r="F105" s="58"/>
      <c r="G105" s="52"/>
      <c r="H105" s="52"/>
      <c r="I105" s="186"/>
      <c r="J105" s="33">
        <f>ROUNDUP((J102-J31)*$B$2/2,-1)</f>
        <v>960</v>
      </c>
      <c r="K105" s="33">
        <f>ROUNDUP((K102-K31)*$B$2/2,-1)</f>
        <v>990</v>
      </c>
      <c r="L105" s="33">
        <f>ROUNDUP((L102-L31)*$B$2/2,-1)</f>
        <v>1040</v>
      </c>
      <c r="M105" s="33">
        <f>ROUNDUP((M102-M31)*$B$2/2,-1)</f>
        <v>1080</v>
      </c>
      <c r="N105" s="34" t="s">
        <v>8</v>
      </c>
      <c r="O105" s="28"/>
      <c r="P105" s="59"/>
      <c r="Q105" s="36"/>
      <c r="R105" s="36"/>
      <c r="S105" s="36"/>
      <c r="T105" s="36"/>
      <c r="U105" s="42"/>
    </row>
    <row r="106" spans="2:21" ht="18" hidden="1">
      <c r="B106" s="25"/>
      <c r="C106" s="32"/>
      <c r="D106" s="26"/>
      <c r="E106" s="60"/>
      <c r="F106" s="60"/>
      <c r="G106" s="60"/>
      <c r="H106" s="26"/>
      <c r="I106" s="52"/>
      <c r="J106" s="186">
        <v>165</v>
      </c>
      <c r="K106" s="41">
        <v>10.4</v>
      </c>
      <c r="L106" s="33">
        <v>11</v>
      </c>
      <c r="M106" s="33">
        <v>11.4</v>
      </c>
      <c r="N106" s="34" t="s">
        <v>5</v>
      </c>
      <c r="O106" s="28"/>
      <c r="P106" s="35" t="s">
        <v>19</v>
      </c>
      <c r="Q106" s="36"/>
      <c r="R106" s="36"/>
      <c r="S106" s="36"/>
      <c r="T106" s="36" t="s">
        <v>20</v>
      </c>
      <c r="U106" s="42"/>
    </row>
    <row r="107" spans="2:21" ht="18" hidden="1">
      <c r="B107" s="25"/>
      <c r="C107" s="32"/>
      <c r="D107" s="26"/>
      <c r="E107" s="60"/>
      <c r="F107" s="60"/>
      <c r="G107" s="60"/>
      <c r="H107" s="26"/>
      <c r="I107" s="52"/>
      <c r="J107" s="186"/>
      <c r="K107" s="41"/>
      <c r="L107" s="33"/>
      <c r="M107" s="33"/>
      <c r="N107" s="34" t="s">
        <v>6</v>
      </c>
      <c r="O107" s="28"/>
      <c r="P107" s="35"/>
      <c r="Q107" s="36"/>
      <c r="R107" s="36"/>
      <c r="S107" s="36"/>
      <c r="T107" s="36"/>
      <c r="U107" s="42"/>
    </row>
    <row r="108" spans="2:21" ht="18" hidden="1">
      <c r="B108" s="25"/>
      <c r="C108" s="32"/>
      <c r="D108" s="26"/>
      <c r="E108" s="60"/>
      <c r="F108" s="60"/>
      <c r="G108" s="60"/>
      <c r="H108" s="26"/>
      <c r="I108" s="52"/>
      <c r="J108" s="186"/>
      <c r="K108" s="41"/>
      <c r="L108" s="33"/>
      <c r="M108" s="33"/>
      <c r="N108" s="34" t="s">
        <v>7</v>
      </c>
      <c r="O108" s="28"/>
      <c r="P108" s="35"/>
      <c r="Q108" s="36"/>
      <c r="R108" s="36"/>
      <c r="S108" s="36"/>
      <c r="T108" s="36"/>
      <c r="U108" s="42"/>
    </row>
    <row r="109" spans="2:21" ht="18" hidden="1">
      <c r="B109" s="25"/>
      <c r="C109" s="32"/>
      <c r="D109" s="26"/>
      <c r="E109" s="60"/>
      <c r="F109" s="60"/>
      <c r="G109" s="60"/>
      <c r="H109" s="26"/>
      <c r="I109" s="52"/>
      <c r="J109" s="186"/>
      <c r="K109" s="33">
        <f>ROUNDUP((K106-K35)*$B$2/2,-1)</f>
        <v>1010</v>
      </c>
      <c r="L109" s="33">
        <f>ROUNDUP((L106-L35)*$B$2/2,-1)</f>
        <v>1080</v>
      </c>
      <c r="M109" s="33">
        <f>ROUNDUP((M106-M35)*$B$2/2,-1)</f>
        <v>1130</v>
      </c>
      <c r="N109" s="34" t="s">
        <v>8</v>
      </c>
      <c r="O109" s="28"/>
      <c r="P109" s="35"/>
      <c r="Q109" s="36"/>
      <c r="R109" s="36"/>
      <c r="S109" s="36"/>
      <c r="T109" s="36"/>
      <c r="U109" s="42"/>
    </row>
    <row r="110" spans="2:21" ht="16.5" customHeight="1" hidden="1">
      <c r="B110" s="25"/>
      <c r="C110" s="32"/>
      <c r="D110" s="26"/>
      <c r="E110" s="26"/>
      <c r="F110" s="52"/>
      <c r="G110" s="52"/>
      <c r="H110" s="26"/>
      <c r="I110" s="52"/>
      <c r="J110" s="52"/>
      <c r="K110" s="186">
        <v>175</v>
      </c>
      <c r="L110" s="41">
        <v>11.3</v>
      </c>
      <c r="M110" s="33">
        <v>11.7</v>
      </c>
      <c r="N110" s="34" t="s">
        <v>5</v>
      </c>
      <c r="O110" s="28"/>
      <c r="P110" s="170" t="s">
        <v>21</v>
      </c>
      <c r="Q110" s="170"/>
      <c r="R110" s="170"/>
      <c r="S110" s="170"/>
      <c r="T110" s="170"/>
      <c r="U110" s="61"/>
    </row>
    <row r="111" spans="2:21" ht="16.5" customHeight="1" hidden="1">
      <c r="B111" s="25"/>
      <c r="C111" s="32"/>
      <c r="D111" s="26"/>
      <c r="E111" s="26"/>
      <c r="F111" s="52"/>
      <c r="G111" s="52"/>
      <c r="H111" s="26"/>
      <c r="I111" s="52"/>
      <c r="J111" s="26"/>
      <c r="K111" s="186"/>
      <c r="L111" s="41"/>
      <c r="M111" s="33"/>
      <c r="N111" s="34" t="s">
        <v>6</v>
      </c>
      <c r="O111" s="28"/>
      <c r="P111" s="170"/>
      <c r="Q111" s="170"/>
      <c r="R111" s="170"/>
      <c r="S111" s="170"/>
      <c r="T111" s="170"/>
      <c r="U111" s="61"/>
    </row>
    <row r="112" spans="2:21" ht="16.5" customHeight="1" hidden="1">
      <c r="B112" s="25">
        <v>7065.73</v>
      </c>
      <c r="C112" s="32"/>
      <c r="D112" s="26"/>
      <c r="E112" s="26"/>
      <c r="F112" s="52"/>
      <c r="G112" s="52"/>
      <c r="H112" s="26"/>
      <c r="I112" s="52"/>
      <c r="J112" s="26"/>
      <c r="K112" s="186"/>
      <c r="L112" s="41"/>
      <c r="M112" s="33"/>
      <c r="N112" s="34" t="s">
        <v>7</v>
      </c>
      <c r="O112" s="28"/>
      <c r="P112" s="170"/>
      <c r="Q112" s="170"/>
      <c r="R112" s="170"/>
      <c r="S112" s="170"/>
      <c r="T112" s="170"/>
      <c r="U112" s="42"/>
    </row>
    <row r="113" spans="2:21" ht="16.5" hidden="1">
      <c r="B113" s="25">
        <f>175*2</f>
        <v>350</v>
      </c>
      <c r="C113" s="32"/>
      <c r="D113" s="32"/>
      <c r="E113" s="26"/>
      <c r="F113" s="52"/>
      <c r="G113" s="52"/>
      <c r="H113" s="32"/>
      <c r="I113" s="62"/>
      <c r="J113" s="63"/>
      <c r="K113" s="186"/>
      <c r="L113" s="65">
        <f>ROUNDUP((L110-L39)*$B$2/2,-1)</f>
        <v>1110</v>
      </c>
      <c r="M113" s="33">
        <f>ROUNDUP((M110-M39)*$B$2/2,-1)</f>
        <v>1160</v>
      </c>
      <c r="N113" s="34" t="s">
        <v>8</v>
      </c>
      <c r="O113" s="28"/>
      <c r="P113" s="28"/>
      <c r="Q113" s="28"/>
      <c r="R113" s="28"/>
      <c r="S113" s="28"/>
      <c r="T113" s="28"/>
      <c r="U113" s="42"/>
    </row>
    <row r="114" spans="2:21" ht="16.5" hidden="1">
      <c r="B114" s="25"/>
      <c r="C114" s="32"/>
      <c r="D114" s="32"/>
      <c r="E114" s="26"/>
      <c r="F114" s="52"/>
      <c r="G114" s="52"/>
      <c r="H114" s="32"/>
      <c r="I114" s="63"/>
      <c r="J114" s="63"/>
      <c r="K114" s="63"/>
      <c r="L114" s="63"/>
      <c r="M114" s="63"/>
      <c r="N114" s="63"/>
      <c r="O114" s="28"/>
      <c r="P114" s="28"/>
      <c r="Q114" s="28"/>
      <c r="R114" s="28"/>
      <c r="S114" s="28"/>
      <c r="T114" s="28"/>
      <c r="U114" s="42"/>
    </row>
    <row r="115" spans="2:18" ht="25.5" hidden="1">
      <c r="B115" s="13" t="s">
        <v>28</v>
      </c>
      <c r="C115" s="86"/>
      <c r="D115" s="10"/>
      <c r="E115" s="10"/>
      <c r="F115" s="87"/>
      <c r="G115" s="10"/>
      <c r="H115" s="4"/>
      <c r="I115" s="4"/>
      <c r="J115" s="86"/>
      <c r="K115" s="10"/>
      <c r="L115" s="4"/>
      <c r="M115" s="4"/>
      <c r="N115" s="4"/>
      <c r="O115" s="4"/>
      <c r="P115" s="4"/>
      <c r="Q115" s="88"/>
      <c r="R115" s="88"/>
    </row>
    <row r="116" spans="2:18" ht="16.5" hidden="1" thickBot="1"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ht="16.5" hidden="1">
      <c r="B117" s="173" t="s">
        <v>29</v>
      </c>
      <c r="C117" s="174"/>
      <c r="D117" s="89">
        <v>80</v>
      </c>
      <c r="E117" s="89">
        <v>90</v>
      </c>
      <c r="F117" s="89">
        <v>100</v>
      </c>
      <c r="G117" s="89">
        <v>110</v>
      </c>
      <c r="H117" s="89">
        <v>120</v>
      </c>
      <c r="I117" s="89">
        <v>130</v>
      </c>
      <c r="J117" s="89">
        <v>140</v>
      </c>
      <c r="K117" s="89">
        <v>150</v>
      </c>
      <c r="L117" s="89">
        <v>160</v>
      </c>
      <c r="M117" s="89">
        <v>170</v>
      </c>
      <c r="N117" s="89">
        <v>180</v>
      </c>
      <c r="O117" s="90">
        <v>190</v>
      </c>
      <c r="P117" s="91">
        <v>200</v>
      </c>
      <c r="Q117" s="92">
        <v>210</v>
      </c>
      <c r="R117" s="93">
        <v>220</v>
      </c>
    </row>
    <row r="118" spans="2:21" ht="18.75" hidden="1">
      <c r="B118" s="173" t="s">
        <v>5</v>
      </c>
      <c r="C118" s="174"/>
      <c r="D118" s="33">
        <v>2</v>
      </c>
      <c r="E118" s="33">
        <v>2.3</v>
      </c>
      <c r="F118" s="33">
        <v>2.5</v>
      </c>
      <c r="G118" s="33">
        <v>2.6</v>
      </c>
      <c r="H118" s="33">
        <v>2.6</v>
      </c>
      <c r="I118" s="33">
        <v>2.7</v>
      </c>
      <c r="J118" s="33">
        <v>2.9</v>
      </c>
      <c r="K118" s="33">
        <v>3.6</v>
      </c>
      <c r="L118" s="33">
        <v>3.6</v>
      </c>
      <c r="M118" s="33">
        <v>3.8</v>
      </c>
      <c r="N118" s="33">
        <v>4</v>
      </c>
      <c r="O118" s="33">
        <v>4.1</v>
      </c>
      <c r="P118" s="94">
        <v>4</v>
      </c>
      <c r="Q118" s="33">
        <v>4.2</v>
      </c>
      <c r="R118" s="95">
        <v>4.4</v>
      </c>
      <c r="U118" s="96">
        <f>B2</f>
        <v>480</v>
      </c>
    </row>
    <row r="119" spans="2:21" ht="18.75" hidden="1">
      <c r="B119" s="173" t="s">
        <v>6</v>
      </c>
      <c r="C119" s="174"/>
      <c r="D119" s="33">
        <v>0.9</v>
      </c>
      <c r="E119" s="33">
        <v>1</v>
      </c>
      <c r="F119" s="33">
        <v>1.1</v>
      </c>
      <c r="G119" s="33">
        <v>1.2</v>
      </c>
      <c r="H119" s="33">
        <v>1.2</v>
      </c>
      <c r="I119" s="33">
        <v>1.2</v>
      </c>
      <c r="J119" s="33">
        <v>1.3</v>
      </c>
      <c r="K119" s="33">
        <v>1.4</v>
      </c>
      <c r="L119" s="33">
        <v>1.5</v>
      </c>
      <c r="M119" s="33">
        <v>1.6</v>
      </c>
      <c r="N119" s="33">
        <v>1.7</v>
      </c>
      <c r="O119" s="33">
        <v>1.8</v>
      </c>
      <c r="P119" s="94">
        <v>1.9</v>
      </c>
      <c r="Q119" s="33">
        <v>2</v>
      </c>
      <c r="R119" s="95">
        <v>2.1</v>
      </c>
      <c r="U119" s="96">
        <f>143*2</f>
        <v>286</v>
      </c>
    </row>
    <row r="120" spans="2:21" ht="18.75" hidden="1">
      <c r="B120" s="173" t="s">
        <v>7</v>
      </c>
      <c r="C120" s="174"/>
      <c r="D120" s="37">
        <v>0.7</v>
      </c>
      <c r="E120" s="37">
        <v>0.8</v>
      </c>
      <c r="F120" s="37">
        <v>0.9</v>
      </c>
      <c r="G120" s="37">
        <v>1</v>
      </c>
      <c r="H120" s="37">
        <v>1.1</v>
      </c>
      <c r="I120" s="37">
        <v>1.2</v>
      </c>
      <c r="J120" s="37">
        <v>1.3</v>
      </c>
      <c r="K120" s="37">
        <v>1.4</v>
      </c>
      <c r="L120" s="37">
        <v>1.5</v>
      </c>
      <c r="M120" s="37">
        <v>1.6</v>
      </c>
      <c r="N120" s="37">
        <v>1.7</v>
      </c>
      <c r="O120" s="37">
        <v>1.8</v>
      </c>
      <c r="P120" s="97">
        <v>1.9</v>
      </c>
      <c r="Q120" s="37">
        <v>2</v>
      </c>
      <c r="R120" s="98">
        <v>2.1</v>
      </c>
      <c r="U120" s="96">
        <f>11.6*2</f>
        <v>23.2</v>
      </c>
    </row>
    <row r="121" spans="2:21" ht="18.75" hidden="1">
      <c r="B121" s="175" t="s">
        <v>8</v>
      </c>
      <c r="C121" s="175"/>
      <c r="D121" s="33">
        <f aca="true" t="shared" si="15" ref="D121:R121">ROUNDUP($U$118*D118+$U$119*D119+$U$120*D120,-1)</f>
        <v>1240</v>
      </c>
      <c r="E121" s="33">
        <f t="shared" si="15"/>
        <v>1410</v>
      </c>
      <c r="F121" s="33">
        <f t="shared" si="15"/>
        <v>1540</v>
      </c>
      <c r="G121" s="33">
        <f t="shared" si="15"/>
        <v>1620</v>
      </c>
      <c r="H121" s="33">
        <f t="shared" si="15"/>
        <v>1620</v>
      </c>
      <c r="I121" s="33">
        <f t="shared" si="15"/>
        <v>1670</v>
      </c>
      <c r="J121" s="33">
        <f t="shared" si="15"/>
        <v>1800</v>
      </c>
      <c r="K121" s="33">
        <f t="shared" si="15"/>
        <v>2170</v>
      </c>
      <c r="L121" s="33">
        <f t="shared" si="15"/>
        <v>2200</v>
      </c>
      <c r="M121" s="33">
        <f t="shared" si="15"/>
        <v>2320</v>
      </c>
      <c r="N121" s="33">
        <f t="shared" si="15"/>
        <v>2450</v>
      </c>
      <c r="O121" s="33">
        <f t="shared" si="15"/>
        <v>2530</v>
      </c>
      <c r="P121" s="33">
        <f t="shared" si="15"/>
        <v>2510</v>
      </c>
      <c r="Q121" s="33">
        <f t="shared" si="15"/>
        <v>2640</v>
      </c>
      <c r="R121" s="33">
        <f t="shared" si="15"/>
        <v>2770</v>
      </c>
      <c r="U121" s="96"/>
    </row>
    <row r="122" ht="15" hidden="1"/>
    <row r="123" spans="2:18" ht="16.5" hidden="1" thickBot="1">
      <c r="B123" s="185" t="s">
        <v>26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ht="16.5" hidden="1">
      <c r="B124" s="173" t="s">
        <v>29</v>
      </c>
      <c r="C124" s="174"/>
      <c r="D124" s="89">
        <v>80</v>
      </c>
      <c r="E124" s="89">
        <v>90</v>
      </c>
      <c r="F124" s="89">
        <v>100</v>
      </c>
      <c r="G124" s="89">
        <v>110</v>
      </c>
      <c r="H124" s="89">
        <v>120</v>
      </c>
      <c r="I124" s="89">
        <v>130</v>
      </c>
      <c r="J124" s="89">
        <v>140</v>
      </c>
      <c r="K124" s="89">
        <v>150</v>
      </c>
      <c r="L124" s="89">
        <v>160</v>
      </c>
      <c r="M124" s="89">
        <v>170</v>
      </c>
      <c r="N124" s="89">
        <v>180</v>
      </c>
      <c r="O124" s="90">
        <v>190</v>
      </c>
      <c r="P124" s="91">
        <v>200</v>
      </c>
      <c r="Q124" s="92">
        <v>210</v>
      </c>
      <c r="R124" s="93">
        <v>220</v>
      </c>
    </row>
    <row r="125" spans="2:18" ht="16.5" hidden="1">
      <c r="B125" s="173" t="s">
        <v>5</v>
      </c>
      <c r="C125" s="174"/>
      <c r="D125" s="33">
        <v>2.9</v>
      </c>
      <c r="E125" s="33">
        <v>3.3</v>
      </c>
      <c r="F125" s="33">
        <v>3.6</v>
      </c>
      <c r="G125" s="33">
        <v>3.8</v>
      </c>
      <c r="H125" s="33">
        <v>3.8</v>
      </c>
      <c r="I125" s="33">
        <v>3.9</v>
      </c>
      <c r="J125" s="33">
        <v>4.2</v>
      </c>
      <c r="K125" s="33">
        <v>4.5</v>
      </c>
      <c r="L125" s="33">
        <v>4.7</v>
      </c>
      <c r="M125" s="33">
        <v>5</v>
      </c>
      <c r="N125" s="33">
        <v>5.2</v>
      </c>
      <c r="O125" s="33">
        <v>5.4</v>
      </c>
      <c r="P125" s="94">
        <v>5.6</v>
      </c>
      <c r="Q125" s="33">
        <v>5.9</v>
      </c>
      <c r="R125" s="95">
        <v>6.2</v>
      </c>
    </row>
    <row r="126" spans="2:18" ht="16.5" hidden="1">
      <c r="B126" s="173" t="s">
        <v>6</v>
      </c>
      <c r="C126" s="17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94"/>
      <c r="Q126" s="33"/>
      <c r="R126" s="95"/>
    </row>
    <row r="127" spans="2:18" ht="16.5" hidden="1">
      <c r="B127" s="173" t="s">
        <v>7</v>
      </c>
      <c r="C127" s="174"/>
      <c r="D127" s="37">
        <v>0.7</v>
      </c>
      <c r="E127" s="37">
        <v>0.8</v>
      </c>
      <c r="F127" s="37">
        <v>0.9</v>
      </c>
      <c r="G127" s="37">
        <v>1</v>
      </c>
      <c r="H127" s="37">
        <v>1.1</v>
      </c>
      <c r="I127" s="37">
        <v>1.2</v>
      </c>
      <c r="J127" s="37">
        <v>1.3</v>
      </c>
      <c r="K127" s="37">
        <v>1.4</v>
      </c>
      <c r="L127" s="37">
        <v>1.5</v>
      </c>
      <c r="M127" s="37">
        <v>1.6</v>
      </c>
      <c r="N127" s="37">
        <v>1.7</v>
      </c>
      <c r="O127" s="37">
        <v>1.8</v>
      </c>
      <c r="P127" s="97">
        <v>1.9</v>
      </c>
      <c r="Q127" s="37">
        <v>2</v>
      </c>
      <c r="R127" s="98">
        <v>2.1</v>
      </c>
    </row>
    <row r="128" spans="2:18" ht="16.5" hidden="1">
      <c r="B128" s="175" t="s">
        <v>8</v>
      </c>
      <c r="C128" s="175"/>
      <c r="D128" s="33">
        <f aca="true" t="shared" si="16" ref="D128:R128">ROUNDUP((D125-D118)*$B$2/2,-1)</f>
        <v>220</v>
      </c>
      <c r="E128" s="33">
        <f t="shared" si="16"/>
        <v>240</v>
      </c>
      <c r="F128" s="33">
        <f t="shared" si="16"/>
        <v>270</v>
      </c>
      <c r="G128" s="33">
        <f t="shared" si="16"/>
        <v>290</v>
      </c>
      <c r="H128" s="33">
        <f t="shared" si="16"/>
        <v>290</v>
      </c>
      <c r="I128" s="33">
        <f t="shared" si="16"/>
        <v>290</v>
      </c>
      <c r="J128" s="33">
        <f t="shared" si="16"/>
        <v>320</v>
      </c>
      <c r="K128" s="33">
        <f t="shared" si="16"/>
        <v>220</v>
      </c>
      <c r="L128" s="33">
        <f t="shared" si="16"/>
        <v>270</v>
      </c>
      <c r="M128" s="33">
        <f t="shared" si="16"/>
        <v>290</v>
      </c>
      <c r="N128" s="33">
        <f t="shared" si="16"/>
        <v>290</v>
      </c>
      <c r="O128" s="33">
        <f t="shared" si="16"/>
        <v>320</v>
      </c>
      <c r="P128" s="33">
        <f t="shared" si="16"/>
        <v>390</v>
      </c>
      <c r="Q128" s="33">
        <f t="shared" si="16"/>
        <v>410</v>
      </c>
      <c r="R128" s="33">
        <f t="shared" si="16"/>
        <v>440</v>
      </c>
    </row>
    <row r="129" ht="15" hidden="1"/>
    <row r="130" spans="2:21" ht="17.25" hidden="1" thickBot="1">
      <c r="B130" s="18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U130" s="32">
        <f>4984.89*2+165</f>
        <v>10134.78</v>
      </c>
    </row>
    <row r="131" spans="2:21" ht="16.5" hidden="1">
      <c r="B131" s="173" t="s">
        <v>29</v>
      </c>
      <c r="C131" s="174"/>
      <c r="D131" s="89">
        <v>80</v>
      </c>
      <c r="E131" s="89">
        <v>90</v>
      </c>
      <c r="F131" s="89">
        <v>100</v>
      </c>
      <c r="G131" s="89">
        <v>110</v>
      </c>
      <c r="H131" s="89">
        <v>120</v>
      </c>
      <c r="I131" s="89">
        <v>130</v>
      </c>
      <c r="J131" s="89">
        <v>140</v>
      </c>
      <c r="K131" s="89">
        <v>150</v>
      </c>
      <c r="L131" s="89">
        <v>160</v>
      </c>
      <c r="M131" s="89">
        <v>170</v>
      </c>
      <c r="N131" s="89">
        <v>180</v>
      </c>
      <c r="O131" s="90">
        <v>190</v>
      </c>
      <c r="P131" s="91">
        <v>200</v>
      </c>
      <c r="Q131" s="92">
        <v>210</v>
      </c>
      <c r="R131" s="93">
        <v>220</v>
      </c>
      <c r="U131" s="32">
        <f>175*2</f>
        <v>350</v>
      </c>
    </row>
    <row r="132" spans="2:18" ht="16.5" hidden="1">
      <c r="B132" s="173" t="s">
        <v>5</v>
      </c>
      <c r="C132" s="174"/>
      <c r="D132" s="33">
        <v>3.6</v>
      </c>
      <c r="E132" s="33">
        <v>4.1</v>
      </c>
      <c r="F132" s="33">
        <v>4.5</v>
      </c>
      <c r="G132" s="33">
        <v>4.8</v>
      </c>
      <c r="H132" s="33">
        <v>4.9</v>
      </c>
      <c r="I132" s="33">
        <v>5.1</v>
      </c>
      <c r="J132" s="33">
        <v>5.5</v>
      </c>
      <c r="K132" s="33">
        <v>5.9</v>
      </c>
      <c r="L132" s="33">
        <v>6.2</v>
      </c>
      <c r="M132" s="33">
        <v>6.6</v>
      </c>
      <c r="N132" s="33">
        <v>6.9</v>
      </c>
      <c r="O132" s="33">
        <v>7.2</v>
      </c>
      <c r="P132" s="94">
        <v>7.5</v>
      </c>
      <c r="Q132" s="33">
        <v>7.9</v>
      </c>
      <c r="R132" s="95">
        <v>8.3</v>
      </c>
    </row>
    <row r="133" spans="2:18" ht="16.5" hidden="1">
      <c r="B133" s="173" t="s">
        <v>6</v>
      </c>
      <c r="C133" s="17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94"/>
      <c r="Q133" s="33"/>
      <c r="R133" s="95"/>
    </row>
    <row r="134" spans="2:18" ht="16.5" hidden="1">
      <c r="B134" s="173" t="s">
        <v>7</v>
      </c>
      <c r="C134" s="17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97"/>
      <c r="Q134" s="37"/>
      <c r="R134" s="98"/>
    </row>
    <row r="135" spans="2:18" ht="16.5" hidden="1">
      <c r="B135" s="175" t="s">
        <v>8</v>
      </c>
      <c r="C135" s="175"/>
      <c r="D135" s="33">
        <f aca="true" t="shared" si="17" ref="D135:R135">ROUNDUP((D132-D118)*$B$2/2,-1)</f>
        <v>390</v>
      </c>
      <c r="E135" s="33">
        <f t="shared" si="17"/>
        <v>440</v>
      </c>
      <c r="F135" s="33">
        <f t="shared" si="17"/>
        <v>480</v>
      </c>
      <c r="G135" s="33">
        <f t="shared" si="17"/>
        <v>530</v>
      </c>
      <c r="H135" s="33">
        <f t="shared" si="17"/>
        <v>560</v>
      </c>
      <c r="I135" s="33">
        <f t="shared" si="17"/>
        <v>580</v>
      </c>
      <c r="J135" s="33">
        <f t="shared" si="17"/>
        <v>630</v>
      </c>
      <c r="K135" s="33">
        <f t="shared" si="17"/>
        <v>560</v>
      </c>
      <c r="L135" s="33">
        <f t="shared" si="17"/>
        <v>630</v>
      </c>
      <c r="M135" s="33">
        <f t="shared" si="17"/>
        <v>680</v>
      </c>
      <c r="N135" s="33">
        <f t="shared" si="17"/>
        <v>700</v>
      </c>
      <c r="O135" s="33">
        <f t="shared" si="17"/>
        <v>750</v>
      </c>
      <c r="P135" s="33">
        <f t="shared" si="17"/>
        <v>840</v>
      </c>
      <c r="Q135" s="33">
        <f t="shared" si="17"/>
        <v>890</v>
      </c>
      <c r="R135" s="33">
        <f t="shared" si="17"/>
        <v>940</v>
      </c>
    </row>
    <row r="136" ht="15" hidden="1"/>
    <row r="137" spans="3:21" ht="15" hidden="1">
      <c r="C137" t="s">
        <v>37</v>
      </c>
      <c r="D137">
        <v>1.5</v>
      </c>
      <c r="U137">
        <f>ROUNDUP(1329.94*2,-1)</f>
        <v>2660</v>
      </c>
    </row>
    <row r="138" spans="2:21" ht="16.5" hidden="1">
      <c r="B138" s="25"/>
      <c r="C138" s="32"/>
      <c r="D138" s="32">
        <f>ROUNDUP(D137*B2,-1)</f>
        <v>720</v>
      </c>
      <c r="E138" s="26"/>
      <c r="F138" s="52"/>
      <c r="G138" s="52"/>
      <c r="H138" s="32"/>
      <c r="I138" s="63"/>
      <c r="J138" s="63"/>
      <c r="K138" s="63"/>
      <c r="L138" s="63"/>
      <c r="M138" s="63"/>
      <c r="N138" s="63"/>
      <c r="O138" s="28"/>
      <c r="P138" s="28"/>
      <c r="Q138" s="28"/>
      <c r="R138" s="28"/>
      <c r="S138" s="28"/>
      <c r="T138" s="28"/>
      <c r="U138" s="42"/>
    </row>
    <row r="139" spans="3:22" s="4" customFormat="1" ht="25.5">
      <c r="C139" s="13" t="s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</row>
    <row r="140" ht="15.75" thickBot="1"/>
    <row r="141" spans="2:22" s="16" customFormat="1" ht="18.75" customHeight="1">
      <c r="B141" s="17"/>
      <c r="C141" s="18"/>
      <c r="D141" s="19"/>
      <c r="E141" s="18"/>
      <c r="F141" s="18"/>
      <c r="G141" s="20"/>
      <c r="H141" s="18"/>
      <c r="I141" s="21"/>
      <c r="J141" s="22"/>
      <c r="K141" s="22"/>
      <c r="L141" s="23"/>
      <c r="M141" s="21"/>
      <c r="N141" s="21"/>
      <c r="O141" s="21"/>
      <c r="P141" s="21"/>
      <c r="Q141" s="21"/>
      <c r="R141" s="21"/>
      <c r="S141" s="21"/>
      <c r="T141" s="21"/>
      <c r="U141" s="24"/>
      <c r="V141" s="15"/>
    </row>
    <row r="142" spans="2:22" s="4" customFormat="1" ht="18.75" customHeight="1">
      <c r="B142" s="25"/>
      <c r="C142" s="188" t="s">
        <v>36</v>
      </c>
      <c r="D142" s="189"/>
      <c r="E142" s="27">
        <v>140</v>
      </c>
      <c r="F142" s="27">
        <v>150</v>
      </c>
      <c r="G142" s="27">
        <v>160</v>
      </c>
      <c r="H142" s="27">
        <v>170</v>
      </c>
      <c r="I142" s="27">
        <v>180</v>
      </c>
      <c r="J142" s="27">
        <v>190</v>
      </c>
      <c r="K142" s="27">
        <v>200</v>
      </c>
      <c r="L142" s="27">
        <v>210</v>
      </c>
      <c r="M142" s="27">
        <v>220</v>
      </c>
      <c r="N142" s="28"/>
      <c r="O142" s="28"/>
      <c r="P142" s="82" t="s">
        <v>4</v>
      </c>
      <c r="Q142" s="30"/>
      <c r="R142" s="30"/>
      <c r="S142" s="30"/>
      <c r="T142" s="30"/>
      <c r="U142" s="31"/>
      <c r="V142" s="28"/>
    </row>
    <row r="143" spans="2:22" s="4" customFormat="1" ht="18.75" customHeight="1">
      <c r="B143" s="25"/>
      <c r="C143" s="32"/>
      <c r="D143" s="190">
        <v>105</v>
      </c>
      <c r="E143" s="33">
        <f aca="true" t="shared" si="18" ref="E143:K143">ROUNDUP(F143-$B$113-F14+E14,-1)</f>
        <v>14410</v>
      </c>
      <c r="F143" s="33">
        <f t="shared" si="18"/>
        <v>14840</v>
      </c>
      <c r="G143" s="33">
        <f t="shared" si="18"/>
        <v>15270</v>
      </c>
      <c r="H143" s="33">
        <f t="shared" si="18"/>
        <v>15760</v>
      </c>
      <c r="I143" s="33">
        <f t="shared" si="18"/>
        <v>16210</v>
      </c>
      <c r="J143" s="33">
        <f t="shared" si="18"/>
        <v>16690</v>
      </c>
      <c r="K143" s="33">
        <f t="shared" si="18"/>
        <v>17170</v>
      </c>
      <c r="L143" s="33">
        <f>ROUNDUP(L146-$B$113-L18+L14,-1)</f>
        <v>17640</v>
      </c>
      <c r="M143" s="33">
        <f>ROUNDUP(L143+$B$113+M14-L14,-1)</f>
        <v>18070</v>
      </c>
      <c r="N143" s="34" t="s">
        <v>25</v>
      </c>
      <c r="O143" s="28"/>
      <c r="P143" s="35" t="s">
        <v>24</v>
      </c>
      <c r="Q143" s="36"/>
      <c r="R143" s="36"/>
      <c r="S143" s="36"/>
      <c r="T143" s="36"/>
      <c r="U143" s="31"/>
      <c r="V143" s="28"/>
    </row>
    <row r="144" spans="2:22" s="4" customFormat="1" ht="18.75" customHeight="1">
      <c r="B144" s="25"/>
      <c r="C144" s="32"/>
      <c r="D144" s="190"/>
      <c r="E144" s="33">
        <f aca="true" t="shared" si="19" ref="E144:M144">ROUNDUP(E143+E49,-1)</f>
        <v>14650</v>
      </c>
      <c r="F144" s="33">
        <f t="shared" si="19"/>
        <v>15110</v>
      </c>
      <c r="G144" s="33">
        <f t="shared" si="19"/>
        <v>15560</v>
      </c>
      <c r="H144" s="33">
        <f t="shared" si="19"/>
        <v>16050</v>
      </c>
      <c r="I144" s="33">
        <f t="shared" si="19"/>
        <v>16500</v>
      </c>
      <c r="J144" s="33">
        <f t="shared" si="19"/>
        <v>16980</v>
      </c>
      <c r="K144" s="33">
        <f t="shared" si="19"/>
        <v>17440</v>
      </c>
      <c r="L144" s="33">
        <f t="shared" si="19"/>
        <v>17930</v>
      </c>
      <c r="M144" s="33">
        <f t="shared" si="19"/>
        <v>18430</v>
      </c>
      <c r="N144" s="34" t="s">
        <v>26</v>
      </c>
      <c r="O144" s="28"/>
      <c r="P144" s="35"/>
      <c r="Q144" s="36"/>
      <c r="R144" s="36"/>
      <c r="S144" s="36"/>
      <c r="T144" s="36"/>
      <c r="U144" s="31"/>
      <c r="V144" s="28"/>
    </row>
    <row r="145" spans="2:22" s="4" customFormat="1" ht="18.75" customHeight="1" thickBot="1">
      <c r="B145" s="25"/>
      <c r="C145" s="32"/>
      <c r="D145" s="190"/>
      <c r="E145" s="33">
        <f aca="true" t="shared" si="20" ref="E145:M145">ROUNDUP(E143+E85,-1)</f>
        <v>15060</v>
      </c>
      <c r="F145" s="33">
        <f t="shared" si="20"/>
        <v>15540</v>
      </c>
      <c r="G145" s="33">
        <f t="shared" si="20"/>
        <v>16020</v>
      </c>
      <c r="H145" s="33">
        <f t="shared" si="20"/>
        <v>16530</v>
      </c>
      <c r="I145" s="33">
        <f t="shared" si="20"/>
        <v>17050</v>
      </c>
      <c r="J145" s="33">
        <f t="shared" si="20"/>
        <v>17510</v>
      </c>
      <c r="K145" s="33">
        <f t="shared" si="20"/>
        <v>17990</v>
      </c>
      <c r="L145" s="33">
        <f t="shared" si="20"/>
        <v>18510</v>
      </c>
      <c r="M145" s="33">
        <f t="shared" si="20"/>
        <v>19030</v>
      </c>
      <c r="N145" s="34" t="s">
        <v>27</v>
      </c>
      <c r="O145" s="28"/>
      <c r="P145" s="35"/>
      <c r="Q145" s="36"/>
      <c r="R145" s="36"/>
      <c r="S145" s="36"/>
      <c r="T145" s="36"/>
      <c r="U145" s="31"/>
      <c r="V145" s="28"/>
    </row>
    <row r="146" spans="2:22" s="4" customFormat="1" ht="18.75" customHeight="1">
      <c r="B146" s="85"/>
      <c r="C146" s="32"/>
      <c r="D146" s="38"/>
      <c r="E146" s="186">
        <v>115</v>
      </c>
      <c r="F146" s="39">
        <f aca="true" t="shared" si="21" ref="F146:K146">ROUNDUP(G146-$B$113-G18+F18,-1)</f>
        <v>15270</v>
      </c>
      <c r="G146" s="39">
        <f t="shared" si="21"/>
        <v>15710</v>
      </c>
      <c r="H146" s="39">
        <f t="shared" si="21"/>
        <v>16160</v>
      </c>
      <c r="I146" s="39">
        <f t="shared" si="21"/>
        <v>16610</v>
      </c>
      <c r="J146" s="39">
        <f t="shared" si="21"/>
        <v>17090</v>
      </c>
      <c r="K146" s="39">
        <f t="shared" si="21"/>
        <v>17570</v>
      </c>
      <c r="L146" s="77">
        <f>ROUNDUP(B112*2+645+L18,-1)</f>
        <v>18040</v>
      </c>
      <c r="M146" s="41">
        <f>ROUNDUP(L146+$B$113+M18-L18,-1)</f>
        <v>18570</v>
      </c>
      <c r="N146" s="34" t="s">
        <v>25</v>
      </c>
      <c r="O146" s="28"/>
      <c r="P146" s="35" t="s">
        <v>9</v>
      </c>
      <c r="Q146" s="36"/>
      <c r="R146" s="36"/>
      <c r="S146" s="36"/>
      <c r="T146" s="36" t="s">
        <v>10</v>
      </c>
      <c r="U146" s="42"/>
      <c r="V146" s="28"/>
    </row>
    <row r="147" spans="2:22" s="4" customFormat="1" ht="18.75" customHeight="1">
      <c r="B147" s="85"/>
      <c r="C147" s="32"/>
      <c r="D147" s="38"/>
      <c r="E147" s="186"/>
      <c r="F147" s="41">
        <f aca="true" t="shared" si="22" ref="F147:M147">ROUNDUP(F146+F53,-1)</f>
        <v>15540</v>
      </c>
      <c r="G147" s="41">
        <f t="shared" si="22"/>
        <v>15980</v>
      </c>
      <c r="H147" s="41">
        <f t="shared" si="22"/>
        <v>16430</v>
      </c>
      <c r="I147" s="41">
        <f t="shared" si="22"/>
        <v>16950</v>
      </c>
      <c r="J147" s="41">
        <f t="shared" si="22"/>
        <v>17410</v>
      </c>
      <c r="K147" s="75">
        <f t="shared" si="22"/>
        <v>17860</v>
      </c>
      <c r="L147" s="76">
        <f t="shared" si="22"/>
        <v>18330</v>
      </c>
      <c r="M147" s="33">
        <f t="shared" si="22"/>
        <v>18860</v>
      </c>
      <c r="N147" s="34" t="s">
        <v>26</v>
      </c>
      <c r="O147" s="28"/>
      <c r="P147" s="35"/>
      <c r="Q147" s="36"/>
      <c r="R147" s="36"/>
      <c r="S147" s="36"/>
      <c r="T147" s="36"/>
      <c r="U147" s="42"/>
      <c r="V147" s="28"/>
    </row>
    <row r="148" spans="2:22" s="4" customFormat="1" ht="18.75" customHeight="1" thickBot="1">
      <c r="B148" s="44"/>
      <c r="C148" s="45"/>
      <c r="D148" s="38"/>
      <c r="E148" s="186"/>
      <c r="F148" s="41">
        <f aca="true" t="shared" si="23" ref="F148:M148">ROUNDUP(F146+F89,-1)</f>
        <v>15990</v>
      </c>
      <c r="G148" s="41">
        <f t="shared" si="23"/>
        <v>16460</v>
      </c>
      <c r="H148" s="41">
        <f t="shared" si="23"/>
        <v>16930</v>
      </c>
      <c r="I148" s="41">
        <f t="shared" si="23"/>
        <v>17480</v>
      </c>
      <c r="J148" s="41">
        <f t="shared" si="23"/>
        <v>17960</v>
      </c>
      <c r="K148" s="75">
        <f t="shared" si="23"/>
        <v>18440</v>
      </c>
      <c r="L148" s="81">
        <f t="shared" si="23"/>
        <v>18930</v>
      </c>
      <c r="M148" s="33">
        <f t="shared" si="23"/>
        <v>19460</v>
      </c>
      <c r="N148" s="34" t="s">
        <v>27</v>
      </c>
      <c r="O148" s="28"/>
      <c r="P148" s="35"/>
      <c r="Q148" s="36"/>
      <c r="R148" s="36"/>
      <c r="S148" s="36"/>
      <c r="T148" s="36"/>
      <c r="U148" s="42"/>
      <c r="V148" s="28"/>
    </row>
    <row r="149" spans="2:22" s="4" customFormat="1" ht="18.75" customHeight="1">
      <c r="B149" s="49"/>
      <c r="C149" s="50"/>
      <c r="D149" s="51"/>
      <c r="E149" s="52"/>
      <c r="F149" s="191">
        <v>125</v>
      </c>
      <c r="G149" s="47">
        <f aca="true" t="shared" si="24" ref="G149:M149">ROUNDUP(G146+$B$113+G22-G18,-1)</f>
        <v>16060</v>
      </c>
      <c r="H149" s="47">
        <f t="shared" si="24"/>
        <v>16610</v>
      </c>
      <c r="I149" s="47">
        <f t="shared" si="24"/>
        <v>17060</v>
      </c>
      <c r="J149" s="47">
        <f t="shared" si="24"/>
        <v>17490</v>
      </c>
      <c r="K149" s="47">
        <f t="shared" si="24"/>
        <v>17960</v>
      </c>
      <c r="L149" s="47">
        <f t="shared" si="24"/>
        <v>18440</v>
      </c>
      <c r="M149" s="47">
        <f t="shared" si="24"/>
        <v>18960</v>
      </c>
      <c r="N149" s="34" t="s">
        <v>25</v>
      </c>
      <c r="O149" s="28"/>
      <c r="P149" s="35" t="s">
        <v>11</v>
      </c>
      <c r="Q149" s="36"/>
      <c r="R149" s="36"/>
      <c r="S149" s="36"/>
      <c r="T149" s="36" t="s">
        <v>12</v>
      </c>
      <c r="U149" s="42"/>
      <c r="V149" s="28"/>
    </row>
    <row r="150" spans="2:22" s="4" customFormat="1" ht="18.75" customHeight="1">
      <c r="B150" s="49"/>
      <c r="C150" s="50"/>
      <c r="D150" s="51"/>
      <c r="E150" s="52"/>
      <c r="F150" s="186"/>
      <c r="G150" s="33">
        <f aca="true" t="shared" si="25" ref="G150:M150">ROUNDUP(G149+G57,-1)</f>
        <v>16350</v>
      </c>
      <c r="H150" s="33">
        <f t="shared" si="25"/>
        <v>16900</v>
      </c>
      <c r="I150" s="33">
        <f t="shared" si="25"/>
        <v>17330</v>
      </c>
      <c r="J150" s="33">
        <f t="shared" si="25"/>
        <v>17810</v>
      </c>
      <c r="K150" s="33">
        <f t="shared" si="25"/>
        <v>18300</v>
      </c>
      <c r="L150" s="33">
        <f t="shared" si="25"/>
        <v>18780</v>
      </c>
      <c r="M150" s="33">
        <f t="shared" si="25"/>
        <v>19320</v>
      </c>
      <c r="N150" s="34" t="s">
        <v>26</v>
      </c>
      <c r="O150" s="28"/>
      <c r="P150" s="35"/>
      <c r="Q150" s="36"/>
      <c r="R150" s="36"/>
      <c r="S150" s="36"/>
      <c r="T150" s="36"/>
      <c r="U150" s="42"/>
      <c r="V150" s="28"/>
    </row>
    <row r="151" spans="2:22" s="4" customFormat="1" ht="18.75" customHeight="1">
      <c r="B151" s="85"/>
      <c r="C151" s="28"/>
      <c r="D151" s="28"/>
      <c r="E151" s="52"/>
      <c r="F151" s="186"/>
      <c r="G151" s="33">
        <f aca="true" t="shared" si="26" ref="G151:M151">ROUNDUP(G149+G93,-1)</f>
        <v>16860</v>
      </c>
      <c r="H151" s="33">
        <f t="shared" si="26"/>
        <v>17430</v>
      </c>
      <c r="I151" s="33">
        <f t="shared" si="26"/>
        <v>17880</v>
      </c>
      <c r="J151" s="33">
        <f t="shared" si="26"/>
        <v>18380</v>
      </c>
      <c r="K151" s="33">
        <f t="shared" si="26"/>
        <v>18900</v>
      </c>
      <c r="L151" s="33">
        <f t="shared" si="26"/>
        <v>19400</v>
      </c>
      <c r="M151" s="33">
        <f t="shared" si="26"/>
        <v>19970</v>
      </c>
      <c r="N151" s="34" t="s">
        <v>27</v>
      </c>
      <c r="O151" s="28"/>
      <c r="P151" s="35"/>
      <c r="Q151" s="36"/>
      <c r="R151" s="36"/>
      <c r="S151" s="36"/>
      <c r="T151" s="36"/>
      <c r="U151" s="42"/>
      <c r="V151" s="28"/>
    </row>
    <row r="152" spans="2:22" s="4" customFormat="1" ht="18.75" customHeight="1">
      <c r="B152" s="53"/>
      <c r="C152" s="54"/>
      <c r="D152" s="55"/>
      <c r="E152" s="45"/>
      <c r="F152" s="52"/>
      <c r="G152" s="186">
        <v>135</v>
      </c>
      <c r="H152" s="33">
        <f aca="true" t="shared" si="27" ref="H152:M152">ROUNDUP(H149+$B$113+H26-H22,-1)</f>
        <v>17100</v>
      </c>
      <c r="I152" s="33">
        <f t="shared" si="27"/>
        <v>17550</v>
      </c>
      <c r="J152" s="33">
        <f t="shared" si="27"/>
        <v>17930</v>
      </c>
      <c r="K152" s="33">
        <f t="shared" si="27"/>
        <v>18360</v>
      </c>
      <c r="L152" s="33">
        <f t="shared" si="27"/>
        <v>18840</v>
      </c>
      <c r="M152" s="33">
        <f t="shared" si="27"/>
        <v>19360</v>
      </c>
      <c r="N152" s="34" t="s">
        <v>25</v>
      </c>
      <c r="O152" s="28"/>
      <c r="P152" s="35" t="s">
        <v>13</v>
      </c>
      <c r="Q152" s="36"/>
      <c r="R152" s="36"/>
      <c r="S152" s="36"/>
      <c r="T152" s="36" t="s">
        <v>14</v>
      </c>
      <c r="U152" s="42"/>
      <c r="V152" s="28"/>
    </row>
    <row r="153" spans="2:22" s="4" customFormat="1" ht="18.75" customHeight="1">
      <c r="B153" s="53"/>
      <c r="C153" s="56"/>
      <c r="D153" s="56"/>
      <c r="E153" s="28"/>
      <c r="F153" s="52"/>
      <c r="G153" s="186"/>
      <c r="H153" s="33">
        <f aca="true" t="shared" si="28" ref="H153:M153">ROUNDUP(H152+H61,-1)</f>
        <v>17390</v>
      </c>
      <c r="I153" s="33">
        <f t="shared" si="28"/>
        <v>17820</v>
      </c>
      <c r="J153" s="33">
        <f t="shared" si="28"/>
        <v>18250</v>
      </c>
      <c r="K153" s="33">
        <f t="shared" si="28"/>
        <v>18700</v>
      </c>
      <c r="L153" s="33">
        <f t="shared" si="28"/>
        <v>19180</v>
      </c>
      <c r="M153" s="33">
        <f t="shared" si="28"/>
        <v>19720</v>
      </c>
      <c r="N153" s="34" t="s">
        <v>26</v>
      </c>
      <c r="O153" s="28"/>
      <c r="P153" s="35"/>
      <c r="Q153" s="36"/>
      <c r="R153" s="36"/>
      <c r="S153" s="36"/>
      <c r="T153" s="36"/>
      <c r="U153" s="42"/>
      <c r="V153" s="28"/>
    </row>
    <row r="154" spans="2:22" s="4" customFormat="1" ht="18.75" customHeight="1">
      <c r="B154" s="57"/>
      <c r="C154" s="45"/>
      <c r="D154" s="28"/>
      <c r="E154" s="52"/>
      <c r="F154" s="52"/>
      <c r="G154" s="186"/>
      <c r="H154" s="33">
        <f aca="true" t="shared" si="29" ref="H154:M154">ROUNDUP(H152+H97,-1)</f>
        <v>17940</v>
      </c>
      <c r="I154" s="33">
        <f t="shared" si="29"/>
        <v>18390</v>
      </c>
      <c r="J154" s="33">
        <f t="shared" si="29"/>
        <v>18850</v>
      </c>
      <c r="K154" s="33">
        <f t="shared" si="29"/>
        <v>19320</v>
      </c>
      <c r="L154" s="33">
        <f t="shared" si="29"/>
        <v>19830</v>
      </c>
      <c r="M154" s="33">
        <f t="shared" si="29"/>
        <v>20400</v>
      </c>
      <c r="N154" s="34" t="s">
        <v>27</v>
      </c>
      <c r="O154" s="28"/>
      <c r="P154" s="35"/>
      <c r="Q154" s="36"/>
      <c r="R154" s="36"/>
      <c r="S154" s="36"/>
      <c r="T154" s="36"/>
      <c r="U154" s="42"/>
      <c r="V154" s="28"/>
    </row>
    <row r="155" spans="2:22" s="4" customFormat="1" ht="18.75" customHeight="1">
      <c r="B155" s="44"/>
      <c r="C155" s="32"/>
      <c r="D155" s="58"/>
      <c r="E155" s="26"/>
      <c r="F155" s="52"/>
      <c r="G155" s="52"/>
      <c r="H155" s="186">
        <v>145</v>
      </c>
      <c r="I155" s="33">
        <f>ROUNDUP(I152+$B$113+I30-I26,-1)</f>
        <v>17950</v>
      </c>
      <c r="J155" s="33">
        <f>ROUNDUP(J152+$B$113+J30-J26,-1)</f>
        <v>18380</v>
      </c>
      <c r="K155" s="33">
        <f>ROUNDUP(K152+$B$113+K30-K26,-1)</f>
        <v>18810</v>
      </c>
      <c r="L155" s="33">
        <f>ROUNDUP(L152+$B$113+L30-L26,-1)</f>
        <v>19240</v>
      </c>
      <c r="M155" s="33">
        <f>ROUNDUP(M152+$B$113+M30-M26,-1)</f>
        <v>19810</v>
      </c>
      <c r="N155" s="34" t="s">
        <v>25</v>
      </c>
      <c r="O155" s="28"/>
      <c r="P155" s="35" t="s">
        <v>15</v>
      </c>
      <c r="Q155" s="36"/>
      <c r="R155" s="36"/>
      <c r="S155" s="36"/>
      <c r="T155" s="36" t="s">
        <v>16</v>
      </c>
      <c r="U155" s="42"/>
      <c r="V155" s="28"/>
    </row>
    <row r="156" spans="2:22" s="4" customFormat="1" ht="18.75" customHeight="1">
      <c r="B156" s="44"/>
      <c r="C156" s="32"/>
      <c r="D156" s="58"/>
      <c r="E156" s="26"/>
      <c r="F156" s="52"/>
      <c r="G156" s="52"/>
      <c r="H156" s="186"/>
      <c r="I156" s="33">
        <f>ROUNDUP(I155+I65,-1)</f>
        <v>18220</v>
      </c>
      <c r="J156" s="33">
        <f>ROUNDUP(J155+J65,-1)</f>
        <v>18670</v>
      </c>
      <c r="K156" s="33">
        <f>ROUNDUP(K155+K65,-1)</f>
        <v>19130</v>
      </c>
      <c r="L156" s="33">
        <f>ROUNDUP(L155+L65,-1)</f>
        <v>19600</v>
      </c>
      <c r="M156" s="33">
        <f>ROUNDUP(M155+M65,-1)</f>
        <v>20170</v>
      </c>
      <c r="N156" s="34" t="s">
        <v>26</v>
      </c>
      <c r="O156" s="28"/>
      <c r="P156" s="35"/>
      <c r="Q156" s="36"/>
      <c r="R156" s="36"/>
      <c r="S156" s="36"/>
      <c r="T156" s="36"/>
      <c r="U156" s="42"/>
      <c r="V156" s="28"/>
    </row>
    <row r="157" spans="2:22" s="4" customFormat="1" ht="18.75" customHeight="1">
      <c r="B157" s="85"/>
      <c r="C157" s="32"/>
      <c r="D157" s="58"/>
      <c r="E157" s="26"/>
      <c r="F157" s="52"/>
      <c r="G157" s="52"/>
      <c r="H157" s="186"/>
      <c r="I157" s="33">
        <f>ROUNDUP(I155+I101,-1)</f>
        <v>18820</v>
      </c>
      <c r="J157" s="33">
        <f>ROUNDUP(J155+J101,-1)</f>
        <v>19300</v>
      </c>
      <c r="K157" s="33">
        <f>ROUNDUP(K155+K101,-1)</f>
        <v>19770</v>
      </c>
      <c r="L157" s="33">
        <f>ROUNDUP(L155+L101,-1)</f>
        <v>20280</v>
      </c>
      <c r="M157" s="33">
        <f>ROUNDUP(M155+M101,-1)</f>
        <v>20870</v>
      </c>
      <c r="N157" s="34" t="s">
        <v>27</v>
      </c>
      <c r="O157" s="28"/>
      <c r="P157" s="35"/>
      <c r="Q157" s="36"/>
      <c r="R157" s="36"/>
      <c r="S157" s="36"/>
      <c r="T157" s="36"/>
      <c r="U157" s="42"/>
      <c r="V157" s="28"/>
    </row>
    <row r="158" spans="2:22" s="4" customFormat="1" ht="18.75" customHeight="1">
      <c r="B158" s="25"/>
      <c r="C158" s="32"/>
      <c r="D158" s="58"/>
      <c r="E158" s="26"/>
      <c r="F158" s="58"/>
      <c r="G158" s="52"/>
      <c r="H158" s="52"/>
      <c r="I158" s="186">
        <v>155</v>
      </c>
      <c r="J158" s="33">
        <f>ROUNDUP(J155+$B$113+J34-J30,-1)</f>
        <v>18780</v>
      </c>
      <c r="K158" s="33">
        <f>ROUNDUP(K155+$B$113+K34-K30,-1)</f>
        <v>19210</v>
      </c>
      <c r="L158" s="33">
        <f>ROUNDUP(L155+$B$113+L34-L30,-1)</f>
        <v>19730</v>
      </c>
      <c r="M158" s="33">
        <f>ROUNDUP(M155+$B$113+M34-M30,-1)</f>
        <v>20250</v>
      </c>
      <c r="N158" s="34" t="s">
        <v>25</v>
      </c>
      <c r="O158" s="28"/>
      <c r="P158" s="59" t="s">
        <v>17</v>
      </c>
      <c r="Q158" s="36"/>
      <c r="R158" s="36"/>
      <c r="S158" s="36"/>
      <c r="T158" s="36" t="s">
        <v>18</v>
      </c>
      <c r="U158" s="42"/>
      <c r="V158" s="28"/>
    </row>
    <row r="159" spans="2:22" s="4" customFormat="1" ht="18.75" customHeight="1">
      <c r="B159" s="25"/>
      <c r="C159" s="32"/>
      <c r="D159" s="58"/>
      <c r="E159" s="26"/>
      <c r="F159" s="58"/>
      <c r="G159" s="52"/>
      <c r="H159" s="52"/>
      <c r="I159" s="186"/>
      <c r="J159" s="33">
        <f>ROUNDUP(J158+J69,-1)</f>
        <v>19100</v>
      </c>
      <c r="K159" s="33">
        <f>ROUNDUP(K158+K69,-1)</f>
        <v>19530</v>
      </c>
      <c r="L159" s="33">
        <f>ROUNDUP(L158+L69,-1)</f>
        <v>20070</v>
      </c>
      <c r="M159" s="33">
        <f>ROUNDUP(M158+M69,-1)</f>
        <v>20610</v>
      </c>
      <c r="N159" s="34" t="s">
        <v>26</v>
      </c>
      <c r="O159" s="28"/>
      <c r="P159" s="59"/>
      <c r="Q159" s="36"/>
      <c r="R159" s="36"/>
      <c r="S159" s="36"/>
      <c r="T159" s="36"/>
      <c r="U159" s="42"/>
      <c r="V159" s="28"/>
    </row>
    <row r="160" spans="2:22" s="4" customFormat="1" ht="18.75" customHeight="1">
      <c r="B160" s="25"/>
      <c r="C160" s="32"/>
      <c r="D160" s="58"/>
      <c r="E160" s="26"/>
      <c r="F160" s="58"/>
      <c r="G160" s="52"/>
      <c r="H160" s="52"/>
      <c r="I160" s="186"/>
      <c r="J160" s="33">
        <f>ROUNDUP(J158+J105,-1)</f>
        <v>19740</v>
      </c>
      <c r="K160" s="33">
        <f>ROUNDUP(K158+K105,-1)</f>
        <v>20200</v>
      </c>
      <c r="L160" s="33">
        <f>ROUNDUP(L158+L105,-1)</f>
        <v>20770</v>
      </c>
      <c r="M160" s="33">
        <f>ROUNDUP(M158+M105,-1)</f>
        <v>21330</v>
      </c>
      <c r="N160" s="34" t="s">
        <v>27</v>
      </c>
      <c r="O160" s="28"/>
      <c r="P160" s="59"/>
      <c r="Q160" s="36"/>
      <c r="R160" s="36"/>
      <c r="S160" s="36"/>
      <c r="T160" s="36"/>
      <c r="U160" s="42"/>
      <c r="V160" s="28"/>
    </row>
    <row r="161" spans="2:22" s="4" customFormat="1" ht="18.75" customHeight="1">
      <c r="B161" s="25"/>
      <c r="C161" s="32"/>
      <c r="D161" s="26"/>
      <c r="E161" s="60"/>
      <c r="F161" s="60"/>
      <c r="G161" s="60"/>
      <c r="H161" s="26"/>
      <c r="I161" s="52"/>
      <c r="J161" s="186">
        <v>165</v>
      </c>
      <c r="K161" s="33">
        <f>ROUNDUP(K158+$B$113+K38-K34,-1)</f>
        <v>19600</v>
      </c>
      <c r="L161" s="33">
        <f>ROUNDUP(L158+$B$113+L38-L34,-1)</f>
        <v>20130</v>
      </c>
      <c r="M161" s="33">
        <f>ROUNDUP(M158+$B$113+M38-M34,-1)</f>
        <v>20600</v>
      </c>
      <c r="N161" s="34" t="s">
        <v>25</v>
      </c>
      <c r="O161" s="28"/>
      <c r="P161" s="35" t="s">
        <v>19</v>
      </c>
      <c r="Q161" s="36"/>
      <c r="R161" s="36"/>
      <c r="S161" s="36"/>
      <c r="T161" s="36" t="s">
        <v>20</v>
      </c>
      <c r="U161" s="42"/>
      <c r="V161" s="28"/>
    </row>
    <row r="162" spans="2:22" s="4" customFormat="1" ht="18.75" customHeight="1">
      <c r="B162" s="25"/>
      <c r="C162" s="32"/>
      <c r="D162" s="26"/>
      <c r="E162" s="60"/>
      <c r="F162" s="60"/>
      <c r="G162" s="60"/>
      <c r="H162" s="26"/>
      <c r="I162" s="52"/>
      <c r="J162" s="186"/>
      <c r="K162" s="33">
        <f>ROUNDUP(K161+K73,-1)</f>
        <v>19920</v>
      </c>
      <c r="L162" s="33">
        <f>ROUNDUP(L161+L73,-1)</f>
        <v>20490</v>
      </c>
      <c r="M162" s="33">
        <f>ROUNDUP(M161+M73,-1)</f>
        <v>20990</v>
      </c>
      <c r="N162" s="34" t="s">
        <v>26</v>
      </c>
      <c r="O162" s="28"/>
      <c r="P162" s="35"/>
      <c r="Q162" s="36"/>
      <c r="R162" s="36"/>
      <c r="S162" s="36"/>
      <c r="T162" s="36"/>
      <c r="U162" s="42"/>
      <c r="V162" s="28"/>
    </row>
    <row r="163" spans="2:22" s="4" customFormat="1" ht="18.75" customHeight="1">
      <c r="B163" s="25"/>
      <c r="C163" s="32"/>
      <c r="D163" s="26"/>
      <c r="E163" s="60"/>
      <c r="F163" s="60"/>
      <c r="G163" s="60"/>
      <c r="H163" s="26"/>
      <c r="I163" s="52"/>
      <c r="J163" s="186"/>
      <c r="K163" s="33">
        <f>ROUNDUP(K161+K109,-1)</f>
        <v>20610</v>
      </c>
      <c r="L163" s="33">
        <f>ROUNDUP(L161+L109,-1)</f>
        <v>21210</v>
      </c>
      <c r="M163" s="33">
        <f>ROUNDUP(M161+M109,-1)</f>
        <v>21730</v>
      </c>
      <c r="N163" s="34" t="s">
        <v>27</v>
      </c>
      <c r="O163" s="28"/>
      <c r="P163" s="35"/>
      <c r="Q163" s="36"/>
      <c r="R163" s="36"/>
      <c r="S163" s="36"/>
      <c r="T163" s="36"/>
      <c r="U163" s="42"/>
      <c r="V163" s="28"/>
    </row>
    <row r="164" spans="2:22" s="4" customFormat="1" ht="18.75" customHeight="1">
      <c r="B164" s="25"/>
      <c r="C164" s="32"/>
      <c r="D164" s="26"/>
      <c r="E164" s="26"/>
      <c r="F164" s="52"/>
      <c r="G164" s="52"/>
      <c r="H164" s="26"/>
      <c r="I164" s="52"/>
      <c r="J164" s="52"/>
      <c r="K164" s="186">
        <v>175</v>
      </c>
      <c r="L164" s="33">
        <f>ROUNDUP(L161+$B$113+L42-L38,-1)</f>
        <v>20570</v>
      </c>
      <c r="M164" s="33">
        <f>ROUNDUP(M161+$B$113+M42-M38,-1)</f>
        <v>21050</v>
      </c>
      <c r="N164" s="34" t="s">
        <v>25</v>
      </c>
      <c r="O164" s="28"/>
      <c r="P164" s="170" t="s">
        <v>21</v>
      </c>
      <c r="Q164" s="187"/>
      <c r="R164" s="187"/>
      <c r="S164" s="187"/>
      <c r="T164" s="187"/>
      <c r="U164" s="61"/>
      <c r="V164" s="28"/>
    </row>
    <row r="165" spans="2:22" s="4" customFormat="1" ht="18.75" customHeight="1">
      <c r="B165" s="25"/>
      <c r="C165" s="32"/>
      <c r="D165" s="26"/>
      <c r="E165" s="26"/>
      <c r="F165" s="52"/>
      <c r="G165" s="52"/>
      <c r="H165" s="26"/>
      <c r="I165" s="52"/>
      <c r="J165" s="26"/>
      <c r="K165" s="186"/>
      <c r="L165" s="33">
        <f>ROUNDUP(L164+L77,-1)</f>
        <v>20930</v>
      </c>
      <c r="M165" s="33">
        <f>ROUNDUP(M164+M77,-1)</f>
        <v>21440</v>
      </c>
      <c r="N165" s="34" t="s">
        <v>26</v>
      </c>
      <c r="O165" s="28"/>
      <c r="P165" s="187"/>
      <c r="Q165" s="187"/>
      <c r="R165" s="187"/>
      <c r="S165" s="187"/>
      <c r="T165" s="187"/>
      <c r="U165" s="61"/>
      <c r="V165" s="28"/>
    </row>
    <row r="166" spans="2:22" s="4" customFormat="1" ht="18.75" customHeight="1">
      <c r="B166" s="25"/>
      <c r="C166" s="32"/>
      <c r="D166" s="26"/>
      <c r="E166" s="26"/>
      <c r="F166" s="52"/>
      <c r="G166" s="52"/>
      <c r="H166" s="26"/>
      <c r="I166" s="52"/>
      <c r="J166" s="26"/>
      <c r="K166" s="186"/>
      <c r="L166" s="33">
        <f>ROUNDUP(L164+L113,-1)</f>
        <v>21680</v>
      </c>
      <c r="M166" s="33">
        <f>ROUNDUP(M164+M113,-1)</f>
        <v>22210</v>
      </c>
      <c r="N166" s="34" t="s">
        <v>27</v>
      </c>
      <c r="O166" s="28"/>
      <c r="P166" s="28"/>
      <c r="Q166" s="28"/>
      <c r="R166" s="28"/>
      <c r="S166" s="28"/>
      <c r="T166" s="28"/>
      <c r="U166" s="42"/>
      <c r="V166" s="28"/>
    </row>
    <row r="167" spans="2:22" s="4" customFormat="1" ht="18.75" customHeight="1">
      <c r="B167" s="25"/>
      <c r="C167" s="32"/>
      <c r="D167" s="32"/>
      <c r="E167" s="26"/>
      <c r="F167" s="52"/>
      <c r="G167" s="52"/>
      <c r="H167" s="32"/>
      <c r="I167" s="62"/>
      <c r="J167" s="63"/>
      <c r="K167" s="63"/>
      <c r="L167" s="63"/>
      <c r="M167" s="63"/>
      <c r="N167" s="63"/>
      <c r="O167" s="28"/>
      <c r="P167" s="28"/>
      <c r="Q167" s="28"/>
      <c r="R167" s="28"/>
      <c r="S167" s="28"/>
      <c r="T167" s="28"/>
      <c r="U167" s="42"/>
      <c r="V167" s="28"/>
    </row>
    <row r="168" spans="2:22" s="4" customFormat="1" ht="18.75" customHeight="1">
      <c r="B168" s="25"/>
      <c r="C168" s="32"/>
      <c r="D168" s="32"/>
      <c r="E168" s="26"/>
      <c r="F168" s="52"/>
      <c r="G168" s="52"/>
      <c r="H168" s="32"/>
      <c r="I168" s="63"/>
      <c r="J168" s="63"/>
      <c r="K168" s="199" t="s">
        <v>70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42"/>
      <c r="V168" s="28"/>
    </row>
    <row r="169" spans="2:22" s="4" customFormat="1" ht="18.75" customHeight="1">
      <c r="B169" s="25"/>
      <c r="C169" s="32"/>
      <c r="D169" s="32"/>
      <c r="E169" s="26"/>
      <c r="F169" s="52"/>
      <c r="G169" s="52"/>
      <c r="H169" s="32"/>
      <c r="I169" s="63"/>
      <c r="J169" s="6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42"/>
      <c r="V169" s="28"/>
    </row>
    <row r="170" spans="2:22" s="4" customFormat="1" ht="18.75" customHeight="1">
      <c r="B170" s="25"/>
      <c r="C170" s="32"/>
      <c r="D170" s="32"/>
      <c r="E170" s="26"/>
      <c r="F170" s="52"/>
      <c r="G170" s="52"/>
      <c r="H170" s="32"/>
      <c r="I170" s="62"/>
      <c r="J170" s="134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42"/>
      <c r="V170" s="28"/>
    </row>
    <row r="171" spans="2:22" s="4" customFormat="1" ht="18.75" customHeight="1">
      <c r="B171" s="25"/>
      <c r="C171" s="32"/>
      <c r="D171" s="32"/>
      <c r="E171" s="26"/>
      <c r="F171" s="52"/>
      <c r="G171" s="52"/>
      <c r="H171" s="32"/>
      <c r="I171" s="134"/>
      <c r="J171" s="134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42"/>
      <c r="V171" s="28"/>
    </row>
    <row r="172" spans="2:22" s="4" customFormat="1" ht="18.75" customHeight="1">
      <c r="B172" s="25"/>
      <c r="C172" s="32"/>
      <c r="D172" s="32"/>
      <c r="E172" s="26"/>
      <c r="F172" s="52"/>
      <c r="G172" s="52"/>
      <c r="H172" s="32"/>
      <c r="I172" s="134"/>
      <c r="J172" s="134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42"/>
      <c r="V172" s="28"/>
    </row>
    <row r="173" spans="2:22" s="4" customFormat="1" ht="18.75" customHeight="1">
      <c r="B173" s="25"/>
      <c r="C173" s="32"/>
      <c r="D173" s="32"/>
      <c r="E173" s="26"/>
      <c r="F173" s="52"/>
      <c r="G173" s="52"/>
      <c r="H173" s="32"/>
      <c r="I173" s="134"/>
      <c r="J173" s="134"/>
      <c r="K173" s="134"/>
      <c r="L173" s="134"/>
      <c r="M173" s="134"/>
      <c r="N173" s="134"/>
      <c r="O173" s="28"/>
      <c r="P173" s="28"/>
      <c r="Q173" s="28"/>
      <c r="R173" s="28"/>
      <c r="S173" s="28"/>
      <c r="T173" s="28"/>
      <c r="U173" s="42"/>
      <c r="V173" s="28"/>
    </row>
    <row r="174" spans="2:22" s="4" customFormat="1" ht="18.75" customHeight="1" thickBot="1">
      <c r="B174" s="67"/>
      <c r="C174" s="68"/>
      <c r="D174" s="69"/>
      <c r="E174" s="68"/>
      <c r="F174" s="68"/>
      <c r="G174" s="70"/>
      <c r="H174" s="68"/>
      <c r="I174" s="71"/>
      <c r="J174" s="72"/>
      <c r="K174" s="72"/>
      <c r="L174" s="73"/>
      <c r="M174" s="71"/>
      <c r="N174" s="71"/>
      <c r="O174" s="71"/>
      <c r="P174" s="71"/>
      <c r="Q174" s="71"/>
      <c r="R174" s="71"/>
      <c r="S174" s="71"/>
      <c r="T174" s="71"/>
      <c r="U174" s="74"/>
      <c r="V174" s="28"/>
    </row>
    <row r="177" spans="2:22" s="4" customFormat="1" ht="25.5">
      <c r="B177" s="99"/>
      <c r="C177" s="13" t="s">
        <v>28</v>
      </c>
      <c r="D177" s="86"/>
      <c r="E177" s="10"/>
      <c r="F177" s="10"/>
      <c r="G177" s="87"/>
      <c r="H177" s="10"/>
      <c r="K177" s="86"/>
      <c r="L177" s="10"/>
      <c r="R177" s="88"/>
      <c r="S177" s="88"/>
      <c r="T177" s="88"/>
      <c r="U177" s="88"/>
      <c r="V177" s="88"/>
    </row>
    <row r="178" spans="7:22" s="4" customFormat="1" ht="18" customHeight="1">
      <c r="G178" s="100"/>
      <c r="H178" s="100"/>
      <c r="I178" s="100"/>
      <c r="J178" s="100"/>
      <c r="K178" s="100"/>
      <c r="L178" s="100"/>
      <c r="R178" s="101"/>
      <c r="S178" s="101"/>
      <c r="T178" s="101"/>
      <c r="U178" s="101"/>
      <c r="V178" s="101"/>
    </row>
    <row r="179" spans="6:22" s="4" customFormat="1" ht="13.5" thickBot="1">
      <c r="F179" s="105" t="e">
        <f>#REF!+#REF!</f>
        <v>#REF!</v>
      </c>
      <c r="G179" s="103"/>
      <c r="H179" s="106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U179" s="104"/>
      <c r="V179" s="28"/>
    </row>
    <row r="180" spans="2:22" s="4" customFormat="1" ht="13.5" customHeight="1" thickBot="1">
      <c r="B180" s="107"/>
      <c r="C180" s="108"/>
      <c r="D180" s="108"/>
      <c r="E180" s="108"/>
      <c r="F180" s="108"/>
      <c r="G180" s="108"/>
      <c r="H180" s="108"/>
      <c r="I180" s="109"/>
      <c r="J180" s="109"/>
      <c r="K180" s="110"/>
      <c r="L180" s="108"/>
      <c r="M180" s="108"/>
      <c r="N180" s="108"/>
      <c r="O180" s="108"/>
      <c r="P180" s="108"/>
      <c r="Q180" s="108"/>
      <c r="R180" s="108"/>
      <c r="S180" s="108"/>
      <c r="T180" s="108"/>
      <c r="U180" s="111"/>
      <c r="V180" s="28"/>
    </row>
    <row r="181" spans="2:22" s="4" customFormat="1" ht="18.75" customHeight="1" thickBot="1">
      <c r="B181" s="85"/>
      <c r="C181" s="176" t="s">
        <v>29</v>
      </c>
      <c r="D181" s="177"/>
      <c r="E181" s="112">
        <v>80</v>
      </c>
      <c r="F181" s="112">
        <v>90</v>
      </c>
      <c r="G181" s="112">
        <v>100</v>
      </c>
      <c r="H181" s="112">
        <v>110</v>
      </c>
      <c r="I181" s="112">
        <v>120</v>
      </c>
      <c r="J181" s="112">
        <v>130</v>
      </c>
      <c r="K181" s="112">
        <v>140</v>
      </c>
      <c r="L181" s="112">
        <v>150</v>
      </c>
      <c r="M181" s="112">
        <v>160</v>
      </c>
      <c r="N181" s="112">
        <v>170</v>
      </c>
      <c r="O181" s="112">
        <v>180</v>
      </c>
      <c r="P181" s="113">
        <v>190</v>
      </c>
      <c r="Q181" s="114">
        <v>200</v>
      </c>
      <c r="R181" s="115">
        <v>210</v>
      </c>
      <c r="S181" s="116">
        <v>220</v>
      </c>
      <c r="T181" s="28"/>
      <c r="U181" s="42"/>
      <c r="V181" s="28"/>
    </row>
    <row r="182" spans="2:22" s="4" customFormat="1" ht="18.75" customHeight="1">
      <c r="B182" s="85"/>
      <c r="C182" s="180" t="s">
        <v>25</v>
      </c>
      <c r="D182" s="181"/>
      <c r="E182" s="83">
        <f aca="true" t="shared" si="30" ref="E182:P182">ROUNDUP(F182-$U$131-E121+D121,-1)</f>
        <v>7180</v>
      </c>
      <c r="F182" s="83">
        <f t="shared" si="30"/>
        <v>7700</v>
      </c>
      <c r="G182" s="83">
        <f t="shared" si="30"/>
        <v>8180</v>
      </c>
      <c r="H182" s="83">
        <f t="shared" si="30"/>
        <v>8610</v>
      </c>
      <c r="I182" s="83">
        <f t="shared" si="30"/>
        <v>8960</v>
      </c>
      <c r="J182" s="83">
        <f t="shared" si="30"/>
        <v>9360</v>
      </c>
      <c r="K182" s="83">
        <f t="shared" si="30"/>
        <v>9840</v>
      </c>
      <c r="L182" s="83">
        <f t="shared" si="30"/>
        <v>10560</v>
      </c>
      <c r="M182" s="83">
        <f t="shared" si="30"/>
        <v>10940</v>
      </c>
      <c r="N182" s="83">
        <f t="shared" si="30"/>
        <v>11410</v>
      </c>
      <c r="O182" s="83">
        <f t="shared" si="30"/>
        <v>11890</v>
      </c>
      <c r="P182" s="83">
        <f t="shared" si="30"/>
        <v>12320</v>
      </c>
      <c r="Q182" s="117">
        <f>ROUNDUP(U130+P121,-1)</f>
        <v>12650</v>
      </c>
      <c r="R182" s="83">
        <f>ROUNDUP(Q182+$U$131+Q121-P121,-1)</f>
        <v>13130</v>
      </c>
      <c r="S182" s="83">
        <f>ROUNDUP(R182+$U$131+R121-Q121,-1)</f>
        <v>13610</v>
      </c>
      <c r="T182" s="28"/>
      <c r="U182" s="42"/>
      <c r="V182" s="28"/>
    </row>
    <row r="183" spans="2:22" s="4" customFormat="1" ht="18.75" customHeight="1">
      <c r="B183" s="85"/>
      <c r="C183" s="180" t="s">
        <v>26</v>
      </c>
      <c r="D183" s="181"/>
      <c r="E183" s="118">
        <f aca="true" t="shared" si="31" ref="E183:S183">ROUNDUP(E182+D128,-1)</f>
        <v>7400</v>
      </c>
      <c r="F183" s="33">
        <f t="shared" si="31"/>
        <v>7940</v>
      </c>
      <c r="G183" s="33">
        <f t="shared" si="31"/>
        <v>8450</v>
      </c>
      <c r="H183" s="33">
        <f t="shared" si="31"/>
        <v>8900</v>
      </c>
      <c r="I183" s="33">
        <f t="shared" si="31"/>
        <v>9250</v>
      </c>
      <c r="J183" s="33">
        <f t="shared" si="31"/>
        <v>9650</v>
      </c>
      <c r="K183" s="33">
        <f t="shared" si="31"/>
        <v>10160</v>
      </c>
      <c r="L183" s="33">
        <f t="shared" si="31"/>
        <v>10780</v>
      </c>
      <c r="M183" s="33">
        <f t="shared" si="31"/>
        <v>11210</v>
      </c>
      <c r="N183" s="33">
        <f t="shared" si="31"/>
        <v>11700</v>
      </c>
      <c r="O183" s="33">
        <f t="shared" si="31"/>
        <v>12180</v>
      </c>
      <c r="P183" s="33">
        <f t="shared" si="31"/>
        <v>12640</v>
      </c>
      <c r="Q183" s="119">
        <f t="shared" si="31"/>
        <v>13040</v>
      </c>
      <c r="R183" s="33">
        <f t="shared" si="31"/>
        <v>13540</v>
      </c>
      <c r="S183" s="95">
        <f t="shared" si="31"/>
        <v>14050</v>
      </c>
      <c r="T183" s="28"/>
      <c r="U183" s="42"/>
      <c r="V183" s="28"/>
    </row>
    <row r="184" spans="2:22" s="4" customFormat="1" ht="18.75" customHeight="1" thickBot="1">
      <c r="B184" s="85"/>
      <c r="C184" s="180" t="s">
        <v>27</v>
      </c>
      <c r="D184" s="181"/>
      <c r="E184" s="120">
        <f aca="true" t="shared" si="32" ref="E184:S184">ROUNDUP(E182+D135,-1)</f>
        <v>7570</v>
      </c>
      <c r="F184" s="84">
        <f t="shared" si="32"/>
        <v>8140</v>
      </c>
      <c r="G184" s="84">
        <f t="shared" si="32"/>
        <v>8660</v>
      </c>
      <c r="H184" s="84">
        <f t="shared" si="32"/>
        <v>9140</v>
      </c>
      <c r="I184" s="84">
        <f t="shared" si="32"/>
        <v>9520</v>
      </c>
      <c r="J184" s="84">
        <f t="shared" si="32"/>
        <v>9940</v>
      </c>
      <c r="K184" s="84">
        <f t="shared" si="32"/>
        <v>10470</v>
      </c>
      <c r="L184" s="84">
        <f t="shared" si="32"/>
        <v>11120</v>
      </c>
      <c r="M184" s="84">
        <f t="shared" si="32"/>
        <v>11570</v>
      </c>
      <c r="N184" s="84">
        <f t="shared" si="32"/>
        <v>12090</v>
      </c>
      <c r="O184" s="84">
        <f t="shared" si="32"/>
        <v>12590</v>
      </c>
      <c r="P184" s="84">
        <f t="shared" si="32"/>
        <v>13070</v>
      </c>
      <c r="Q184" s="121">
        <f t="shared" si="32"/>
        <v>13490</v>
      </c>
      <c r="R184" s="84">
        <f t="shared" si="32"/>
        <v>14020</v>
      </c>
      <c r="S184" s="122">
        <f t="shared" si="32"/>
        <v>14550</v>
      </c>
      <c r="T184" s="28"/>
      <c r="U184" s="42"/>
      <c r="V184" s="28"/>
    </row>
    <row r="185" spans="2:22" s="4" customFormat="1" ht="18.75" customHeight="1">
      <c r="B185" s="85"/>
      <c r="C185" s="28"/>
      <c r="D185" s="28"/>
      <c r="E185" s="28"/>
      <c r="F185" s="28"/>
      <c r="G185" s="28"/>
      <c r="H185" s="28"/>
      <c r="I185" s="123"/>
      <c r="J185" s="123"/>
      <c r="K185" s="124"/>
      <c r="L185" s="28"/>
      <c r="M185" s="28"/>
      <c r="N185" s="28"/>
      <c r="O185" s="28"/>
      <c r="P185" s="28"/>
      <c r="Q185" s="28"/>
      <c r="R185" s="28"/>
      <c r="S185" s="28"/>
      <c r="T185" s="28"/>
      <c r="U185" s="42"/>
      <c r="V185" s="28"/>
    </row>
    <row r="186" spans="2:22" s="4" customFormat="1" ht="18.75" customHeight="1">
      <c r="B186" s="85"/>
      <c r="D186" s="32"/>
      <c r="E186" s="60"/>
      <c r="F186" s="60"/>
      <c r="G186" s="60"/>
      <c r="H186" s="28"/>
      <c r="I186" s="182" t="s">
        <v>30</v>
      </c>
      <c r="J186" s="183"/>
      <c r="K186" s="183"/>
      <c r="L186" s="183"/>
      <c r="M186" s="183"/>
      <c r="N186" s="183"/>
      <c r="O186" s="125"/>
      <c r="P186" s="29" t="s">
        <v>31</v>
      </c>
      <c r="R186" s="30"/>
      <c r="S186" s="30"/>
      <c r="T186" s="30"/>
      <c r="U186" s="31"/>
      <c r="V186" s="30"/>
    </row>
    <row r="187" spans="2:22" s="4" customFormat="1" ht="18.75" customHeight="1">
      <c r="B187" s="85"/>
      <c r="D187" s="32"/>
      <c r="E187" s="26"/>
      <c r="F187" s="52"/>
      <c r="G187" s="126"/>
      <c r="H187" s="28"/>
      <c r="I187" s="183"/>
      <c r="J187" s="183"/>
      <c r="K187" s="183"/>
      <c r="L187" s="183"/>
      <c r="M187" s="183"/>
      <c r="N187" s="183"/>
      <c r="O187" s="125"/>
      <c r="P187" s="35" t="s">
        <v>32</v>
      </c>
      <c r="R187" s="36"/>
      <c r="S187" s="36"/>
      <c r="T187" s="28"/>
      <c r="U187" s="127"/>
      <c r="V187" s="30"/>
    </row>
    <row r="188" spans="2:22" s="4" customFormat="1" ht="18.75" customHeight="1">
      <c r="B188" s="85"/>
      <c r="C188" s="32"/>
      <c r="D188" s="32"/>
      <c r="E188" s="26"/>
      <c r="F188" s="52"/>
      <c r="G188" s="126"/>
      <c r="H188" s="28"/>
      <c r="I188" s="183"/>
      <c r="J188" s="183"/>
      <c r="K188" s="183"/>
      <c r="L188" s="183"/>
      <c r="M188" s="183"/>
      <c r="N188" s="183"/>
      <c r="O188" s="125"/>
      <c r="P188" s="35" t="s">
        <v>9</v>
      </c>
      <c r="R188" s="36"/>
      <c r="S188" s="36"/>
      <c r="T188" s="28"/>
      <c r="U188" s="127" t="s">
        <v>33</v>
      </c>
      <c r="V188" s="28"/>
    </row>
    <row r="189" spans="2:22" s="4" customFormat="1" ht="18.75" customHeight="1">
      <c r="B189" s="85"/>
      <c r="C189" s="32"/>
      <c r="D189" s="32"/>
      <c r="E189" s="26"/>
      <c r="F189" s="52"/>
      <c r="G189" s="126"/>
      <c r="H189" s="28"/>
      <c r="I189" s="182" t="s">
        <v>34</v>
      </c>
      <c r="J189" s="184"/>
      <c r="K189" s="184"/>
      <c r="L189" s="184"/>
      <c r="M189" s="184"/>
      <c r="N189" s="184"/>
      <c r="O189" s="125"/>
      <c r="P189" s="35" t="s">
        <v>39</v>
      </c>
      <c r="R189" s="36"/>
      <c r="S189" s="36"/>
      <c r="T189" s="28"/>
      <c r="U189" s="127" t="s">
        <v>12</v>
      </c>
      <c r="V189" s="28"/>
    </row>
    <row r="190" spans="2:22" s="4" customFormat="1" ht="18.75" customHeight="1">
      <c r="B190" s="85"/>
      <c r="C190" s="32"/>
      <c r="D190" s="32"/>
      <c r="E190" s="26"/>
      <c r="F190" s="52"/>
      <c r="G190" s="126"/>
      <c r="H190" s="28"/>
      <c r="I190" s="184"/>
      <c r="J190" s="184"/>
      <c r="K190" s="184"/>
      <c r="L190" s="184"/>
      <c r="M190" s="184"/>
      <c r="N190" s="184"/>
      <c r="O190" s="128"/>
      <c r="P190" s="35" t="s">
        <v>40</v>
      </c>
      <c r="R190" s="36"/>
      <c r="S190" s="36"/>
      <c r="T190" s="28"/>
      <c r="U190" s="127" t="s">
        <v>14</v>
      </c>
      <c r="V190" s="28"/>
    </row>
    <row r="191" spans="2:22" s="4" customFormat="1" ht="18.75" customHeight="1">
      <c r="B191" s="85"/>
      <c r="C191" s="32"/>
      <c r="D191" s="32"/>
      <c r="E191" s="26"/>
      <c r="F191" s="52"/>
      <c r="G191" s="126"/>
      <c r="H191" s="28"/>
      <c r="I191" s="184"/>
      <c r="J191" s="184"/>
      <c r="K191" s="184"/>
      <c r="L191" s="184"/>
      <c r="M191" s="184"/>
      <c r="N191" s="184"/>
      <c r="O191" s="128"/>
      <c r="P191" s="35" t="s">
        <v>41</v>
      </c>
      <c r="R191" s="36"/>
      <c r="S191" s="36"/>
      <c r="T191" s="28"/>
      <c r="U191" s="127" t="s">
        <v>16</v>
      </c>
      <c r="V191" s="28"/>
    </row>
    <row r="192" spans="2:22" s="4" customFormat="1" ht="18.75" customHeight="1">
      <c r="B192" s="85"/>
      <c r="C192" s="32"/>
      <c r="D192" s="32"/>
      <c r="E192" s="26"/>
      <c r="F192" s="52"/>
      <c r="G192" s="126"/>
      <c r="H192" s="28"/>
      <c r="I192" s="184"/>
      <c r="J192" s="184"/>
      <c r="K192" s="184"/>
      <c r="L192" s="184"/>
      <c r="M192" s="184"/>
      <c r="N192" s="184"/>
      <c r="O192" s="28"/>
      <c r="P192" s="59" t="s">
        <v>42</v>
      </c>
      <c r="R192" s="36"/>
      <c r="S192" s="36"/>
      <c r="T192" s="28"/>
      <c r="U192" s="127" t="s">
        <v>18</v>
      </c>
      <c r="V192" s="28"/>
    </row>
    <row r="193" spans="2:22" s="4" customFormat="1" ht="18.75" customHeight="1">
      <c r="B193" s="85"/>
      <c r="C193" s="32"/>
      <c r="D193" s="32"/>
      <c r="E193" s="26"/>
      <c r="F193" s="52"/>
      <c r="G193" s="126"/>
      <c r="H193" s="28"/>
      <c r="I193" s="28"/>
      <c r="J193" s="28"/>
      <c r="K193" s="28"/>
      <c r="L193" s="28"/>
      <c r="M193" s="28"/>
      <c r="N193" s="28"/>
      <c r="O193" s="28"/>
      <c r="P193" s="35" t="s">
        <v>19</v>
      </c>
      <c r="R193" s="36"/>
      <c r="S193" s="36"/>
      <c r="T193" s="28"/>
      <c r="U193" s="127" t="s">
        <v>20</v>
      </c>
      <c r="V193" s="28"/>
    </row>
    <row r="194" spans="2:22" s="4" customFormat="1" ht="18.75" customHeight="1">
      <c r="B194" s="85"/>
      <c r="C194" s="32"/>
      <c r="D194" s="32"/>
      <c r="E194" s="26"/>
      <c r="F194" s="52"/>
      <c r="G194" s="126"/>
      <c r="H194" s="28"/>
      <c r="I194" s="123"/>
      <c r="J194" s="123"/>
      <c r="K194" s="124"/>
      <c r="L194" s="28"/>
      <c r="M194" s="28"/>
      <c r="N194" s="28"/>
      <c r="O194" s="28"/>
      <c r="P194" s="28"/>
      <c r="Q194" s="170" t="s">
        <v>21</v>
      </c>
      <c r="R194" s="171"/>
      <c r="S194" s="171"/>
      <c r="T194" s="171"/>
      <c r="U194" s="172"/>
      <c r="V194" s="129"/>
    </row>
    <row r="195" spans="2:22" s="4" customFormat="1" ht="18.75" customHeight="1">
      <c r="B195" s="85"/>
      <c r="C195" s="32"/>
      <c r="D195" s="32"/>
      <c r="E195" s="200" t="s">
        <v>35</v>
      </c>
      <c r="F195" s="52"/>
      <c r="G195" s="126"/>
      <c r="H195" s="28"/>
      <c r="I195" s="123"/>
      <c r="J195" s="123"/>
      <c r="K195" s="124"/>
      <c r="L195" s="28"/>
      <c r="M195" s="28"/>
      <c r="N195" s="28"/>
      <c r="O195" s="28"/>
      <c r="P195" s="28"/>
      <c r="Q195" s="171"/>
      <c r="R195" s="171"/>
      <c r="S195" s="171"/>
      <c r="T195" s="171"/>
      <c r="U195" s="172"/>
      <c r="V195" s="129"/>
    </row>
    <row r="196" spans="2:22" s="4" customFormat="1" ht="18.75" customHeight="1">
      <c r="B196" s="85"/>
      <c r="C196" s="32"/>
      <c r="D196" s="32"/>
      <c r="E196" s="26"/>
      <c r="F196" s="52"/>
      <c r="G196" s="126"/>
      <c r="H196" s="28"/>
      <c r="I196" s="123"/>
      <c r="J196" s="123"/>
      <c r="K196" s="124"/>
      <c r="L196" s="28"/>
      <c r="M196" s="28"/>
      <c r="N196" s="28"/>
      <c r="O196" s="28"/>
      <c r="P196" s="28"/>
      <c r="Q196" s="28"/>
      <c r="R196" s="28"/>
      <c r="S196" s="28"/>
      <c r="T196" s="28"/>
      <c r="U196" s="42"/>
      <c r="V196" s="28"/>
    </row>
    <row r="197" spans="2:22" s="4" customFormat="1" ht="18.75" customHeight="1" thickBot="1">
      <c r="B197" s="130"/>
      <c r="C197" s="73"/>
      <c r="D197" s="73"/>
      <c r="E197" s="131"/>
      <c r="F197" s="132"/>
      <c r="G197" s="71"/>
      <c r="H197" s="71"/>
      <c r="I197" s="72"/>
      <c r="J197" s="72"/>
      <c r="K197" s="73"/>
      <c r="L197" s="71"/>
      <c r="M197" s="71"/>
      <c r="N197" s="71"/>
      <c r="O197" s="71"/>
      <c r="P197" s="71"/>
      <c r="Q197" s="71"/>
      <c r="R197" s="71"/>
      <c r="S197" s="71"/>
      <c r="T197" s="71"/>
      <c r="U197" s="74"/>
      <c r="V197" s="28"/>
    </row>
    <row r="198" spans="9:22" s="4" customFormat="1" ht="18.75" customHeight="1">
      <c r="I198" s="123"/>
      <c r="J198" s="123"/>
      <c r="K198" s="124"/>
      <c r="V198" s="28"/>
    </row>
    <row r="199" spans="3:22" s="4" customFormat="1" ht="25.5">
      <c r="C199" s="135" t="s">
        <v>38</v>
      </c>
      <c r="D199" s="136"/>
      <c r="E199" s="137"/>
      <c r="F199" s="137"/>
      <c r="G199" s="138"/>
      <c r="H199" s="139"/>
      <c r="I199" s="123"/>
      <c r="J199" s="123"/>
      <c r="K199" s="124"/>
      <c r="L199" s="138"/>
      <c r="V199" s="28"/>
    </row>
    <row r="200" spans="3:13" s="4" customFormat="1" ht="18.75" customHeight="1" thickBot="1">
      <c r="C200" s="140"/>
      <c r="D200" s="136"/>
      <c r="E200" s="137"/>
      <c r="F200" s="137"/>
      <c r="G200" s="138"/>
      <c r="H200" s="139"/>
      <c r="I200" s="123"/>
      <c r="J200" s="123"/>
      <c r="K200" s="124"/>
      <c r="L200" s="138"/>
      <c r="M200" s="28"/>
    </row>
    <row r="201" spans="2:22" s="4" customFormat="1" ht="14.25" customHeight="1" thickBot="1">
      <c r="B201" s="107"/>
      <c r="C201" s="141"/>
      <c r="D201" s="142"/>
      <c r="E201" s="142"/>
      <c r="F201" s="142"/>
      <c r="G201" s="143"/>
      <c r="H201" s="143"/>
      <c r="I201" s="109"/>
      <c r="J201" s="144"/>
      <c r="V201" s="28"/>
    </row>
    <row r="202" spans="2:21" s="4" customFormat="1" ht="18.75" customHeight="1" thickBot="1" thickTop="1">
      <c r="B202" s="85"/>
      <c r="C202" s="178" t="str">
        <f>K5</f>
        <v>2 категория</v>
      </c>
      <c r="D202" s="179"/>
      <c r="E202" s="145">
        <f>ROUNDUP(D138+U137,-1)</f>
        <v>3380</v>
      </c>
      <c r="F202" s="146"/>
      <c r="G202" s="104"/>
      <c r="H202" s="104"/>
      <c r="I202" s="104"/>
      <c r="J202" s="147"/>
      <c r="L202" s="157"/>
      <c r="M202" s="158"/>
      <c r="N202" s="158"/>
      <c r="O202" s="158"/>
      <c r="P202" s="158"/>
      <c r="Q202" s="158"/>
      <c r="R202" s="158"/>
      <c r="S202" s="158"/>
      <c r="T202" s="158"/>
      <c r="U202" s="159"/>
    </row>
    <row r="203" spans="2:21" s="4" customFormat="1" ht="18.75" customHeight="1">
      <c r="B203" s="85"/>
      <c r="C203" s="148"/>
      <c r="D203" s="148"/>
      <c r="E203" s="149"/>
      <c r="F203" s="150"/>
      <c r="G203" s="104"/>
      <c r="H203" s="104"/>
      <c r="I203" s="104"/>
      <c r="J203" s="147"/>
      <c r="L203" s="160"/>
      <c r="M203" s="161" t="s">
        <v>43</v>
      </c>
      <c r="N203" s="28"/>
      <c r="O203" s="28"/>
      <c r="P203" s="28"/>
      <c r="Q203" s="28"/>
      <c r="R203" s="28"/>
      <c r="S203" s="28"/>
      <c r="T203" s="28"/>
      <c r="U203" s="162"/>
    </row>
    <row r="204" spans="2:22" ht="20.25">
      <c r="B204" s="151"/>
      <c r="C204" s="152"/>
      <c r="D204" s="152"/>
      <c r="E204" s="152"/>
      <c r="F204" s="152"/>
      <c r="G204" s="152"/>
      <c r="H204" s="152"/>
      <c r="I204" s="152"/>
      <c r="J204" s="153"/>
      <c r="K204" s="4"/>
      <c r="L204" s="160"/>
      <c r="M204" s="163" t="s">
        <v>44</v>
      </c>
      <c r="N204" s="163"/>
      <c r="O204" s="28"/>
      <c r="P204" s="28"/>
      <c r="Q204" s="28"/>
      <c r="R204" s="28"/>
      <c r="S204" s="28"/>
      <c r="T204" s="28"/>
      <c r="U204" s="162"/>
      <c r="V204" s="4"/>
    </row>
    <row r="205" spans="2:22" ht="20.25">
      <c r="B205" s="151"/>
      <c r="C205" s="152"/>
      <c r="D205" s="152"/>
      <c r="E205" s="152"/>
      <c r="F205" s="152"/>
      <c r="G205" s="152"/>
      <c r="H205" s="152"/>
      <c r="I205" s="152"/>
      <c r="J205" s="153"/>
      <c r="K205" s="4"/>
      <c r="L205" s="160"/>
      <c r="M205" s="163" t="s">
        <v>45</v>
      </c>
      <c r="N205" s="163"/>
      <c r="O205" s="28"/>
      <c r="P205" s="28"/>
      <c r="Q205" s="28"/>
      <c r="R205" s="28"/>
      <c r="S205" s="28"/>
      <c r="T205" s="28"/>
      <c r="U205" s="162"/>
      <c r="V205" s="4"/>
    </row>
    <row r="206" spans="2:22" ht="20.25">
      <c r="B206" s="151"/>
      <c r="C206" s="152"/>
      <c r="D206" s="152"/>
      <c r="E206" s="152"/>
      <c r="F206" s="152"/>
      <c r="G206" s="152"/>
      <c r="H206" s="152"/>
      <c r="I206" s="152"/>
      <c r="J206" s="153"/>
      <c r="K206" s="4"/>
      <c r="L206" s="160"/>
      <c r="M206" s="163" t="s">
        <v>46</v>
      </c>
      <c r="N206" s="163"/>
      <c r="O206" s="28"/>
      <c r="P206" s="28"/>
      <c r="Q206" s="28"/>
      <c r="R206" s="28"/>
      <c r="S206" s="28"/>
      <c r="T206" s="28"/>
      <c r="U206" s="162"/>
      <c r="V206" s="4"/>
    </row>
    <row r="207" spans="2:22" ht="20.25">
      <c r="B207" s="151"/>
      <c r="C207" s="152"/>
      <c r="D207" s="152"/>
      <c r="E207" s="152"/>
      <c r="F207" s="152"/>
      <c r="G207" s="152"/>
      <c r="H207" s="152"/>
      <c r="I207" s="152"/>
      <c r="J207" s="153"/>
      <c r="K207" s="4"/>
      <c r="L207" s="160"/>
      <c r="M207" s="163" t="s">
        <v>47</v>
      </c>
      <c r="N207" s="163"/>
      <c r="O207" s="28"/>
      <c r="P207" s="28"/>
      <c r="Q207" s="28"/>
      <c r="R207" s="28"/>
      <c r="S207" s="28"/>
      <c r="T207" s="28"/>
      <c r="U207" s="162"/>
      <c r="V207" s="4"/>
    </row>
    <row r="208" spans="2:22" ht="20.25">
      <c r="B208" s="151"/>
      <c r="C208" s="152"/>
      <c r="D208" s="152"/>
      <c r="E208" s="152"/>
      <c r="F208" s="152"/>
      <c r="G208" s="152"/>
      <c r="H208" s="152"/>
      <c r="I208" s="152"/>
      <c r="J208" s="153"/>
      <c r="K208" s="4"/>
      <c r="L208" s="160"/>
      <c r="M208" s="163" t="s">
        <v>48</v>
      </c>
      <c r="N208" s="163"/>
      <c r="O208" s="28"/>
      <c r="P208" s="28"/>
      <c r="Q208" s="28"/>
      <c r="R208" s="28"/>
      <c r="S208" s="28"/>
      <c r="T208" s="28"/>
      <c r="U208" s="162"/>
      <c r="V208" s="4"/>
    </row>
    <row r="209" spans="2:22" ht="20.25">
      <c r="B209" s="151"/>
      <c r="C209" s="152"/>
      <c r="D209" s="152"/>
      <c r="E209" s="152"/>
      <c r="F209" s="152"/>
      <c r="G209" s="152"/>
      <c r="H209" s="152"/>
      <c r="I209" s="152"/>
      <c r="J209" s="153"/>
      <c r="K209" s="4"/>
      <c r="L209" s="160"/>
      <c r="M209" s="163" t="s">
        <v>49</v>
      </c>
      <c r="N209" s="163"/>
      <c r="O209" s="28"/>
      <c r="P209" s="28"/>
      <c r="Q209" s="28"/>
      <c r="R209" s="28"/>
      <c r="S209" s="28"/>
      <c r="T209" s="28"/>
      <c r="U209" s="162"/>
      <c r="V209" s="4"/>
    </row>
    <row r="210" spans="2:22" ht="15.75" thickBot="1">
      <c r="B210" s="154"/>
      <c r="C210" s="155"/>
      <c r="D210" s="155"/>
      <c r="E210" s="155"/>
      <c r="F210" s="155"/>
      <c r="G210" s="155"/>
      <c r="H210" s="155"/>
      <c r="I210" s="155"/>
      <c r="J210" s="156"/>
      <c r="K210" s="4"/>
      <c r="L210" s="164"/>
      <c r="M210" s="165"/>
      <c r="N210" s="165"/>
      <c r="O210" s="165"/>
      <c r="P210" s="165"/>
      <c r="Q210" s="165"/>
      <c r="R210" s="165"/>
      <c r="S210" s="165"/>
      <c r="T210" s="165"/>
      <c r="U210" s="166"/>
      <c r="V210" s="4"/>
    </row>
    <row r="211" spans="2:22" ht="15">
      <c r="B211" s="152"/>
      <c r="C211" s="152"/>
      <c r="D211" s="152"/>
      <c r="E211" s="152"/>
      <c r="F211" s="152"/>
      <c r="G211" s="152"/>
      <c r="H211" s="152"/>
      <c r="I211" s="152"/>
      <c r="J211" s="15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0" s="4" customFormat="1" ht="18.75" customHeight="1">
      <c r="B212" s="167" t="s">
        <v>50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s="4" customFormat="1" ht="18.75" customHeight="1">
      <c r="B213" s="167" t="s">
        <v>51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s="4" customFormat="1" ht="18.75" customHeight="1">
      <c r="B214" s="167" t="s">
        <v>52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s="4" customFormat="1" ht="18.75" customHeight="1">
      <c r="B215" s="168" t="s">
        <v>53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</sheetData>
  <sheetProtection/>
  <mergeCells count="71">
    <mergeCell ref="K168:T172"/>
    <mergeCell ref="C1:J1"/>
    <mergeCell ref="N1:U4"/>
    <mergeCell ref="C2:K4"/>
    <mergeCell ref="K5:L5"/>
    <mergeCell ref="C10:D10"/>
    <mergeCell ref="D11:D14"/>
    <mergeCell ref="E15:E18"/>
    <mergeCell ref="F19:F22"/>
    <mergeCell ref="G23:G26"/>
    <mergeCell ref="H27:H30"/>
    <mergeCell ref="I31:I34"/>
    <mergeCell ref="J35:J38"/>
    <mergeCell ref="K39:K42"/>
    <mergeCell ref="P39:T41"/>
    <mergeCell ref="C45:D45"/>
    <mergeCell ref="D46:D49"/>
    <mergeCell ref="E50:E53"/>
    <mergeCell ref="F54:F57"/>
    <mergeCell ref="G58:G61"/>
    <mergeCell ref="H62:H65"/>
    <mergeCell ref="I66:I69"/>
    <mergeCell ref="J70:J73"/>
    <mergeCell ref="K74:K77"/>
    <mergeCell ref="P74:T76"/>
    <mergeCell ref="C81:D81"/>
    <mergeCell ref="D82:D85"/>
    <mergeCell ref="E86:E89"/>
    <mergeCell ref="F90:F93"/>
    <mergeCell ref="G94:G97"/>
    <mergeCell ref="H98:H101"/>
    <mergeCell ref="I102:I105"/>
    <mergeCell ref="J106:J109"/>
    <mergeCell ref="K110:K113"/>
    <mergeCell ref="P110:T112"/>
    <mergeCell ref="B116:R116"/>
    <mergeCell ref="B117:C117"/>
    <mergeCell ref="B118:C118"/>
    <mergeCell ref="B119:C119"/>
    <mergeCell ref="B120:C120"/>
    <mergeCell ref="B121:C121"/>
    <mergeCell ref="B123:R123"/>
    <mergeCell ref="B124:C124"/>
    <mergeCell ref="B125:C125"/>
    <mergeCell ref="B126:C126"/>
    <mergeCell ref="B127:C127"/>
    <mergeCell ref="B128:C128"/>
    <mergeCell ref="B130:R130"/>
    <mergeCell ref="B131:C131"/>
    <mergeCell ref="B132:C132"/>
    <mergeCell ref="B133:C133"/>
    <mergeCell ref="B134:C134"/>
    <mergeCell ref="B135:C135"/>
    <mergeCell ref="C142:D142"/>
    <mergeCell ref="D143:D145"/>
    <mergeCell ref="E146:E148"/>
    <mergeCell ref="F149:F151"/>
    <mergeCell ref="G152:G154"/>
    <mergeCell ref="H155:H157"/>
    <mergeCell ref="I158:I160"/>
    <mergeCell ref="J161:J163"/>
    <mergeCell ref="I186:N188"/>
    <mergeCell ref="I189:N192"/>
    <mergeCell ref="Q194:U195"/>
    <mergeCell ref="C202:D202"/>
    <mergeCell ref="K164:K166"/>
    <mergeCell ref="P164:T165"/>
    <mergeCell ref="C181:D181"/>
    <mergeCell ref="C182:D182"/>
    <mergeCell ref="C183:D183"/>
    <mergeCell ref="C184:D1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5"/>
  <sheetViews>
    <sheetView view="pageBreakPreview" zoomScale="60" zoomScalePageLayoutView="0" workbookViewId="0" topLeftCell="A157">
      <selection activeCell="K168" sqref="K168:T172"/>
    </sheetView>
  </sheetViews>
  <sheetFormatPr defaultColWidth="9.140625" defaultRowHeight="15"/>
  <sheetData>
    <row r="1" spans="3:22" s="4" customFormat="1" ht="18.75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"/>
      <c r="L1" s="1"/>
      <c r="M1" s="2"/>
      <c r="N1" s="193" t="s">
        <v>55</v>
      </c>
      <c r="O1" s="194"/>
      <c r="P1" s="194"/>
      <c r="Q1" s="194"/>
      <c r="R1" s="194"/>
      <c r="S1" s="194"/>
      <c r="T1" s="194"/>
      <c r="U1" s="194"/>
      <c r="V1" s="3"/>
    </row>
    <row r="2" spans="2:22" s="4" customFormat="1" ht="18.75" customHeight="1">
      <c r="B2" s="169">
        <f>320*2</f>
        <v>640</v>
      </c>
      <c r="C2" s="197" t="s">
        <v>56</v>
      </c>
      <c r="D2" s="197"/>
      <c r="E2" s="197"/>
      <c r="F2" s="197"/>
      <c r="G2" s="197"/>
      <c r="H2" s="197"/>
      <c r="I2" s="197"/>
      <c r="J2" s="197"/>
      <c r="K2" s="197"/>
      <c r="L2" s="5"/>
      <c r="M2" s="5"/>
      <c r="N2" s="194"/>
      <c r="O2" s="194"/>
      <c r="P2" s="194"/>
      <c r="Q2" s="194"/>
      <c r="R2" s="194"/>
      <c r="S2" s="194"/>
      <c r="T2" s="194"/>
      <c r="U2" s="194"/>
      <c r="V2" s="3"/>
    </row>
    <row r="3" spans="2:22" s="4" customFormat="1" ht="18.75" customHeight="1">
      <c r="B3" s="169">
        <f>143*2</f>
        <v>286</v>
      </c>
      <c r="C3" s="197"/>
      <c r="D3" s="197"/>
      <c r="E3" s="197"/>
      <c r="F3" s="197"/>
      <c r="G3" s="197"/>
      <c r="H3" s="197"/>
      <c r="I3" s="197"/>
      <c r="J3" s="197"/>
      <c r="K3" s="197"/>
      <c r="L3" s="5"/>
      <c r="M3" s="5"/>
      <c r="N3" s="194"/>
      <c r="O3" s="194"/>
      <c r="P3" s="194"/>
      <c r="Q3" s="194"/>
      <c r="R3" s="194"/>
      <c r="S3" s="194"/>
      <c r="T3" s="194"/>
      <c r="U3" s="194"/>
      <c r="V3" s="3"/>
    </row>
    <row r="4" spans="2:22" s="4" customFormat="1" ht="18.75" customHeight="1">
      <c r="B4" s="169">
        <f>11.6*2</f>
        <v>23.2</v>
      </c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194"/>
      <c r="O4" s="194"/>
      <c r="P4" s="194"/>
      <c r="Q4" s="194"/>
      <c r="R4" s="194"/>
      <c r="S4" s="194"/>
      <c r="T4" s="194"/>
      <c r="U4" s="194"/>
      <c r="V4" s="3"/>
    </row>
    <row r="5" spans="2:16" s="4" customFormat="1" ht="17.25" customHeight="1">
      <c r="B5" s="8" t="s">
        <v>1</v>
      </c>
      <c r="C5" s="6"/>
      <c r="D5" s="9"/>
      <c r="E5" s="9"/>
      <c r="F5" s="9"/>
      <c r="G5" s="9"/>
      <c r="H5" s="9"/>
      <c r="I5" s="9"/>
      <c r="J5" s="9"/>
      <c r="K5" s="195" t="s">
        <v>57</v>
      </c>
      <c r="L5" s="195"/>
      <c r="M5" s="9"/>
      <c r="N5" s="10"/>
      <c r="O5" s="10"/>
      <c r="P5" s="10"/>
    </row>
    <row r="6" spans="3:22" s="4" customFormat="1" ht="18" customHeight="1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0"/>
      <c r="P6" s="10"/>
      <c r="Q6" s="7"/>
      <c r="R6" s="7"/>
      <c r="S6" s="7"/>
      <c r="T6" s="7"/>
      <c r="U6" s="7"/>
      <c r="V6" s="7"/>
    </row>
    <row r="7" spans="3:22" s="4" customFormat="1" ht="25.5" hidden="1"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/>
    </row>
    <row r="8" ht="15" hidden="1"/>
    <row r="9" spans="2:22" s="16" customFormat="1" ht="18.75" customHeight="1" hidden="1">
      <c r="B9" s="17"/>
      <c r="C9" s="18"/>
      <c r="D9" s="19"/>
      <c r="E9" s="18"/>
      <c r="F9" s="18"/>
      <c r="G9" s="20"/>
      <c r="H9" s="18"/>
      <c r="I9" s="21"/>
      <c r="J9" s="22"/>
      <c r="K9" s="22"/>
      <c r="L9" s="23"/>
      <c r="M9" s="21"/>
      <c r="N9" s="21"/>
      <c r="O9" s="21"/>
      <c r="P9" s="21"/>
      <c r="Q9" s="21"/>
      <c r="R9" s="21"/>
      <c r="S9" s="21"/>
      <c r="T9" s="21"/>
      <c r="U9" s="24"/>
      <c r="V9" s="15"/>
    </row>
    <row r="10" spans="3:22" s="4" customFormat="1" ht="18.75" customHeight="1" hidden="1">
      <c r="C10" s="188" t="s">
        <v>3</v>
      </c>
      <c r="D10" s="189"/>
      <c r="E10" s="27">
        <v>140</v>
      </c>
      <c r="F10" s="27">
        <v>150</v>
      </c>
      <c r="G10" s="27">
        <v>160</v>
      </c>
      <c r="H10" s="27">
        <v>170</v>
      </c>
      <c r="I10" s="27">
        <v>180</v>
      </c>
      <c r="J10" s="27">
        <v>190</v>
      </c>
      <c r="K10" s="27">
        <v>200</v>
      </c>
      <c r="L10" s="27">
        <v>210</v>
      </c>
      <c r="M10" s="27">
        <v>220</v>
      </c>
      <c r="N10" s="28"/>
      <c r="O10" s="28"/>
      <c r="P10" s="82" t="s">
        <v>4</v>
      </c>
      <c r="Q10" s="30"/>
      <c r="R10" s="30"/>
      <c r="S10" s="30"/>
      <c r="T10" s="30"/>
      <c r="U10" s="31"/>
      <c r="V10" s="28"/>
    </row>
    <row r="11" spans="3:22" s="4" customFormat="1" ht="18.75" customHeight="1" hidden="1">
      <c r="C11" s="32"/>
      <c r="D11" s="192">
        <v>105</v>
      </c>
      <c r="E11" s="33">
        <v>4.4</v>
      </c>
      <c r="F11" s="33">
        <v>4.5</v>
      </c>
      <c r="G11" s="33">
        <v>4.6</v>
      </c>
      <c r="H11" s="33">
        <v>4.9</v>
      </c>
      <c r="I11" s="33">
        <v>5.1</v>
      </c>
      <c r="J11" s="33">
        <v>5.3</v>
      </c>
      <c r="K11" s="33">
        <v>5.5</v>
      </c>
      <c r="L11" s="33">
        <v>5.7</v>
      </c>
      <c r="M11" s="33">
        <v>5.8</v>
      </c>
      <c r="N11" s="34" t="s">
        <v>5</v>
      </c>
      <c r="O11" s="28"/>
      <c r="P11" s="35" t="s">
        <v>24</v>
      </c>
      <c r="Q11" s="36"/>
      <c r="R11" s="36"/>
      <c r="S11" s="36"/>
      <c r="T11" s="36"/>
      <c r="U11" s="31"/>
      <c r="V11" s="28"/>
    </row>
    <row r="12" spans="3:22" s="4" customFormat="1" ht="18.75" customHeight="1" hidden="1">
      <c r="C12" s="32"/>
      <c r="D12" s="192"/>
      <c r="E12" s="33">
        <v>1</v>
      </c>
      <c r="F12" s="33">
        <v>1.1</v>
      </c>
      <c r="G12" s="33">
        <v>1.2</v>
      </c>
      <c r="H12" s="33">
        <v>1.2</v>
      </c>
      <c r="I12" s="33">
        <v>1.2</v>
      </c>
      <c r="J12" s="33">
        <v>1.3</v>
      </c>
      <c r="K12" s="33">
        <v>1.4</v>
      </c>
      <c r="L12" s="33">
        <v>1.5</v>
      </c>
      <c r="M12" s="33">
        <v>1.6</v>
      </c>
      <c r="N12" s="34" t="s">
        <v>6</v>
      </c>
      <c r="O12" s="28"/>
      <c r="P12" s="35"/>
      <c r="Q12" s="36"/>
      <c r="R12" s="36"/>
      <c r="S12" s="36"/>
      <c r="T12" s="36"/>
      <c r="U12" s="31"/>
      <c r="V12" s="28"/>
    </row>
    <row r="13" spans="2:22" s="4" customFormat="1" ht="18.75" customHeight="1" hidden="1">
      <c r="B13" s="25"/>
      <c r="C13" s="32"/>
      <c r="D13" s="192"/>
      <c r="E13" s="33">
        <v>1.2</v>
      </c>
      <c r="F13" s="33">
        <v>1.3</v>
      </c>
      <c r="G13" s="33">
        <v>1.4</v>
      </c>
      <c r="H13" s="33">
        <v>1.5</v>
      </c>
      <c r="I13" s="33">
        <v>1.6</v>
      </c>
      <c r="J13" s="33">
        <v>1.7</v>
      </c>
      <c r="K13" s="33">
        <v>1.8</v>
      </c>
      <c r="L13" s="37">
        <v>1.9</v>
      </c>
      <c r="M13" s="33">
        <v>2</v>
      </c>
      <c r="N13" s="34" t="s">
        <v>7</v>
      </c>
      <c r="O13" s="28"/>
      <c r="P13" s="35"/>
      <c r="Q13" s="36"/>
      <c r="R13" s="36"/>
      <c r="S13" s="36"/>
      <c r="T13" s="36"/>
      <c r="U13" s="31"/>
      <c r="V13" s="28"/>
    </row>
    <row r="14" spans="2:22" s="4" customFormat="1" ht="18.75" customHeight="1" hidden="1">
      <c r="B14" s="25"/>
      <c r="C14" s="32"/>
      <c r="D14" s="192"/>
      <c r="E14" s="33">
        <f aca="true" t="shared" si="0" ref="E14:M14">+ROUNDUP(E11*$B$2+E12*$B$3+E13*$B$4,-1)</f>
        <v>3130</v>
      </c>
      <c r="F14" s="33">
        <f t="shared" si="0"/>
        <v>3230</v>
      </c>
      <c r="G14" s="33">
        <f t="shared" si="0"/>
        <v>3320</v>
      </c>
      <c r="H14" s="33">
        <f t="shared" si="0"/>
        <v>3520</v>
      </c>
      <c r="I14" s="33">
        <f t="shared" si="0"/>
        <v>3650</v>
      </c>
      <c r="J14" s="33">
        <f t="shared" si="0"/>
        <v>3810</v>
      </c>
      <c r="K14" s="33">
        <f t="shared" si="0"/>
        <v>3970</v>
      </c>
      <c r="L14" s="33">
        <f t="shared" si="0"/>
        <v>4130</v>
      </c>
      <c r="M14" s="33">
        <f t="shared" si="0"/>
        <v>4220</v>
      </c>
      <c r="N14" s="34" t="s">
        <v>8</v>
      </c>
      <c r="O14" s="28"/>
      <c r="P14" s="35"/>
      <c r="Q14" s="36"/>
      <c r="R14" s="36"/>
      <c r="S14" s="36"/>
      <c r="T14" s="36"/>
      <c r="U14" s="31"/>
      <c r="V14" s="28"/>
    </row>
    <row r="15" spans="2:22" s="4" customFormat="1" ht="18.75" customHeight="1" hidden="1">
      <c r="B15" s="25"/>
      <c r="C15" s="32"/>
      <c r="D15" s="38"/>
      <c r="E15" s="186">
        <v>115</v>
      </c>
      <c r="F15" s="39">
        <v>4.6</v>
      </c>
      <c r="G15" s="39">
        <v>4.8</v>
      </c>
      <c r="H15" s="39">
        <v>5</v>
      </c>
      <c r="I15" s="39">
        <v>5.2</v>
      </c>
      <c r="J15" s="39">
        <v>5.4</v>
      </c>
      <c r="K15" s="39">
        <v>5.6</v>
      </c>
      <c r="L15" s="40">
        <v>5.8</v>
      </c>
      <c r="M15" s="41">
        <v>6.1</v>
      </c>
      <c r="N15" s="34" t="s">
        <v>5</v>
      </c>
      <c r="O15" s="28"/>
      <c r="P15" s="35" t="s">
        <v>9</v>
      </c>
      <c r="Q15" s="36"/>
      <c r="R15" s="36"/>
      <c r="S15" s="36"/>
      <c r="T15" s="36" t="s">
        <v>10</v>
      </c>
      <c r="U15" s="42"/>
      <c r="V15" s="28"/>
    </row>
    <row r="16" spans="2:22" s="4" customFormat="1" ht="18.75" customHeight="1" hidden="1">
      <c r="B16" s="25"/>
      <c r="C16" s="32"/>
      <c r="D16" s="38"/>
      <c r="E16" s="186"/>
      <c r="F16" s="39">
        <v>1.2</v>
      </c>
      <c r="G16" s="39">
        <v>1.2</v>
      </c>
      <c r="H16" s="39">
        <v>1.2</v>
      </c>
      <c r="I16" s="39">
        <v>1.2</v>
      </c>
      <c r="J16" s="39">
        <v>1.3</v>
      </c>
      <c r="K16" s="39">
        <v>1.4</v>
      </c>
      <c r="L16" s="43">
        <v>1.5</v>
      </c>
      <c r="M16" s="41">
        <v>1.6</v>
      </c>
      <c r="N16" s="34" t="s">
        <v>6</v>
      </c>
      <c r="O16" s="28"/>
      <c r="P16" s="35"/>
      <c r="Q16" s="36"/>
      <c r="R16" s="36"/>
      <c r="S16" s="36"/>
      <c r="T16" s="36"/>
      <c r="U16" s="42"/>
      <c r="V16" s="28"/>
    </row>
    <row r="17" spans="2:22" s="4" customFormat="1" ht="18.75" customHeight="1" hidden="1">
      <c r="B17" s="44"/>
      <c r="C17" s="45"/>
      <c r="D17" s="38"/>
      <c r="E17" s="186"/>
      <c r="F17" s="33">
        <f>F52</f>
        <v>1.3</v>
      </c>
      <c r="G17" s="33">
        <f aca="true" t="shared" si="1" ref="G17:M17">G52</f>
        <v>1.4</v>
      </c>
      <c r="H17" s="33">
        <f t="shared" si="1"/>
        <v>1.5</v>
      </c>
      <c r="I17" s="33">
        <f t="shared" si="1"/>
        <v>1.6</v>
      </c>
      <c r="J17" s="33">
        <f t="shared" si="1"/>
        <v>1.7</v>
      </c>
      <c r="K17" s="39">
        <f t="shared" si="1"/>
        <v>1.8</v>
      </c>
      <c r="L17" s="46">
        <f t="shared" si="1"/>
        <v>1.9</v>
      </c>
      <c r="M17" s="41">
        <f t="shared" si="1"/>
        <v>2</v>
      </c>
      <c r="N17" s="34" t="s">
        <v>7</v>
      </c>
      <c r="O17" s="28"/>
      <c r="P17" s="35"/>
      <c r="Q17" s="36"/>
      <c r="R17" s="36"/>
      <c r="S17" s="36"/>
      <c r="T17" s="36"/>
      <c r="U17" s="42"/>
      <c r="V17" s="28"/>
    </row>
    <row r="18" spans="2:22" s="4" customFormat="1" ht="18.75" customHeight="1" hidden="1">
      <c r="B18" s="44"/>
      <c r="C18" s="45"/>
      <c r="D18" s="38"/>
      <c r="E18" s="186"/>
      <c r="F18" s="47">
        <f aca="true" t="shared" si="2" ref="F18:M18">ROUNDUP($B$2*F15+$B$3*F16+$B$4*F17,-1)</f>
        <v>3320</v>
      </c>
      <c r="G18" s="47">
        <f t="shared" si="2"/>
        <v>3450</v>
      </c>
      <c r="H18" s="47">
        <f t="shared" si="2"/>
        <v>3580</v>
      </c>
      <c r="I18" s="47">
        <f t="shared" si="2"/>
        <v>3710</v>
      </c>
      <c r="J18" s="47">
        <f t="shared" si="2"/>
        <v>3870</v>
      </c>
      <c r="K18" s="47">
        <f t="shared" si="2"/>
        <v>4030</v>
      </c>
      <c r="L18" s="48">
        <f t="shared" si="2"/>
        <v>4190</v>
      </c>
      <c r="M18" s="47">
        <f t="shared" si="2"/>
        <v>4410</v>
      </c>
      <c r="N18" s="34" t="s">
        <v>8</v>
      </c>
      <c r="O18" s="28"/>
      <c r="P18" s="35"/>
      <c r="Q18" s="36"/>
      <c r="R18" s="36"/>
      <c r="S18" s="36"/>
      <c r="T18" s="36"/>
      <c r="U18" s="42"/>
      <c r="V18" s="28"/>
    </row>
    <row r="19" spans="2:22" s="4" customFormat="1" ht="18.75" customHeight="1" hidden="1">
      <c r="B19" s="49"/>
      <c r="C19" s="50"/>
      <c r="D19" s="51"/>
      <c r="E19" s="52"/>
      <c r="F19" s="186">
        <v>125</v>
      </c>
      <c r="G19" s="33">
        <v>4.8</v>
      </c>
      <c r="H19" s="33">
        <v>5.2</v>
      </c>
      <c r="I19" s="33">
        <v>5.4</v>
      </c>
      <c r="J19" s="33">
        <v>5.5</v>
      </c>
      <c r="K19" s="33">
        <v>5.7</v>
      </c>
      <c r="L19" s="47">
        <v>5.9</v>
      </c>
      <c r="M19" s="33">
        <v>6.2</v>
      </c>
      <c r="N19" s="34" t="s">
        <v>5</v>
      </c>
      <c r="O19" s="28"/>
      <c r="P19" s="35" t="s">
        <v>11</v>
      </c>
      <c r="Q19" s="36"/>
      <c r="R19" s="36"/>
      <c r="S19" s="36"/>
      <c r="T19" s="36" t="s">
        <v>12</v>
      </c>
      <c r="U19" s="42"/>
      <c r="V19" s="28"/>
    </row>
    <row r="20" spans="2:22" s="4" customFormat="1" ht="18.75" customHeight="1" hidden="1">
      <c r="B20" s="49"/>
      <c r="C20" s="50"/>
      <c r="D20" s="51"/>
      <c r="E20" s="52"/>
      <c r="F20" s="186"/>
      <c r="G20" s="33">
        <v>1.2</v>
      </c>
      <c r="H20" s="33">
        <v>1.2</v>
      </c>
      <c r="I20" s="33">
        <v>1.2</v>
      </c>
      <c r="J20" s="33">
        <v>1.3</v>
      </c>
      <c r="K20" s="33">
        <v>1.4</v>
      </c>
      <c r="L20" s="33">
        <v>1.5</v>
      </c>
      <c r="M20" s="33">
        <v>1.6</v>
      </c>
      <c r="N20" s="34" t="s">
        <v>6</v>
      </c>
      <c r="O20" s="28"/>
      <c r="P20" s="35"/>
      <c r="Q20" s="36"/>
      <c r="R20" s="36"/>
      <c r="S20" s="36"/>
      <c r="T20" s="36"/>
      <c r="U20" s="42"/>
      <c r="V20" s="28"/>
    </row>
    <row r="21" spans="5:22" s="4" customFormat="1" ht="18.75" customHeight="1" hidden="1">
      <c r="E21" s="52"/>
      <c r="F21" s="186"/>
      <c r="G21" s="33">
        <f>G56</f>
        <v>1.4</v>
      </c>
      <c r="H21" s="33">
        <f aca="true" t="shared" si="3" ref="H21:M21">H56</f>
        <v>1.5</v>
      </c>
      <c r="I21" s="33">
        <f t="shared" si="3"/>
        <v>1.6</v>
      </c>
      <c r="J21" s="33">
        <f t="shared" si="3"/>
        <v>1.7</v>
      </c>
      <c r="K21" s="33">
        <f t="shared" si="3"/>
        <v>1.8</v>
      </c>
      <c r="L21" s="33">
        <f t="shared" si="3"/>
        <v>1.9</v>
      </c>
      <c r="M21" s="33">
        <f t="shared" si="3"/>
        <v>2</v>
      </c>
      <c r="N21" s="34" t="s">
        <v>7</v>
      </c>
      <c r="O21" s="28"/>
      <c r="P21" s="35"/>
      <c r="Q21" s="36"/>
      <c r="R21" s="36"/>
      <c r="S21" s="36"/>
      <c r="T21" s="36"/>
      <c r="U21" s="42"/>
      <c r="V21" s="28"/>
    </row>
    <row r="22" spans="5:22" s="4" customFormat="1" ht="18.75" customHeight="1" hidden="1">
      <c r="E22" s="52"/>
      <c r="F22" s="186"/>
      <c r="G22" s="33">
        <f aca="true" t="shared" si="4" ref="G22:M22">ROUNDUP(G19*$B$2+G20*$B$3+G21*$B$4,-1)</f>
        <v>3450</v>
      </c>
      <c r="H22" s="33">
        <f t="shared" si="4"/>
        <v>3710</v>
      </c>
      <c r="I22" s="33">
        <f t="shared" si="4"/>
        <v>3840</v>
      </c>
      <c r="J22" s="33">
        <f t="shared" si="4"/>
        <v>3940</v>
      </c>
      <c r="K22" s="33">
        <f t="shared" si="4"/>
        <v>4100</v>
      </c>
      <c r="L22" s="33">
        <f t="shared" si="4"/>
        <v>4250</v>
      </c>
      <c r="M22" s="33">
        <f t="shared" si="4"/>
        <v>4480</v>
      </c>
      <c r="N22" s="34" t="s">
        <v>8</v>
      </c>
      <c r="O22" s="28"/>
      <c r="P22" s="35"/>
      <c r="Q22" s="36"/>
      <c r="R22" s="36"/>
      <c r="S22" s="36"/>
      <c r="T22" s="36"/>
      <c r="U22" s="42"/>
      <c r="V22" s="28"/>
    </row>
    <row r="23" spans="2:22" s="4" customFormat="1" ht="18.75" customHeight="1" hidden="1">
      <c r="B23" s="53"/>
      <c r="C23" s="54"/>
      <c r="D23" s="55"/>
      <c r="E23" s="45"/>
      <c r="F23" s="52"/>
      <c r="G23" s="186">
        <v>135</v>
      </c>
      <c r="H23" s="33">
        <v>5.5</v>
      </c>
      <c r="I23" s="33">
        <v>5.7</v>
      </c>
      <c r="J23" s="33">
        <v>5.7</v>
      </c>
      <c r="K23" s="33">
        <v>5.8</v>
      </c>
      <c r="L23" s="33">
        <v>6</v>
      </c>
      <c r="M23" s="33">
        <v>6.3</v>
      </c>
      <c r="N23" s="34" t="s">
        <v>5</v>
      </c>
      <c r="O23" s="28"/>
      <c r="P23" s="35" t="s">
        <v>13</v>
      </c>
      <c r="Q23" s="36"/>
      <c r="R23" s="36"/>
      <c r="S23" s="36"/>
      <c r="T23" s="36" t="s">
        <v>14</v>
      </c>
      <c r="U23" s="42"/>
      <c r="V23" s="28"/>
    </row>
    <row r="24" spans="2:22" s="4" customFormat="1" ht="18.75" customHeight="1" hidden="1">
      <c r="B24" s="53"/>
      <c r="C24" s="56"/>
      <c r="D24" s="56"/>
      <c r="F24" s="52"/>
      <c r="G24" s="186"/>
      <c r="H24" s="33">
        <v>1.2</v>
      </c>
      <c r="I24" s="33">
        <v>1.2</v>
      </c>
      <c r="J24" s="33">
        <v>1.3</v>
      </c>
      <c r="K24" s="33">
        <v>1.4</v>
      </c>
      <c r="L24" s="33">
        <v>1.5</v>
      </c>
      <c r="M24" s="33">
        <v>1.6</v>
      </c>
      <c r="N24" s="34" t="s">
        <v>6</v>
      </c>
      <c r="O24" s="28"/>
      <c r="P24" s="35"/>
      <c r="Q24" s="36"/>
      <c r="R24" s="36"/>
      <c r="S24" s="36"/>
      <c r="T24" s="36"/>
      <c r="U24" s="42"/>
      <c r="V24" s="28"/>
    </row>
    <row r="25" spans="2:22" s="4" customFormat="1" ht="18.75" customHeight="1" hidden="1">
      <c r="B25" s="57"/>
      <c r="C25" s="45"/>
      <c r="D25" s="28"/>
      <c r="E25" s="52"/>
      <c r="F25" s="52"/>
      <c r="G25" s="186"/>
      <c r="H25" s="33">
        <f aca="true" t="shared" si="5" ref="H25:M25">H60</f>
        <v>1.5</v>
      </c>
      <c r="I25" s="33">
        <f t="shared" si="5"/>
        <v>1.6</v>
      </c>
      <c r="J25" s="33">
        <f t="shared" si="5"/>
        <v>1.7</v>
      </c>
      <c r="K25" s="33">
        <f t="shared" si="5"/>
        <v>1.8</v>
      </c>
      <c r="L25" s="33">
        <f t="shared" si="5"/>
        <v>1.9</v>
      </c>
      <c r="M25" s="33">
        <f t="shared" si="5"/>
        <v>2</v>
      </c>
      <c r="N25" s="34" t="s">
        <v>7</v>
      </c>
      <c r="O25" s="28"/>
      <c r="P25" s="35"/>
      <c r="Q25" s="36"/>
      <c r="R25" s="36"/>
      <c r="S25" s="36"/>
      <c r="T25" s="36"/>
      <c r="U25" s="42"/>
      <c r="V25" s="28"/>
    </row>
    <row r="26" spans="2:22" s="4" customFormat="1" ht="18.75" customHeight="1" hidden="1">
      <c r="B26" s="57"/>
      <c r="C26" s="45"/>
      <c r="D26" s="28"/>
      <c r="E26" s="52"/>
      <c r="F26" s="52"/>
      <c r="G26" s="186"/>
      <c r="H26" s="33">
        <f aca="true" t="shared" si="6" ref="H26:M26">ROUNDUP(H23*$B$2+H24*$B$3+H25*$B$4,-1)</f>
        <v>3900</v>
      </c>
      <c r="I26" s="33">
        <f t="shared" si="6"/>
        <v>4030</v>
      </c>
      <c r="J26" s="33">
        <f t="shared" si="6"/>
        <v>4060</v>
      </c>
      <c r="K26" s="33">
        <f t="shared" si="6"/>
        <v>4160</v>
      </c>
      <c r="L26" s="33">
        <f t="shared" si="6"/>
        <v>4320</v>
      </c>
      <c r="M26" s="33">
        <f t="shared" si="6"/>
        <v>4540</v>
      </c>
      <c r="N26" s="34" t="s">
        <v>8</v>
      </c>
      <c r="O26" s="28"/>
      <c r="P26" s="35"/>
      <c r="Q26" s="36"/>
      <c r="R26" s="36"/>
      <c r="S26" s="36"/>
      <c r="T26" s="36"/>
      <c r="U26" s="42"/>
      <c r="V26" s="28"/>
    </row>
    <row r="27" spans="2:22" s="4" customFormat="1" ht="18.75" customHeight="1" hidden="1">
      <c r="B27" s="44"/>
      <c r="C27" s="32"/>
      <c r="D27" s="58"/>
      <c r="E27" s="26"/>
      <c r="F27" s="52"/>
      <c r="G27" s="52"/>
      <c r="H27" s="186">
        <v>145</v>
      </c>
      <c r="I27" s="33">
        <v>5.8</v>
      </c>
      <c r="J27" s="33">
        <v>5.9</v>
      </c>
      <c r="K27" s="33">
        <v>6</v>
      </c>
      <c r="L27" s="33">
        <v>6.1</v>
      </c>
      <c r="M27" s="33">
        <v>6.5</v>
      </c>
      <c r="N27" s="34" t="s">
        <v>5</v>
      </c>
      <c r="O27" s="28"/>
      <c r="P27" s="35" t="s">
        <v>15</v>
      </c>
      <c r="Q27" s="36"/>
      <c r="R27" s="36"/>
      <c r="S27" s="36"/>
      <c r="T27" s="36" t="s">
        <v>16</v>
      </c>
      <c r="U27" s="42"/>
      <c r="V27" s="28"/>
    </row>
    <row r="28" spans="2:22" s="4" customFormat="1" ht="18.75" customHeight="1" hidden="1">
      <c r="B28" s="44"/>
      <c r="C28" s="32"/>
      <c r="D28" s="58"/>
      <c r="E28" s="26"/>
      <c r="F28" s="52"/>
      <c r="G28" s="52"/>
      <c r="H28" s="186"/>
      <c r="I28" s="33">
        <v>1.2</v>
      </c>
      <c r="J28" s="33">
        <v>1.3</v>
      </c>
      <c r="K28" s="33">
        <v>1.4</v>
      </c>
      <c r="L28" s="33">
        <v>1.5</v>
      </c>
      <c r="M28" s="33">
        <v>1.6</v>
      </c>
      <c r="N28" s="34" t="s">
        <v>6</v>
      </c>
      <c r="O28" s="28"/>
      <c r="P28" s="35"/>
      <c r="Q28" s="36"/>
      <c r="R28" s="36"/>
      <c r="S28" s="36"/>
      <c r="T28" s="36"/>
      <c r="U28" s="42"/>
      <c r="V28" s="28"/>
    </row>
    <row r="29" spans="3:22" s="4" customFormat="1" ht="18.75" customHeight="1" hidden="1">
      <c r="C29" s="32"/>
      <c r="D29" s="58"/>
      <c r="E29" s="26"/>
      <c r="F29" s="52"/>
      <c r="G29" s="52"/>
      <c r="H29" s="186"/>
      <c r="I29" s="33">
        <f>I64</f>
        <v>1.6</v>
      </c>
      <c r="J29" s="33">
        <f>J64</f>
        <v>1.7</v>
      </c>
      <c r="K29" s="33">
        <f>K64</f>
        <v>1.8</v>
      </c>
      <c r="L29" s="33">
        <f>L64</f>
        <v>1.9</v>
      </c>
      <c r="M29" s="33">
        <f>M64</f>
        <v>2</v>
      </c>
      <c r="N29" s="34" t="s">
        <v>7</v>
      </c>
      <c r="O29" s="28"/>
      <c r="P29" s="35"/>
      <c r="Q29" s="36"/>
      <c r="R29" s="36"/>
      <c r="S29" s="36"/>
      <c r="T29" s="36"/>
      <c r="U29" s="42"/>
      <c r="V29" s="28"/>
    </row>
    <row r="30" spans="3:22" s="4" customFormat="1" ht="18.75" customHeight="1" hidden="1">
      <c r="C30" s="32"/>
      <c r="D30" s="58"/>
      <c r="E30" s="26"/>
      <c r="F30" s="52"/>
      <c r="G30" s="52"/>
      <c r="H30" s="186"/>
      <c r="I30" s="33">
        <f>ROUNDUP(I27*$B$2+I28*$B$3+I29*$B$4,-1)</f>
        <v>4100</v>
      </c>
      <c r="J30" s="33">
        <f>ROUNDUP(J27*$B$2+J28*$B$3+J29*$B$4,-1)</f>
        <v>4190</v>
      </c>
      <c r="K30" s="33">
        <f>ROUNDUP(K27*$B$2+K28*$B$3+K29*$B$4,-1)</f>
        <v>4290</v>
      </c>
      <c r="L30" s="33">
        <f>ROUNDUP(L27*$B$2+L28*$B$3+L29*$B$4,-1)</f>
        <v>4380</v>
      </c>
      <c r="M30" s="33">
        <f>ROUNDUP(M27*$B$2+M28*$B$3+M29*$B$4,-1)</f>
        <v>4670</v>
      </c>
      <c r="N30" s="34" t="s">
        <v>8</v>
      </c>
      <c r="O30" s="28"/>
      <c r="P30" s="35"/>
      <c r="Q30" s="36"/>
      <c r="R30" s="36"/>
      <c r="S30" s="36"/>
      <c r="T30" s="36"/>
      <c r="U30" s="42"/>
      <c r="V30" s="28"/>
    </row>
    <row r="31" spans="2:22" s="4" customFormat="1" ht="18.75" customHeight="1" hidden="1">
      <c r="B31" s="25"/>
      <c r="C31" s="32"/>
      <c r="D31" s="58"/>
      <c r="E31" s="26"/>
      <c r="F31" s="58"/>
      <c r="G31" s="52"/>
      <c r="H31" s="52"/>
      <c r="I31" s="186">
        <v>155</v>
      </c>
      <c r="J31" s="33">
        <v>6</v>
      </c>
      <c r="K31" s="33">
        <v>6.1</v>
      </c>
      <c r="L31" s="33">
        <v>6.4</v>
      </c>
      <c r="M31" s="33">
        <v>6.7</v>
      </c>
      <c r="N31" s="34" t="s">
        <v>5</v>
      </c>
      <c r="O31" s="28"/>
      <c r="P31" s="59" t="s">
        <v>17</v>
      </c>
      <c r="Q31" s="36"/>
      <c r="R31" s="36"/>
      <c r="S31" s="36"/>
      <c r="T31" s="36" t="s">
        <v>18</v>
      </c>
      <c r="U31" s="42"/>
      <c r="V31" s="28"/>
    </row>
    <row r="32" spans="2:22" s="4" customFormat="1" ht="18.75" customHeight="1" hidden="1">
      <c r="B32" s="25"/>
      <c r="C32" s="32"/>
      <c r="D32" s="58"/>
      <c r="E32" s="26"/>
      <c r="F32" s="58"/>
      <c r="G32" s="52"/>
      <c r="H32" s="52"/>
      <c r="I32" s="186"/>
      <c r="J32" s="33">
        <v>1.3</v>
      </c>
      <c r="K32" s="33">
        <v>1.4</v>
      </c>
      <c r="L32" s="33">
        <v>1.5</v>
      </c>
      <c r="M32" s="33">
        <v>1.6</v>
      </c>
      <c r="N32" s="34" t="s">
        <v>6</v>
      </c>
      <c r="O32" s="28"/>
      <c r="P32" s="59"/>
      <c r="Q32" s="36"/>
      <c r="R32" s="36"/>
      <c r="S32" s="36"/>
      <c r="T32" s="36"/>
      <c r="U32" s="42"/>
      <c r="V32" s="28"/>
    </row>
    <row r="33" spans="2:22" s="4" customFormat="1" ht="18.75" customHeight="1" hidden="1">
      <c r="B33" s="25"/>
      <c r="C33" s="32"/>
      <c r="D33" s="58"/>
      <c r="E33" s="26"/>
      <c r="F33" s="58"/>
      <c r="G33" s="52"/>
      <c r="H33" s="52"/>
      <c r="I33" s="186"/>
      <c r="J33" s="33">
        <f>J68</f>
        <v>1.7</v>
      </c>
      <c r="K33" s="33">
        <f>K68</f>
        <v>1.8</v>
      </c>
      <c r="L33" s="33">
        <f>L68</f>
        <v>1.9</v>
      </c>
      <c r="M33" s="33">
        <f>M68</f>
        <v>2</v>
      </c>
      <c r="N33" s="34" t="s">
        <v>7</v>
      </c>
      <c r="O33" s="28"/>
      <c r="P33" s="59"/>
      <c r="Q33" s="36"/>
      <c r="R33" s="36"/>
      <c r="S33" s="36"/>
      <c r="T33" s="36"/>
      <c r="U33" s="42"/>
      <c r="V33" s="28"/>
    </row>
    <row r="34" spans="2:22" s="4" customFormat="1" ht="18.75" customHeight="1" hidden="1">
      <c r="B34" s="25"/>
      <c r="C34" s="32"/>
      <c r="D34" s="58"/>
      <c r="E34" s="26"/>
      <c r="F34" s="58"/>
      <c r="G34" s="52"/>
      <c r="H34" s="52"/>
      <c r="I34" s="186"/>
      <c r="J34" s="33">
        <f>ROUNDUP(J31*$B$2+J32*$B$3+J33*$B$4,-1)</f>
        <v>4260</v>
      </c>
      <c r="K34" s="33">
        <f>ROUNDUP(K31*$B$2+K32*$B$3+K33*$B$4,-1)</f>
        <v>4350</v>
      </c>
      <c r="L34" s="33">
        <f>ROUNDUP(L31*$B$2+L32*$B$3+L33*$B$4,-1)</f>
        <v>4570</v>
      </c>
      <c r="M34" s="33">
        <f>ROUNDUP(M31*$B$2+M32*$B$3+M33*$B$4,-1)</f>
        <v>4800</v>
      </c>
      <c r="N34" s="34" t="s">
        <v>8</v>
      </c>
      <c r="O34" s="28"/>
      <c r="P34" s="59"/>
      <c r="Q34" s="36"/>
      <c r="R34" s="36"/>
      <c r="S34" s="36"/>
      <c r="T34" s="36"/>
      <c r="U34" s="42"/>
      <c r="V34" s="28"/>
    </row>
    <row r="35" spans="2:22" s="4" customFormat="1" ht="18.75" customHeight="1" hidden="1">
      <c r="B35" s="25"/>
      <c r="C35" s="32"/>
      <c r="D35" s="26"/>
      <c r="E35" s="60"/>
      <c r="F35" s="60"/>
      <c r="G35" s="60"/>
      <c r="H35" s="26"/>
      <c r="I35" s="52"/>
      <c r="J35" s="186">
        <v>165</v>
      </c>
      <c r="K35" s="33">
        <v>6.2</v>
      </c>
      <c r="L35" s="33">
        <v>6.5</v>
      </c>
      <c r="M35" s="33">
        <v>6.7</v>
      </c>
      <c r="N35" s="34" t="s">
        <v>5</v>
      </c>
      <c r="O35" s="28"/>
      <c r="P35" s="35" t="s">
        <v>19</v>
      </c>
      <c r="Q35" s="36"/>
      <c r="R35" s="36"/>
      <c r="S35" s="36"/>
      <c r="T35" s="36" t="s">
        <v>20</v>
      </c>
      <c r="U35" s="42"/>
      <c r="V35" s="28"/>
    </row>
    <row r="36" spans="2:22" s="4" customFormat="1" ht="18.75" customHeight="1" hidden="1">
      <c r="B36" s="25"/>
      <c r="C36" s="32"/>
      <c r="D36" s="26"/>
      <c r="E36" s="60"/>
      <c r="F36" s="60"/>
      <c r="G36" s="60"/>
      <c r="H36" s="26"/>
      <c r="I36" s="52"/>
      <c r="J36" s="186"/>
      <c r="K36" s="33">
        <v>1.4</v>
      </c>
      <c r="L36" s="33">
        <v>1.5</v>
      </c>
      <c r="M36" s="33">
        <v>1.6</v>
      </c>
      <c r="N36" s="34" t="s">
        <v>6</v>
      </c>
      <c r="O36" s="28"/>
      <c r="P36" s="35"/>
      <c r="Q36" s="36"/>
      <c r="R36" s="36"/>
      <c r="S36" s="36"/>
      <c r="T36" s="36"/>
      <c r="U36" s="42"/>
      <c r="V36" s="28"/>
    </row>
    <row r="37" spans="2:22" s="4" customFormat="1" ht="18.75" customHeight="1" hidden="1">
      <c r="B37" s="25"/>
      <c r="C37" s="32"/>
      <c r="D37" s="26"/>
      <c r="E37" s="60"/>
      <c r="F37" s="60"/>
      <c r="G37" s="60"/>
      <c r="H37" s="26"/>
      <c r="I37" s="52"/>
      <c r="J37" s="186"/>
      <c r="K37" s="33">
        <f>K72</f>
        <v>1.8</v>
      </c>
      <c r="L37" s="33">
        <f>L72</f>
        <v>1.9</v>
      </c>
      <c r="M37" s="33">
        <f>M72</f>
        <v>2</v>
      </c>
      <c r="N37" s="34" t="s">
        <v>7</v>
      </c>
      <c r="O37" s="28"/>
      <c r="P37" s="35"/>
      <c r="Q37" s="36"/>
      <c r="R37" s="36"/>
      <c r="S37" s="36"/>
      <c r="T37" s="36"/>
      <c r="U37" s="42"/>
      <c r="V37" s="28"/>
    </row>
    <row r="38" spans="2:22" s="4" customFormat="1" ht="18.75" customHeight="1" hidden="1">
      <c r="B38" s="25"/>
      <c r="C38" s="32"/>
      <c r="D38" s="26"/>
      <c r="E38" s="60"/>
      <c r="F38" s="60"/>
      <c r="G38" s="60"/>
      <c r="H38" s="26"/>
      <c r="I38" s="52"/>
      <c r="J38" s="186"/>
      <c r="K38" s="33">
        <f>ROUNDUP(K35*$B$2+K36*$B$3+K37*$B$4,-1)</f>
        <v>4420</v>
      </c>
      <c r="L38" s="33">
        <f>ROUNDUP(L35*$B$2+L36*$B$3+L37*$B$4,-1)</f>
        <v>4640</v>
      </c>
      <c r="M38" s="33">
        <f>ROUNDUP(M35*$B$2+M36*$B$3+M37*$B$4,-1)</f>
        <v>4800</v>
      </c>
      <c r="N38" s="34" t="s">
        <v>8</v>
      </c>
      <c r="O38" s="28"/>
      <c r="P38" s="35"/>
      <c r="Q38" s="36"/>
      <c r="R38" s="36"/>
      <c r="S38" s="36"/>
      <c r="T38" s="36"/>
      <c r="U38" s="42"/>
      <c r="V38" s="28"/>
    </row>
    <row r="39" spans="2:22" s="4" customFormat="1" ht="18.75" customHeight="1" hidden="1">
      <c r="B39" s="25"/>
      <c r="C39" s="32"/>
      <c r="D39" s="26"/>
      <c r="E39" s="26"/>
      <c r="F39" s="52"/>
      <c r="G39" s="52"/>
      <c r="H39" s="26"/>
      <c r="I39" s="52"/>
      <c r="J39" s="52"/>
      <c r="K39" s="186">
        <v>175</v>
      </c>
      <c r="L39" s="41">
        <v>6.7</v>
      </c>
      <c r="M39" s="33">
        <v>6.9</v>
      </c>
      <c r="N39" s="34" t="s">
        <v>5</v>
      </c>
      <c r="O39" s="28"/>
      <c r="P39" s="170" t="s">
        <v>21</v>
      </c>
      <c r="Q39" s="170"/>
      <c r="R39" s="170"/>
      <c r="S39" s="170"/>
      <c r="T39" s="170"/>
      <c r="U39" s="61"/>
      <c r="V39" s="28"/>
    </row>
    <row r="40" spans="2:22" s="4" customFormat="1" ht="18.75" customHeight="1" hidden="1">
      <c r="B40" s="25"/>
      <c r="C40" s="32"/>
      <c r="D40" s="26"/>
      <c r="E40" s="26"/>
      <c r="F40" s="52"/>
      <c r="G40" s="52"/>
      <c r="H40" s="26"/>
      <c r="I40" s="52"/>
      <c r="J40" s="26"/>
      <c r="K40" s="186"/>
      <c r="L40" s="41">
        <v>1.5</v>
      </c>
      <c r="M40" s="33">
        <v>1.6</v>
      </c>
      <c r="N40" s="34" t="s">
        <v>6</v>
      </c>
      <c r="O40" s="28"/>
      <c r="P40" s="170"/>
      <c r="Q40" s="170"/>
      <c r="R40" s="170"/>
      <c r="S40" s="170"/>
      <c r="T40" s="170"/>
      <c r="U40" s="61"/>
      <c r="V40" s="28"/>
    </row>
    <row r="41" spans="2:22" s="4" customFormat="1" ht="18.75" customHeight="1" hidden="1">
      <c r="B41" s="25"/>
      <c r="C41" s="32"/>
      <c r="D41" s="26"/>
      <c r="E41" s="26"/>
      <c r="F41" s="52"/>
      <c r="G41" s="52"/>
      <c r="H41" s="26"/>
      <c r="I41" s="52"/>
      <c r="J41" s="26"/>
      <c r="K41" s="186"/>
      <c r="L41" s="41">
        <f>L76</f>
        <v>1.9</v>
      </c>
      <c r="M41" s="33">
        <f>M76</f>
        <v>2</v>
      </c>
      <c r="N41" s="34" t="s">
        <v>7</v>
      </c>
      <c r="O41" s="28"/>
      <c r="P41" s="170"/>
      <c r="Q41" s="170"/>
      <c r="R41" s="170"/>
      <c r="S41" s="170"/>
      <c r="T41" s="170"/>
      <c r="U41" s="42"/>
      <c r="V41" s="28"/>
    </row>
    <row r="42" spans="2:22" s="4" customFormat="1" ht="18.75" customHeight="1" hidden="1">
      <c r="B42" s="25"/>
      <c r="C42" s="32"/>
      <c r="D42" s="32"/>
      <c r="E42" s="26"/>
      <c r="F42" s="52"/>
      <c r="G42" s="52"/>
      <c r="H42" s="32"/>
      <c r="I42" s="62"/>
      <c r="J42" s="63"/>
      <c r="K42" s="186"/>
      <c r="L42" s="64">
        <f>ROUNDUP(L39*$B$2+L40*$B$3+L41*$B$4,-1)</f>
        <v>4770</v>
      </c>
      <c r="M42" s="65">
        <f>ROUNDUP(M39*$B$2+M40*$B$3+M41*$B$4,-1)</f>
        <v>4920</v>
      </c>
      <c r="N42" s="34" t="s">
        <v>8</v>
      </c>
      <c r="O42" s="28"/>
      <c r="P42" s="28"/>
      <c r="Q42" s="28"/>
      <c r="R42" s="28"/>
      <c r="S42" s="28"/>
      <c r="T42" s="28"/>
      <c r="U42" s="42"/>
      <c r="V42" s="28"/>
    </row>
    <row r="43" spans="2:22" s="4" customFormat="1" ht="18.75" customHeight="1" hidden="1">
      <c r="B43" s="25"/>
      <c r="C43" s="32"/>
      <c r="D43" s="32"/>
      <c r="E43" s="26"/>
      <c r="F43" s="52"/>
      <c r="G43" s="52"/>
      <c r="H43" s="32"/>
      <c r="I43" s="63"/>
      <c r="J43" s="63"/>
      <c r="K43" s="63"/>
      <c r="L43" s="63"/>
      <c r="M43" s="63"/>
      <c r="N43" s="63"/>
      <c r="O43" s="28"/>
      <c r="P43" s="28"/>
      <c r="Q43" s="28"/>
      <c r="R43" s="28"/>
      <c r="S43" s="28"/>
      <c r="T43" s="28"/>
      <c r="U43" s="42"/>
      <c r="V43" s="28"/>
    </row>
    <row r="44" spans="2:21" ht="15" hidden="1">
      <c r="B44" s="17"/>
      <c r="C44" s="18"/>
      <c r="D44" s="19"/>
      <c r="E44" s="18"/>
      <c r="F44" s="18"/>
      <c r="G44" s="20"/>
      <c r="H44" s="18"/>
      <c r="I44" s="21"/>
      <c r="J44" s="22"/>
      <c r="K44" s="22"/>
      <c r="L44" s="23"/>
      <c r="M44" s="21"/>
      <c r="N44" s="21"/>
      <c r="O44" s="21"/>
      <c r="P44" s="21"/>
      <c r="Q44" s="21"/>
      <c r="R44" s="21"/>
      <c r="S44" s="21"/>
      <c r="T44" s="21"/>
      <c r="U44" s="24"/>
    </row>
    <row r="45" spans="2:21" ht="16.5" hidden="1">
      <c r="B45" s="25">
        <f>B2</f>
        <v>640</v>
      </c>
      <c r="C45" s="188" t="s">
        <v>22</v>
      </c>
      <c r="D45" s="189"/>
      <c r="E45" s="27">
        <v>140</v>
      </c>
      <c r="F45" s="27">
        <v>150</v>
      </c>
      <c r="G45" s="27">
        <v>160</v>
      </c>
      <c r="H45" s="27">
        <v>170</v>
      </c>
      <c r="I45" s="27">
        <v>180</v>
      </c>
      <c r="J45" s="27">
        <v>190</v>
      </c>
      <c r="K45" s="27">
        <v>200</v>
      </c>
      <c r="L45" s="27">
        <v>210</v>
      </c>
      <c r="M45" s="27">
        <v>220</v>
      </c>
      <c r="N45" s="28"/>
      <c r="O45" s="28"/>
      <c r="P45" s="82" t="s">
        <v>4</v>
      </c>
      <c r="Q45" s="30"/>
      <c r="R45" s="30"/>
      <c r="S45" s="30"/>
      <c r="T45" s="30"/>
      <c r="U45" s="31"/>
    </row>
    <row r="46" spans="2:21" ht="18" hidden="1">
      <c r="B46" s="25">
        <f>143*2</f>
        <v>286</v>
      </c>
      <c r="C46" s="32"/>
      <c r="D46" s="192">
        <v>105</v>
      </c>
      <c r="E46" s="41">
        <v>5.4</v>
      </c>
      <c r="F46" s="33">
        <v>5.6</v>
      </c>
      <c r="G46" s="33">
        <v>5.8</v>
      </c>
      <c r="H46" s="33">
        <v>6.1</v>
      </c>
      <c r="I46" s="33">
        <v>6.3</v>
      </c>
      <c r="J46" s="33">
        <v>6.5</v>
      </c>
      <c r="K46" s="33">
        <v>6.6</v>
      </c>
      <c r="L46" s="33">
        <v>6.9</v>
      </c>
      <c r="M46" s="33">
        <v>7.3</v>
      </c>
      <c r="N46" s="34" t="s">
        <v>5</v>
      </c>
      <c r="O46" s="28"/>
      <c r="P46" s="35" t="s">
        <v>24</v>
      </c>
      <c r="Q46" s="36"/>
      <c r="R46" s="36"/>
      <c r="S46" s="36"/>
      <c r="T46" s="36"/>
      <c r="U46" s="31"/>
    </row>
    <row r="47" spans="2:21" ht="18" hidden="1">
      <c r="B47" s="25">
        <f>11.6*2</f>
        <v>23.2</v>
      </c>
      <c r="C47" s="32"/>
      <c r="D47" s="192"/>
      <c r="E47" s="41"/>
      <c r="F47" s="33"/>
      <c r="G47" s="33"/>
      <c r="H47" s="33"/>
      <c r="I47" s="33"/>
      <c r="J47" s="33"/>
      <c r="K47" s="33"/>
      <c r="L47" s="33"/>
      <c r="M47" s="33"/>
      <c r="N47" s="34" t="s">
        <v>6</v>
      </c>
      <c r="O47" s="28"/>
      <c r="P47" s="35"/>
      <c r="Q47" s="36"/>
      <c r="R47" s="36"/>
      <c r="S47" s="36"/>
      <c r="T47" s="36"/>
      <c r="U47" s="31"/>
    </row>
    <row r="48" spans="2:21" ht="18" hidden="1">
      <c r="B48" s="25"/>
      <c r="C48" s="32"/>
      <c r="D48" s="192"/>
      <c r="E48" s="41">
        <v>1.2</v>
      </c>
      <c r="F48" s="33">
        <v>1.3</v>
      </c>
      <c r="G48" s="33">
        <v>1.4</v>
      </c>
      <c r="H48" s="33">
        <v>1.5</v>
      </c>
      <c r="I48" s="33">
        <v>1.6</v>
      </c>
      <c r="J48" s="33">
        <v>1.7</v>
      </c>
      <c r="K48" s="33">
        <v>1.8</v>
      </c>
      <c r="L48" s="33">
        <v>1.9</v>
      </c>
      <c r="M48" s="33">
        <v>2</v>
      </c>
      <c r="N48" s="34" t="s">
        <v>7</v>
      </c>
      <c r="O48" s="28"/>
      <c r="P48" s="35"/>
      <c r="Q48" s="36"/>
      <c r="R48" s="36"/>
      <c r="S48" s="36"/>
      <c r="T48" s="36"/>
      <c r="U48" s="31"/>
    </row>
    <row r="49" spans="2:21" ht="18" hidden="1">
      <c r="B49" s="25"/>
      <c r="C49" s="32"/>
      <c r="D49" s="192"/>
      <c r="E49" s="41">
        <f aca="true" t="shared" si="7" ref="E49:M49">ROUNDUP((E46-E11)*$B$2/2,-1)</f>
        <v>320</v>
      </c>
      <c r="F49" s="41">
        <f t="shared" si="7"/>
        <v>360</v>
      </c>
      <c r="G49" s="41">
        <f t="shared" si="7"/>
        <v>390</v>
      </c>
      <c r="H49" s="41">
        <f t="shared" si="7"/>
        <v>390</v>
      </c>
      <c r="I49" s="41">
        <f t="shared" si="7"/>
        <v>390</v>
      </c>
      <c r="J49" s="41">
        <f t="shared" si="7"/>
        <v>390</v>
      </c>
      <c r="K49" s="41">
        <f t="shared" si="7"/>
        <v>360</v>
      </c>
      <c r="L49" s="41">
        <f t="shared" si="7"/>
        <v>390</v>
      </c>
      <c r="M49" s="41">
        <f t="shared" si="7"/>
        <v>480</v>
      </c>
      <c r="N49" s="34" t="s">
        <v>8</v>
      </c>
      <c r="O49" s="28"/>
      <c r="P49" s="35"/>
      <c r="Q49" s="36"/>
      <c r="R49" s="36"/>
      <c r="S49" s="36"/>
      <c r="T49" s="36"/>
      <c r="U49" s="31"/>
    </row>
    <row r="50" spans="2:21" ht="18" hidden="1">
      <c r="B50" s="25"/>
      <c r="C50" s="32"/>
      <c r="D50" s="38"/>
      <c r="E50" s="186">
        <v>115</v>
      </c>
      <c r="F50" s="75">
        <v>5.7</v>
      </c>
      <c r="G50" s="39">
        <v>5.9</v>
      </c>
      <c r="H50" s="39">
        <v>6.1</v>
      </c>
      <c r="I50" s="39">
        <v>6.6</v>
      </c>
      <c r="J50" s="39">
        <v>6.7</v>
      </c>
      <c r="K50" s="39">
        <v>6.8</v>
      </c>
      <c r="L50" s="76">
        <v>7</v>
      </c>
      <c r="M50" s="41">
        <v>7.3</v>
      </c>
      <c r="N50" s="34" t="s">
        <v>5</v>
      </c>
      <c r="O50" s="28"/>
      <c r="P50" s="35" t="s">
        <v>9</v>
      </c>
      <c r="Q50" s="36"/>
      <c r="R50" s="36"/>
      <c r="S50" s="36"/>
      <c r="T50" s="36" t="s">
        <v>10</v>
      </c>
      <c r="U50" s="42"/>
    </row>
    <row r="51" spans="2:21" ht="18" hidden="1">
      <c r="B51" s="25"/>
      <c r="C51" s="32"/>
      <c r="D51" s="38"/>
      <c r="E51" s="186"/>
      <c r="F51" s="75"/>
      <c r="G51" s="39"/>
      <c r="H51" s="39"/>
      <c r="I51" s="39"/>
      <c r="J51" s="39"/>
      <c r="K51" s="39"/>
      <c r="L51" s="76"/>
      <c r="M51" s="41"/>
      <c r="N51" s="34" t="s">
        <v>6</v>
      </c>
      <c r="O51" s="28"/>
      <c r="P51" s="35"/>
      <c r="Q51" s="36"/>
      <c r="R51" s="36"/>
      <c r="S51" s="36"/>
      <c r="T51" s="36"/>
      <c r="U51" s="42"/>
    </row>
    <row r="52" spans="2:21" ht="18" hidden="1">
      <c r="B52" s="44"/>
      <c r="C52" s="45"/>
      <c r="D52" s="38"/>
      <c r="E52" s="186"/>
      <c r="F52" s="75">
        <v>1.3</v>
      </c>
      <c r="G52" s="39">
        <v>1.4</v>
      </c>
      <c r="H52" s="39">
        <v>1.5</v>
      </c>
      <c r="I52" s="39">
        <v>1.6</v>
      </c>
      <c r="J52" s="39">
        <v>1.7</v>
      </c>
      <c r="K52" s="39">
        <v>1.8</v>
      </c>
      <c r="L52" s="77">
        <v>1.9</v>
      </c>
      <c r="M52" s="41">
        <v>2</v>
      </c>
      <c r="N52" s="34" t="s">
        <v>7</v>
      </c>
      <c r="O52" s="28"/>
      <c r="P52" s="35"/>
      <c r="Q52" s="36"/>
      <c r="R52" s="36"/>
      <c r="S52" s="36"/>
      <c r="T52" s="36"/>
      <c r="U52" s="42"/>
    </row>
    <row r="53" spans="2:21" ht="18" hidden="1">
      <c r="B53" s="44"/>
      <c r="C53" s="45"/>
      <c r="D53" s="38"/>
      <c r="E53" s="186"/>
      <c r="F53" s="41">
        <f aca="true" t="shared" si="8" ref="F53:M53">ROUNDUP((F50-F15)*$B$2/2,-1)</f>
        <v>360</v>
      </c>
      <c r="G53" s="41">
        <f t="shared" si="8"/>
        <v>360</v>
      </c>
      <c r="H53" s="41">
        <f t="shared" si="8"/>
        <v>360</v>
      </c>
      <c r="I53" s="41">
        <f t="shared" si="8"/>
        <v>450</v>
      </c>
      <c r="J53" s="41">
        <f t="shared" si="8"/>
        <v>420</v>
      </c>
      <c r="K53" s="41">
        <f t="shared" si="8"/>
        <v>390</v>
      </c>
      <c r="L53" s="78">
        <f t="shared" si="8"/>
        <v>390</v>
      </c>
      <c r="M53" s="41">
        <f t="shared" si="8"/>
        <v>390</v>
      </c>
      <c r="N53" s="34" t="s">
        <v>8</v>
      </c>
      <c r="O53" s="28"/>
      <c r="P53" s="35"/>
      <c r="Q53" s="36"/>
      <c r="R53" s="36"/>
      <c r="S53" s="36"/>
      <c r="T53" s="36"/>
      <c r="U53" s="42"/>
    </row>
    <row r="54" spans="2:21" ht="18" hidden="1">
      <c r="B54" s="49"/>
      <c r="C54" s="50"/>
      <c r="D54" s="51"/>
      <c r="E54" s="52"/>
      <c r="F54" s="186">
        <v>125</v>
      </c>
      <c r="G54" s="41">
        <v>6</v>
      </c>
      <c r="H54" s="33">
        <v>6.4</v>
      </c>
      <c r="I54" s="33">
        <v>6.5</v>
      </c>
      <c r="J54" s="33">
        <v>6.8</v>
      </c>
      <c r="K54" s="33">
        <v>7.1</v>
      </c>
      <c r="L54" s="33">
        <v>7.3</v>
      </c>
      <c r="M54" s="33">
        <v>7.7</v>
      </c>
      <c r="N54" s="34" t="s">
        <v>5</v>
      </c>
      <c r="O54" s="28"/>
      <c r="P54" s="35" t="s">
        <v>11</v>
      </c>
      <c r="Q54" s="36"/>
      <c r="R54" s="36"/>
      <c r="S54" s="36"/>
      <c r="T54" s="36" t="s">
        <v>12</v>
      </c>
      <c r="U54" s="42"/>
    </row>
    <row r="55" spans="2:21" ht="18" hidden="1">
      <c r="B55" s="49"/>
      <c r="C55" s="50"/>
      <c r="D55" s="51"/>
      <c r="E55" s="52"/>
      <c r="F55" s="186"/>
      <c r="G55" s="41"/>
      <c r="H55" s="33"/>
      <c r="I55" s="33"/>
      <c r="J55" s="33"/>
      <c r="K55" s="33"/>
      <c r="L55" s="33"/>
      <c r="M55" s="33"/>
      <c r="N55" s="34" t="s">
        <v>6</v>
      </c>
      <c r="O55" s="28"/>
      <c r="P55" s="35"/>
      <c r="Q55" s="36"/>
      <c r="R55" s="36"/>
      <c r="S55" s="36"/>
      <c r="T55" s="36"/>
      <c r="U55" s="42"/>
    </row>
    <row r="56" spans="2:21" ht="18" hidden="1">
      <c r="B56" s="4"/>
      <c r="C56" s="4"/>
      <c r="D56" s="4"/>
      <c r="E56" s="52"/>
      <c r="F56" s="186"/>
      <c r="G56" s="41">
        <v>1.4</v>
      </c>
      <c r="H56" s="33">
        <v>1.5</v>
      </c>
      <c r="I56" s="33">
        <v>1.6</v>
      </c>
      <c r="J56" s="33">
        <v>1.7</v>
      </c>
      <c r="K56" s="33">
        <v>1.8</v>
      </c>
      <c r="L56" s="33">
        <v>1.9</v>
      </c>
      <c r="M56" s="33">
        <v>2</v>
      </c>
      <c r="N56" s="34" t="s">
        <v>7</v>
      </c>
      <c r="O56" s="28"/>
      <c r="P56" s="35"/>
      <c r="Q56" s="36"/>
      <c r="R56" s="36"/>
      <c r="S56" s="36"/>
      <c r="T56" s="36"/>
      <c r="U56" s="42"/>
    </row>
    <row r="57" spans="2:21" ht="18" hidden="1">
      <c r="B57" s="4"/>
      <c r="C57" s="4"/>
      <c r="D57" s="4"/>
      <c r="E57" s="52"/>
      <c r="F57" s="186"/>
      <c r="G57" s="33">
        <f aca="true" t="shared" si="9" ref="G57:M57">ROUNDUP((G54-G19)*$B$2/2,-1)</f>
        <v>390</v>
      </c>
      <c r="H57" s="33">
        <f t="shared" si="9"/>
        <v>390</v>
      </c>
      <c r="I57" s="33">
        <f t="shared" si="9"/>
        <v>360</v>
      </c>
      <c r="J57" s="33">
        <f t="shared" si="9"/>
        <v>420</v>
      </c>
      <c r="K57" s="33">
        <f t="shared" si="9"/>
        <v>450</v>
      </c>
      <c r="L57" s="33">
        <f t="shared" si="9"/>
        <v>450</v>
      </c>
      <c r="M57" s="41">
        <f t="shared" si="9"/>
        <v>480</v>
      </c>
      <c r="N57" s="34" t="s">
        <v>8</v>
      </c>
      <c r="O57" s="28"/>
      <c r="P57" s="35"/>
      <c r="Q57" s="36"/>
      <c r="R57" s="36"/>
      <c r="S57" s="36"/>
      <c r="T57" s="36"/>
      <c r="U57" s="42"/>
    </row>
    <row r="58" spans="2:21" ht="18" hidden="1">
      <c r="B58" s="53"/>
      <c r="C58" s="54"/>
      <c r="D58" s="55"/>
      <c r="E58" s="45"/>
      <c r="F58" s="52"/>
      <c r="G58" s="186">
        <v>135</v>
      </c>
      <c r="H58" s="41">
        <v>6.7</v>
      </c>
      <c r="I58" s="33">
        <v>6.8</v>
      </c>
      <c r="J58" s="33">
        <v>7</v>
      </c>
      <c r="K58" s="33">
        <v>7.2</v>
      </c>
      <c r="L58" s="33">
        <v>7.4</v>
      </c>
      <c r="M58" s="33">
        <v>7.8</v>
      </c>
      <c r="N58" s="34" t="s">
        <v>5</v>
      </c>
      <c r="O58" s="28"/>
      <c r="P58" s="35" t="s">
        <v>13</v>
      </c>
      <c r="Q58" s="36"/>
      <c r="R58" s="36"/>
      <c r="S58" s="36"/>
      <c r="T58" s="36" t="s">
        <v>14</v>
      </c>
      <c r="U58" s="42"/>
    </row>
    <row r="59" spans="2:21" ht="18" hidden="1">
      <c r="B59" s="53"/>
      <c r="C59" s="56"/>
      <c r="D59" s="56"/>
      <c r="E59" s="4"/>
      <c r="F59" s="52"/>
      <c r="G59" s="186"/>
      <c r="H59" s="41"/>
      <c r="I59" s="33"/>
      <c r="J59" s="33"/>
      <c r="K59" s="33"/>
      <c r="L59" s="33"/>
      <c r="M59" s="33"/>
      <c r="N59" s="34" t="s">
        <v>6</v>
      </c>
      <c r="O59" s="28"/>
      <c r="P59" s="35"/>
      <c r="Q59" s="36"/>
      <c r="R59" s="36"/>
      <c r="S59" s="36"/>
      <c r="T59" s="36"/>
      <c r="U59" s="42"/>
    </row>
    <row r="60" spans="2:21" ht="18" hidden="1">
      <c r="B60" s="57"/>
      <c r="C60" s="45"/>
      <c r="D60" s="28"/>
      <c r="E60" s="52"/>
      <c r="F60" s="52"/>
      <c r="G60" s="186"/>
      <c r="H60" s="41">
        <v>1.5</v>
      </c>
      <c r="I60" s="33">
        <v>1.6</v>
      </c>
      <c r="J60" s="33">
        <v>1.7</v>
      </c>
      <c r="K60" s="33">
        <v>1.8</v>
      </c>
      <c r="L60" s="33">
        <v>1.9</v>
      </c>
      <c r="M60" s="33">
        <v>2</v>
      </c>
      <c r="N60" s="34" t="s">
        <v>7</v>
      </c>
      <c r="O60" s="28"/>
      <c r="P60" s="35"/>
      <c r="Q60" s="36"/>
      <c r="R60" s="36"/>
      <c r="S60" s="36"/>
      <c r="T60" s="36"/>
      <c r="U60" s="42"/>
    </row>
    <row r="61" spans="2:21" ht="18" hidden="1">
      <c r="B61" s="57"/>
      <c r="C61" s="45"/>
      <c r="D61" s="28"/>
      <c r="E61" s="52"/>
      <c r="F61" s="52"/>
      <c r="G61" s="186"/>
      <c r="H61" s="33">
        <f aca="true" t="shared" si="10" ref="H61:M61">ROUNDUP((H58-H23)*$B$2/2,-1)</f>
        <v>390</v>
      </c>
      <c r="I61" s="33">
        <f t="shared" si="10"/>
        <v>360</v>
      </c>
      <c r="J61" s="33">
        <f t="shared" si="10"/>
        <v>420</v>
      </c>
      <c r="K61" s="33">
        <f t="shared" si="10"/>
        <v>450</v>
      </c>
      <c r="L61" s="33">
        <f t="shared" si="10"/>
        <v>450</v>
      </c>
      <c r="M61" s="41">
        <f t="shared" si="10"/>
        <v>480</v>
      </c>
      <c r="N61" s="34" t="s">
        <v>8</v>
      </c>
      <c r="O61" s="28"/>
      <c r="P61" s="35"/>
      <c r="Q61" s="36"/>
      <c r="R61" s="36"/>
      <c r="S61" s="36"/>
      <c r="T61" s="36"/>
      <c r="U61" s="42"/>
    </row>
    <row r="62" spans="2:21" ht="18" hidden="1">
      <c r="B62" s="44"/>
      <c r="C62" s="32"/>
      <c r="D62" s="58"/>
      <c r="E62" s="26"/>
      <c r="F62" s="52"/>
      <c r="G62" s="52"/>
      <c r="H62" s="186">
        <v>145</v>
      </c>
      <c r="I62" s="41">
        <v>6.9</v>
      </c>
      <c r="J62" s="33">
        <v>7.1</v>
      </c>
      <c r="K62" s="33">
        <v>7.3</v>
      </c>
      <c r="L62" s="33">
        <v>7.6</v>
      </c>
      <c r="M62" s="33">
        <v>8</v>
      </c>
      <c r="N62" s="34" t="s">
        <v>5</v>
      </c>
      <c r="O62" s="28"/>
      <c r="P62" s="35" t="s">
        <v>15</v>
      </c>
      <c r="Q62" s="36"/>
      <c r="R62" s="36"/>
      <c r="S62" s="36"/>
      <c r="T62" s="36" t="s">
        <v>16</v>
      </c>
      <c r="U62" s="42"/>
    </row>
    <row r="63" spans="2:21" ht="18" hidden="1">
      <c r="B63" s="44"/>
      <c r="C63" s="32"/>
      <c r="D63" s="58"/>
      <c r="E63" s="26"/>
      <c r="F63" s="52"/>
      <c r="G63" s="52"/>
      <c r="H63" s="186"/>
      <c r="I63" s="41"/>
      <c r="J63" s="33"/>
      <c r="K63" s="33"/>
      <c r="L63" s="33"/>
      <c r="M63" s="33"/>
      <c r="N63" s="34" t="s">
        <v>6</v>
      </c>
      <c r="O63" s="28"/>
      <c r="P63" s="35"/>
      <c r="Q63" s="36"/>
      <c r="R63" s="36"/>
      <c r="S63" s="36"/>
      <c r="T63" s="36"/>
      <c r="U63" s="42"/>
    </row>
    <row r="64" spans="2:21" ht="18" hidden="1">
      <c r="B64" s="4"/>
      <c r="C64" s="32"/>
      <c r="D64" s="58"/>
      <c r="E64" s="26"/>
      <c r="F64" s="52"/>
      <c r="G64" s="52"/>
      <c r="H64" s="186"/>
      <c r="I64" s="41">
        <v>1.6</v>
      </c>
      <c r="J64" s="33">
        <v>1.7</v>
      </c>
      <c r="K64" s="33">
        <v>1.8</v>
      </c>
      <c r="L64" s="33">
        <v>1.9</v>
      </c>
      <c r="M64" s="33">
        <v>2</v>
      </c>
      <c r="N64" s="34" t="s">
        <v>7</v>
      </c>
      <c r="O64" s="28"/>
      <c r="P64" s="35"/>
      <c r="Q64" s="36"/>
      <c r="R64" s="36"/>
      <c r="S64" s="36"/>
      <c r="T64" s="36"/>
      <c r="U64" s="42"/>
    </row>
    <row r="65" spans="2:21" ht="18" hidden="1">
      <c r="B65" s="4"/>
      <c r="C65" s="32"/>
      <c r="D65" s="58"/>
      <c r="E65" s="26"/>
      <c r="F65" s="52"/>
      <c r="G65" s="52"/>
      <c r="H65" s="186"/>
      <c r="I65" s="33">
        <f>ROUNDUP((I62-I27)*$B$2/2,-1)</f>
        <v>360</v>
      </c>
      <c r="J65" s="33">
        <f>ROUNDUP((J62-J27)*$B$2/2,-1)</f>
        <v>390</v>
      </c>
      <c r="K65" s="33">
        <f>ROUNDUP((K62-K27)*$B$2/2,-1)</f>
        <v>420</v>
      </c>
      <c r="L65" s="33">
        <f>ROUNDUP((L62-L27)*$B$2/2,-1)</f>
        <v>480</v>
      </c>
      <c r="M65" s="41">
        <f>ROUNDUP((M62-M27)*$B$2/2,-1)</f>
        <v>480</v>
      </c>
      <c r="N65" s="34" t="s">
        <v>8</v>
      </c>
      <c r="O65" s="28"/>
      <c r="P65" s="35"/>
      <c r="Q65" s="36"/>
      <c r="R65" s="36"/>
      <c r="S65" s="36"/>
      <c r="T65" s="36"/>
      <c r="U65" s="42"/>
    </row>
    <row r="66" spans="2:21" ht="18" hidden="1">
      <c r="B66" s="25"/>
      <c r="C66" s="32"/>
      <c r="D66" s="58"/>
      <c r="E66" s="26"/>
      <c r="F66" s="58"/>
      <c r="G66" s="52"/>
      <c r="H66" s="52"/>
      <c r="I66" s="186">
        <v>155</v>
      </c>
      <c r="J66" s="41">
        <v>7.3</v>
      </c>
      <c r="K66" s="33">
        <v>7.4</v>
      </c>
      <c r="L66" s="33">
        <v>7.8</v>
      </c>
      <c r="M66" s="33">
        <v>8.2</v>
      </c>
      <c r="N66" s="34" t="s">
        <v>5</v>
      </c>
      <c r="O66" s="28"/>
      <c r="P66" s="59" t="s">
        <v>17</v>
      </c>
      <c r="Q66" s="36"/>
      <c r="R66" s="36"/>
      <c r="S66" s="36"/>
      <c r="T66" s="36" t="s">
        <v>18</v>
      </c>
      <c r="U66" s="42"/>
    </row>
    <row r="67" spans="2:21" ht="18" hidden="1">
      <c r="B67" s="25"/>
      <c r="C67" s="32"/>
      <c r="D67" s="58"/>
      <c r="E67" s="26"/>
      <c r="F67" s="58"/>
      <c r="G67" s="52"/>
      <c r="H67" s="52"/>
      <c r="I67" s="186"/>
      <c r="J67" s="41"/>
      <c r="K67" s="33"/>
      <c r="L67" s="33"/>
      <c r="M67" s="33"/>
      <c r="N67" s="34" t="s">
        <v>6</v>
      </c>
      <c r="O67" s="28"/>
      <c r="P67" s="59"/>
      <c r="Q67" s="36"/>
      <c r="R67" s="36"/>
      <c r="S67" s="36"/>
      <c r="T67" s="36"/>
      <c r="U67" s="42"/>
    </row>
    <row r="68" spans="2:21" ht="18" hidden="1">
      <c r="B68" s="25"/>
      <c r="C68" s="32"/>
      <c r="D68" s="58"/>
      <c r="E68" s="26"/>
      <c r="F68" s="58"/>
      <c r="G68" s="52"/>
      <c r="H68" s="52"/>
      <c r="I68" s="186"/>
      <c r="J68" s="41">
        <v>1.7</v>
      </c>
      <c r="K68" s="33">
        <v>1.8</v>
      </c>
      <c r="L68" s="33">
        <v>1.9</v>
      </c>
      <c r="M68" s="33">
        <v>2</v>
      </c>
      <c r="N68" s="34" t="s">
        <v>7</v>
      </c>
      <c r="O68" s="28"/>
      <c r="P68" s="59"/>
      <c r="Q68" s="36"/>
      <c r="R68" s="36"/>
      <c r="S68" s="36"/>
      <c r="T68" s="36"/>
      <c r="U68" s="42"/>
    </row>
    <row r="69" spans="2:21" ht="18" hidden="1">
      <c r="B69" s="25"/>
      <c r="C69" s="32"/>
      <c r="D69" s="58"/>
      <c r="E69" s="26"/>
      <c r="F69" s="58"/>
      <c r="G69" s="52"/>
      <c r="H69" s="52"/>
      <c r="I69" s="186"/>
      <c r="J69" s="33">
        <f>ROUNDUP((J66-J31)*$B$2/2,-1)</f>
        <v>420</v>
      </c>
      <c r="K69" s="33">
        <f>ROUNDUP((K66-K31)*$B$2/2,-1)</f>
        <v>420</v>
      </c>
      <c r="L69" s="33">
        <f>ROUNDUP((L66-L31)*$B$2/2,-1)</f>
        <v>450</v>
      </c>
      <c r="M69" s="41">
        <f>ROUNDUP((M66-M31)*$B$2/2,-1)</f>
        <v>480</v>
      </c>
      <c r="N69" s="34" t="s">
        <v>8</v>
      </c>
      <c r="O69" s="28"/>
      <c r="P69" s="59"/>
      <c r="Q69" s="36"/>
      <c r="R69" s="36"/>
      <c r="S69" s="36"/>
      <c r="T69" s="36"/>
      <c r="U69" s="42"/>
    </row>
    <row r="70" spans="2:21" ht="18" hidden="1">
      <c r="B70" s="25"/>
      <c r="C70" s="32"/>
      <c r="D70" s="26"/>
      <c r="E70" s="60"/>
      <c r="F70" s="60"/>
      <c r="G70" s="60"/>
      <c r="H70" s="26"/>
      <c r="I70" s="52"/>
      <c r="J70" s="186">
        <v>165</v>
      </c>
      <c r="K70" s="41">
        <v>7.5</v>
      </c>
      <c r="L70" s="33">
        <v>8</v>
      </c>
      <c r="M70" s="33">
        <v>8.3</v>
      </c>
      <c r="N70" s="34" t="s">
        <v>5</v>
      </c>
      <c r="O70" s="28"/>
      <c r="P70" s="35" t="s">
        <v>19</v>
      </c>
      <c r="Q70" s="36"/>
      <c r="R70" s="36"/>
      <c r="S70" s="36"/>
      <c r="T70" s="36" t="s">
        <v>20</v>
      </c>
      <c r="U70" s="42"/>
    </row>
    <row r="71" spans="2:21" ht="18" hidden="1">
      <c r="B71" s="25"/>
      <c r="C71" s="32"/>
      <c r="D71" s="26"/>
      <c r="E71" s="60"/>
      <c r="F71" s="60"/>
      <c r="G71" s="60"/>
      <c r="H71" s="26"/>
      <c r="I71" s="52"/>
      <c r="J71" s="186"/>
      <c r="K71" s="41"/>
      <c r="L71" s="33"/>
      <c r="M71" s="33"/>
      <c r="N71" s="34" t="s">
        <v>6</v>
      </c>
      <c r="O71" s="28"/>
      <c r="P71" s="35"/>
      <c r="Q71" s="36"/>
      <c r="R71" s="36"/>
      <c r="S71" s="36"/>
      <c r="T71" s="36"/>
      <c r="U71" s="42"/>
    </row>
    <row r="72" spans="2:21" ht="18" hidden="1">
      <c r="B72" s="25"/>
      <c r="C72" s="32"/>
      <c r="D72" s="26"/>
      <c r="E72" s="60"/>
      <c r="F72" s="60"/>
      <c r="G72" s="60"/>
      <c r="H72" s="26"/>
      <c r="I72" s="52"/>
      <c r="J72" s="186"/>
      <c r="K72" s="41">
        <v>1.8</v>
      </c>
      <c r="L72" s="33">
        <v>1.9</v>
      </c>
      <c r="M72" s="33">
        <v>2</v>
      </c>
      <c r="N72" s="34" t="s">
        <v>7</v>
      </c>
      <c r="O72" s="28"/>
      <c r="P72" s="35"/>
      <c r="Q72" s="36"/>
      <c r="R72" s="36"/>
      <c r="S72" s="36"/>
      <c r="T72" s="36"/>
      <c r="U72" s="42"/>
    </row>
    <row r="73" spans="2:21" ht="18" hidden="1">
      <c r="B73" s="25"/>
      <c r="C73" s="32"/>
      <c r="D73" s="26"/>
      <c r="E73" s="60"/>
      <c r="F73" s="60"/>
      <c r="G73" s="60"/>
      <c r="H73" s="26"/>
      <c r="I73" s="52"/>
      <c r="J73" s="186"/>
      <c r="K73" s="33">
        <f>ROUNDUP((K70-K35)*$B$2/2,-1)</f>
        <v>420</v>
      </c>
      <c r="L73" s="33">
        <f>ROUNDUP((L70-L35)*$B$2/2,-1)</f>
        <v>480</v>
      </c>
      <c r="M73" s="41">
        <f>ROUNDUP((M70-M35)*$B$2/2,-1)</f>
        <v>520</v>
      </c>
      <c r="N73" s="34" t="s">
        <v>8</v>
      </c>
      <c r="O73" s="28"/>
      <c r="P73" s="35"/>
      <c r="Q73" s="36"/>
      <c r="R73" s="36"/>
      <c r="S73" s="36"/>
      <c r="T73" s="36"/>
      <c r="U73" s="42"/>
    </row>
    <row r="74" spans="2:21" ht="16.5" customHeight="1" hidden="1">
      <c r="B74" s="25"/>
      <c r="C74" s="32"/>
      <c r="D74" s="26"/>
      <c r="E74" s="26"/>
      <c r="F74" s="52"/>
      <c r="G74" s="52"/>
      <c r="H74" s="26"/>
      <c r="I74" s="52"/>
      <c r="J74" s="52"/>
      <c r="K74" s="186">
        <v>175</v>
      </c>
      <c r="L74" s="41">
        <v>8.2</v>
      </c>
      <c r="M74" s="33">
        <v>8.5</v>
      </c>
      <c r="N74" s="34" t="s">
        <v>5</v>
      </c>
      <c r="O74" s="28"/>
      <c r="P74" s="170" t="s">
        <v>21</v>
      </c>
      <c r="Q74" s="170"/>
      <c r="R74" s="170"/>
      <c r="S74" s="170"/>
      <c r="T74" s="170"/>
      <c r="U74" s="61"/>
    </row>
    <row r="75" spans="2:21" ht="16.5" customHeight="1" hidden="1">
      <c r="B75" s="25"/>
      <c r="C75" s="32"/>
      <c r="D75" s="26"/>
      <c r="E75" s="26"/>
      <c r="F75" s="52"/>
      <c r="G75" s="52"/>
      <c r="H75" s="26"/>
      <c r="I75" s="52"/>
      <c r="J75" s="26"/>
      <c r="K75" s="186"/>
      <c r="L75" s="41"/>
      <c r="M75" s="33"/>
      <c r="N75" s="34" t="s">
        <v>6</v>
      </c>
      <c r="O75" s="28"/>
      <c r="P75" s="170"/>
      <c r="Q75" s="170"/>
      <c r="R75" s="170"/>
      <c r="S75" s="170"/>
      <c r="T75" s="170"/>
      <c r="U75" s="61"/>
    </row>
    <row r="76" spans="2:21" ht="16.5" customHeight="1" hidden="1">
      <c r="B76" s="25"/>
      <c r="C76" s="32"/>
      <c r="D76" s="26"/>
      <c r="E76" s="26"/>
      <c r="F76" s="52"/>
      <c r="G76" s="52"/>
      <c r="H76" s="26"/>
      <c r="I76" s="52"/>
      <c r="J76" s="26"/>
      <c r="K76" s="186"/>
      <c r="L76" s="41">
        <v>1.9</v>
      </c>
      <c r="M76" s="33">
        <v>2</v>
      </c>
      <c r="N76" s="34" t="s">
        <v>7</v>
      </c>
      <c r="O76" s="28"/>
      <c r="P76" s="170"/>
      <c r="Q76" s="170"/>
      <c r="R76" s="170"/>
      <c r="S76" s="170"/>
      <c r="T76" s="170"/>
      <c r="U76" s="42"/>
    </row>
    <row r="77" spans="2:21" ht="16.5" hidden="1">
      <c r="B77" s="25"/>
      <c r="C77" s="32"/>
      <c r="D77" s="32"/>
      <c r="E77" s="26"/>
      <c r="F77" s="52"/>
      <c r="G77" s="52"/>
      <c r="H77" s="32"/>
      <c r="I77" s="62"/>
      <c r="J77" s="63"/>
      <c r="K77" s="186"/>
      <c r="L77" s="65">
        <f>ROUNDUP((L74-L39)*$B$2/2,-1)</f>
        <v>480</v>
      </c>
      <c r="M77" s="41">
        <f>ROUNDUP((M74-M39)*$B$2/2,-1)</f>
        <v>520</v>
      </c>
      <c r="N77" s="34" t="s">
        <v>8</v>
      </c>
      <c r="O77" s="28"/>
      <c r="P77" s="28"/>
      <c r="Q77" s="28"/>
      <c r="R77" s="28"/>
      <c r="S77" s="28"/>
      <c r="T77" s="28"/>
      <c r="U77" s="42"/>
    </row>
    <row r="78" spans="2:21" ht="16.5" hidden="1">
      <c r="B78" s="25"/>
      <c r="C78" s="32"/>
      <c r="D78" s="32"/>
      <c r="E78" s="26"/>
      <c r="F78" s="52"/>
      <c r="G78" s="52"/>
      <c r="H78" s="32"/>
      <c r="I78" s="63"/>
      <c r="J78" s="63"/>
      <c r="K78" s="63"/>
      <c r="L78" s="63"/>
      <c r="M78" s="63"/>
      <c r="N78" s="63"/>
      <c r="O78" s="28"/>
      <c r="P78" s="28"/>
      <c r="Q78" s="28"/>
      <c r="R78" s="28"/>
      <c r="S78" s="28"/>
      <c r="T78" s="28"/>
      <c r="U78" s="42"/>
    </row>
    <row r="79" ht="15" hidden="1"/>
    <row r="80" spans="2:21" ht="15" hidden="1">
      <c r="B80" s="17"/>
      <c r="C80" s="18"/>
      <c r="D80" s="19"/>
      <c r="E80" s="18"/>
      <c r="F80" s="18"/>
      <c r="G80" s="20"/>
      <c r="H80" s="18"/>
      <c r="I80" s="21"/>
      <c r="J80" s="22"/>
      <c r="K80" s="22"/>
      <c r="L80" s="23"/>
      <c r="M80" s="21"/>
      <c r="N80" s="21"/>
      <c r="O80" s="21"/>
      <c r="P80" s="21"/>
      <c r="Q80" s="21"/>
      <c r="R80" s="21"/>
      <c r="S80" s="21"/>
      <c r="T80" s="21"/>
      <c r="U80" s="24"/>
    </row>
    <row r="81" spans="2:21" ht="16.5" hidden="1">
      <c r="B81" s="25">
        <f>B2</f>
        <v>640</v>
      </c>
      <c r="C81" s="188" t="s">
        <v>23</v>
      </c>
      <c r="D81" s="189"/>
      <c r="E81" s="27">
        <v>140</v>
      </c>
      <c r="F81" s="27">
        <v>150</v>
      </c>
      <c r="G81" s="27">
        <v>160</v>
      </c>
      <c r="H81" s="27">
        <v>170</v>
      </c>
      <c r="I81" s="27">
        <v>180</v>
      </c>
      <c r="J81" s="27">
        <v>190</v>
      </c>
      <c r="K81" s="27">
        <v>200</v>
      </c>
      <c r="L81" s="27">
        <v>210</v>
      </c>
      <c r="M81" s="27">
        <v>220</v>
      </c>
      <c r="N81" s="28"/>
      <c r="O81" s="28"/>
      <c r="P81" s="82" t="s">
        <v>4</v>
      </c>
      <c r="Q81" s="30"/>
      <c r="R81" s="30"/>
      <c r="S81" s="30"/>
      <c r="T81" s="30"/>
      <c r="U81" s="31"/>
    </row>
    <row r="82" spans="2:21" ht="18" hidden="1">
      <c r="B82" s="25">
        <f>143*2</f>
        <v>286</v>
      </c>
      <c r="C82" s="32"/>
      <c r="D82" s="192">
        <v>105</v>
      </c>
      <c r="E82" s="41">
        <v>7.1</v>
      </c>
      <c r="F82" s="33">
        <v>7.4</v>
      </c>
      <c r="G82" s="33">
        <v>7.7</v>
      </c>
      <c r="H82" s="33">
        <v>8.1</v>
      </c>
      <c r="I82" s="33">
        <v>8.6</v>
      </c>
      <c r="J82" s="33">
        <v>8.7</v>
      </c>
      <c r="K82" s="33">
        <v>8.9</v>
      </c>
      <c r="L82" s="33">
        <v>9.3</v>
      </c>
      <c r="M82" s="33">
        <v>9.8</v>
      </c>
      <c r="N82" s="34" t="s">
        <v>5</v>
      </c>
      <c r="O82" s="28"/>
      <c r="P82" s="35" t="s">
        <v>24</v>
      </c>
      <c r="Q82" s="36"/>
      <c r="R82" s="36"/>
      <c r="S82" s="36"/>
      <c r="T82" s="36"/>
      <c r="U82" s="31"/>
    </row>
    <row r="83" spans="2:21" ht="18" hidden="1">
      <c r="B83" s="25">
        <f>11.6*2</f>
        <v>23.2</v>
      </c>
      <c r="C83" s="32"/>
      <c r="D83" s="192"/>
      <c r="E83" s="41"/>
      <c r="F83" s="33"/>
      <c r="G83" s="33"/>
      <c r="H83" s="33"/>
      <c r="I83" s="33"/>
      <c r="J83" s="33"/>
      <c r="K83" s="33"/>
      <c r="L83" s="33"/>
      <c r="M83" s="33"/>
      <c r="N83" s="34" t="s">
        <v>6</v>
      </c>
      <c r="O83" s="28"/>
      <c r="P83" s="35"/>
      <c r="Q83" s="36"/>
      <c r="R83" s="36"/>
      <c r="S83" s="36"/>
      <c r="T83" s="36"/>
      <c r="U83" s="31"/>
    </row>
    <row r="84" spans="2:21" ht="18" hidden="1">
      <c r="B84" s="25"/>
      <c r="C84" s="32"/>
      <c r="D84" s="192"/>
      <c r="E84" s="79"/>
      <c r="F84" s="80"/>
      <c r="G84" s="80"/>
      <c r="H84" s="80"/>
      <c r="I84" s="80"/>
      <c r="J84" s="80"/>
      <c r="K84" s="80"/>
      <c r="L84" s="80"/>
      <c r="M84" s="80"/>
      <c r="N84" s="34" t="s">
        <v>7</v>
      </c>
      <c r="O84" s="28"/>
      <c r="P84" s="35"/>
      <c r="Q84" s="36"/>
      <c r="R84" s="36"/>
      <c r="S84" s="36"/>
      <c r="T84" s="36"/>
      <c r="U84" s="31"/>
    </row>
    <row r="85" spans="2:21" ht="18" hidden="1">
      <c r="B85" s="25"/>
      <c r="C85" s="32"/>
      <c r="D85" s="192"/>
      <c r="E85" s="41">
        <f aca="true" t="shared" si="11" ref="E85:M85">ROUNDUP((E82-E11)*$B$2/2,-1)</f>
        <v>870</v>
      </c>
      <c r="F85" s="33">
        <f t="shared" si="11"/>
        <v>930</v>
      </c>
      <c r="G85" s="33">
        <f t="shared" si="11"/>
        <v>1000</v>
      </c>
      <c r="H85" s="33">
        <f t="shared" si="11"/>
        <v>1030</v>
      </c>
      <c r="I85" s="33">
        <f t="shared" si="11"/>
        <v>1120</v>
      </c>
      <c r="J85" s="33">
        <f t="shared" si="11"/>
        <v>1090</v>
      </c>
      <c r="K85" s="33">
        <f t="shared" si="11"/>
        <v>1090</v>
      </c>
      <c r="L85" s="33">
        <f t="shared" si="11"/>
        <v>1160</v>
      </c>
      <c r="M85" s="33">
        <f t="shared" si="11"/>
        <v>1280</v>
      </c>
      <c r="N85" s="34" t="s">
        <v>8</v>
      </c>
      <c r="O85" s="28"/>
      <c r="P85" s="35"/>
      <c r="Q85" s="36"/>
      <c r="R85" s="36"/>
      <c r="S85" s="36"/>
      <c r="T85" s="36"/>
      <c r="U85" s="31"/>
    </row>
    <row r="86" spans="2:21" ht="18.75" hidden="1" thickBot="1">
      <c r="B86" s="25"/>
      <c r="C86" s="32"/>
      <c r="D86" s="38"/>
      <c r="E86" s="186">
        <v>115</v>
      </c>
      <c r="F86" s="75">
        <v>7.6</v>
      </c>
      <c r="G86" s="39">
        <v>7.9</v>
      </c>
      <c r="H86" s="39">
        <v>8.2</v>
      </c>
      <c r="I86" s="39">
        <v>8.8</v>
      </c>
      <c r="J86" s="39">
        <v>9</v>
      </c>
      <c r="K86" s="39">
        <v>9.2</v>
      </c>
      <c r="L86" s="81">
        <v>9.5</v>
      </c>
      <c r="M86" s="41">
        <v>9.8</v>
      </c>
      <c r="N86" s="34" t="s">
        <v>5</v>
      </c>
      <c r="O86" s="28"/>
      <c r="P86" s="35" t="s">
        <v>9</v>
      </c>
      <c r="Q86" s="36"/>
      <c r="R86" s="36"/>
      <c r="S86" s="36"/>
      <c r="T86" s="36" t="s">
        <v>10</v>
      </c>
      <c r="U86" s="42"/>
    </row>
    <row r="87" spans="2:21" ht="18" hidden="1">
      <c r="B87" s="25"/>
      <c r="C87" s="32"/>
      <c r="D87" s="38"/>
      <c r="E87" s="186"/>
      <c r="F87" s="75"/>
      <c r="G87" s="39"/>
      <c r="H87" s="39"/>
      <c r="I87" s="39"/>
      <c r="J87" s="39"/>
      <c r="K87" s="39"/>
      <c r="L87" s="77"/>
      <c r="M87" s="39"/>
      <c r="N87" s="34" t="s">
        <v>6</v>
      </c>
      <c r="O87" s="28"/>
      <c r="P87" s="35"/>
      <c r="Q87" s="36"/>
      <c r="R87" s="36"/>
      <c r="S87" s="36"/>
      <c r="T87" s="36"/>
      <c r="U87" s="42"/>
    </row>
    <row r="88" spans="2:21" ht="18.75" hidden="1" thickBot="1">
      <c r="B88" s="44"/>
      <c r="C88" s="45"/>
      <c r="D88" s="38"/>
      <c r="E88" s="186"/>
      <c r="F88" s="75"/>
      <c r="G88" s="39"/>
      <c r="H88" s="39"/>
      <c r="I88" s="39"/>
      <c r="J88" s="39"/>
      <c r="K88" s="39"/>
      <c r="L88" s="81"/>
      <c r="M88" s="41"/>
      <c r="N88" s="34" t="s">
        <v>7</v>
      </c>
      <c r="O88" s="28"/>
      <c r="P88" s="35"/>
      <c r="Q88" s="36"/>
      <c r="R88" s="36"/>
      <c r="S88" s="36"/>
      <c r="T88" s="36"/>
      <c r="U88" s="42"/>
    </row>
    <row r="89" spans="2:21" ht="18" hidden="1">
      <c r="B89" s="44"/>
      <c r="C89" s="45"/>
      <c r="D89" s="38"/>
      <c r="E89" s="186"/>
      <c r="F89" s="41">
        <f aca="true" t="shared" si="12" ref="F89:M89">ROUNDUP((F86-F15)*$B$2/2,-1)</f>
        <v>960</v>
      </c>
      <c r="G89" s="41">
        <f t="shared" si="12"/>
        <v>1000</v>
      </c>
      <c r="H89" s="41">
        <f t="shared" si="12"/>
        <v>1030</v>
      </c>
      <c r="I89" s="41">
        <f t="shared" si="12"/>
        <v>1160</v>
      </c>
      <c r="J89" s="41">
        <f t="shared" si="12"/>
        <v>1160</v>
      </c>
      <c r="K89" s="41">
        <f t="shared" si="12"/>
        <v>1160</v>
      </c>
      <c r="L89" s="78">
        <f t="shared" si="12"/>
        <v>1190</v>
      </c>
      <c r="M89" s="33">
        <f t="shared" si="12"/>
        <v>1190</v>
      </c>
      <c r="N89" s="34" t="s">
        <v>8</v>
      </c>
      <c r="O89" s="28"/>
      <c r="P89" s="35"/>
      <c r="Q89" s="36"/>
      <c r="R89" s="36"/>
      <c r="S89" s="36"/>
      <c r="T89" s="36"/>
      <c r="U89" s="42"/>
    </row>
    <row r="90" spans="2:21" ht="18" hidden="1">
      <c r="B90" s="49"/>
      <c r="C90" s="50"/>
      <c r="D90" s="51"/>
      <c r="E90" s="52"/>
      <c r="F90" s="186">
        <v>125</v>
      </c>
      <c r="G90" s="41">
        <v>8.1</v>
      </c>
      <c r="H90" s="33">
        <v>8.6</v>
      </c>
      <c r="I90" s="33">
        <v>8.8</v>
      </c>
      <c r="J90" s="33">
        <v>9.2</v>
      </c>
      <c r="K90" s="33">
        <v>9.6</v>
      </c>
      <c r="L90" s="33">
        <v>9.9</v>
      </c>
      <c r="M90" s="33">
        <v>10.4</v>
      </c>
      <c r="N90" s="34" t="s">
        <v>5</v>
      </c>
      <c r="O90" s="28"/>
      <c r="P90" s="35" t="s">
        <v>11</v>
      </c>
      <c r="Q90" s="36"/>
      <c r="R90" s="36"/>
      <c r="S90" s="36"/>
      <c r="T90" s="36" t="s">
        <v>12</v>
      </c>
      <c r="U90" s="42"/>
    </row>
    <row r="91" spans="2:21" ht="18" hidden="1">
      <c r="B91" s="49"/>
      <c r="C91" s="50"/>
      <c r="D91" s="51"/>
      <c r="E91" s="52"/>
      <c r="F91" s="186"/>
      <c r="G91" s="41"/>
      <c r="H91" s="33"/>
      <c r="I91" s="33"/>
      <c r="J91" s="33"/>
      <c r="K91" s="33"/>
      <c r="L91" s="33"/>
      <c r="M91" s="33"/>
      <c r="N91" s="34" t="s">
        <v>6</v>
      </c>
      <c r="O91" s="28"/>
      <c r="P91" s="35"/>
      <c r="Q91" s="36"/>
      <c r="R91" s="36"/>
      <c r="S91" s="36"/>
      <c r="T91" s="36"/>
      <c r="U91" s="42"/>
    </row>
    <row r="92" spans="2:21" ht="18" hidden="1">
      <c r="B92" s="4"/>
      <c r="C92" s="4"/>
      <c r="D92" s="4"/>
      <c r="E92" s="52"/>
      <c r="F92" s="186"/>
      <c r="G92" s="41"/>
      <c r="H92" s="33"/>
      <c r="I92" s="33"/>
      <c r="J92" s="33"/>
      <c r="K92" s="33"/>
      <c r="L92" s="33"/>
      <c r="M92" s="33"/>
      <c r="N92" s="34" t="s">
        <v>7</v>
      </c>
      <c r="O92" s="28"/>
      <c r="P92" s="35"/>
      <c r="Q92" s="36"/>
      <c r="R92" s="36"/>
      <c r="S92" s="36"/>
      <c r="T92" s="36"/>
      <c r="U92" s="42"/>
    </row>
    <row r="93" spans="2:21" ht="18" hidden="1">
      <c r="B93" s="4"/>
      <c r="C93" s="4"/>
      <c r="D93" s="4"/>
      <c r="E93" s="52"/>
      <c r="F93" s="186"/>
      <c r="G93" s="33">
        <f aca="true" t="shared" si="13" ref="G93:M93">ROUNDUP((G90-G19)*$B$2/2,-1)</f>
        <v>1060</v>
      </c>
      <c r="H93" s="33">
        <f t="shared" si="13"/>
        <v>1090</v>
      </c>
      <c r="I93" s="33">
        <f t="shared" si="13"/>
        <v>1090</v>
      </c>
      <c r="J93" s="33">
        <f t="shared" si="13"/>
        <v>1190</v>
      </c>
      <c r="K93" s="33">
        <f t="shared" si="13"/>
        <v>1250</v>
      </c>
      <c r="L93" s="33">
        <f t="shared" si="13"/>
        <v>1280</v>
      </c>
      <c r="M93" s="33">
        <f t="shared" si="13"/>
        <v>1350</v>
      </c>
      <c r="N93" s="34" t="s">
        <v>8</v>
      </c>
      <c r="O93" s="28"/>
      <c r="P93" s="35"/>
      <c r="Q93" s="36"/>
      <c r="R93" s="36"/>
      <c r="S93" s="36"/>
      <c r="T93" s="36"/>
      <c r="U93" s="42"/>
    </row>
    <row r="94" spans="2:21" ht="18" hidden="1">
      <c r="B94" s="53"/>
      <c r="C94" s="54"/>
      <c r="D94" s="55"/>
      <c r="E94" s="45"/>
      <c r="F94" s="52"/>
      <c r="G94" s="186">
        <v>135</v>
      </c>
      <c r="H94" s="41">
        <v>9</v>
      </c>
      <c r="I94" s="33">
        <v>9.2</v>
      </c>
      <c r="J94" s="33">
        <v>9.5</v>
      </c>
      <c r="K94" s="33">
        <v>9.8</v>
      </c>
      <c r="L94" s="33">
        <v>10.1</v>
      </c>
      <c r="M94" s="33">
        <v>10.6</v>
      </c>
      <c r="N94" s="34" t="s">
        <v>5</v>
      </c>
      <c r="O94" s="28"/>
      <c r="P94" s="35" t="s">
        <v>13</v>
      </c>
      <c r="Q94" s="36"/>
      <c r="R94" s="36"/>
      <c r="S94" s="36"/>
      <c r="T94" s="36" t="s">
        <v>14</v>
      </c>
      <c r="U94" s="42"/>
    </row>
    <row r="95" spans="2:21" ht="18" hidden="1">
      <c r="B95" s="53"/>
      <c r="C95" s="56"/>
      <c r="D95" s="56"/>
      <c r="E95" s="4"/>
      <c r="F95" s="52"/>
      <c r="G95" s="186"/>
      <c r="H95" s="41"/>
      <c r="I95" s="33"/>
      <c r="J95" s="33"/>
      <c r="K95" s="33"/>
      <c r="L95" s="33"/>
      <c r="M95" s="33"/>
      <c r="N95" s="34" t="s">
        <v>6</v>
      </c>
      <c r="O95" s="28"/>
      <c r="P95" s="35"/>
      <c r="Q95" s="36"/>
      <c r="R95" s="36"/>
      <c r="S95" s="36"/>
      <c r="T95" s="36"/>
      <c r="U95" s="42"/>
    </row>
    <row r="96" spans="2:21" ht="18" hidden="1">
      <c r="B96" s="57"/>
      <c r="C96" s="45"/>
      <c r="D96" s="28"/>
      <c r="E96" s="52"/>
      <c r="F96" s="52"/>
      <c r="G96" s="186"/>
      <c r="H96" s="41"/>
      <c r="I96" s="33"/>
      <c r="J96" s="33"/>
      <c r="K96" s="33"/>
      <c r="L96" s="33"/>
      <c r="M96" s="33"/>
      <c r="N96" s="34" t="s">
        <v>7</v>
      </c>
      <c r="O96" s="28"/>
      <c r="P96" s="35"/>
      <c r="Q96" s="36"/>
      <c r="R96" s="36"/>
      <c r="S96" s="36"/>
      <c r="T96" s="36"/>
      <c r="U96" s="42"/>
    </row>
    <row r="97" spans="2:21" ht="18" hidden="1">
      <c r="B97" s="57"/>
      <c r="C97" s="45"/>
      <c r="D97" s="28"/>
      <c r="E97" s="52"/>
      <c r="F97" s="52"/>
      <c r="G97" s="186"/>
      <c r="H97" s="33">
        <f aca="true" t="shared" si="14" ref="H97:M97">ROUNDUP((H94-H23)*$B$2/2,-1)</f>
        <v>1120</v>
      </c>
      <c r="I97" s="33">
        <f t="shared" si="14"/>
        <v>1120</v>
      </c>
      <c r="J97" s="33">
        <f t="shared" si="14"/>
        <v>1220</v>
      </c>
      <c r="K97" s="33">
        <f t="shared" si="14"/>
        <v>1280</v>
      </c>
      <c r="L97" s="33">
        <f t="shared" si="14"/>
        <v>1320</v>
      </c>
      <c r="M97" s="33">
        <f t="shared" si="14"/>
        <v>1380</v>
      </c>
      <c r="N97" s="34" t="s">
        <v>8</v>
      </c>
      <c r="O97" s="28"/>
      <c r="P97" s="35"/>
      <c r="Q97" s="36"/>
      <c r="R97" s="36"/>
      <c r="S97" s="36"/>
      <c r="T97" s="36"/>
      <c r="U97" s="42"/>
    </row>
    <row r="98" spans="2:21" ht="18" hidden="1">
      <c r="B98" s="44"/>
      <c r="C98" s="32"/>
      <c r="D98" s="58"/>
      <c r="E98" s="26"/>
      <c r="F98" s="52"/>
      <c r="G98" s="52"/>
      <c r="H98" s="186">
        <v>145</v>
      </c>
      <c r="I98" s="41">
        <v>9.4</v>
      </c>
      <c r="J98" s="33">
        <v>9.7</v>
      </c>
      <c r="K98" s="33">
        <v>10</v>
      </c>
      <c r="L98" s="33">
        <v>10.4</v>
      </c>
      <c r="M98" s="33">
        <v>10.9</v>
      </c>
      <c r="N98" s="34" t="s">
        <v>5</v>
      </c>
      <c r="O98" s="28"/>
      <c r="P98" s="35" t="s">
        <v>15</v>
      </c>
      <c r="Q98" s="36"/>
      <c r="R98" s="36"/>
      <c r="S98" s="36"/>
      <c r="T98" s="36" t="s">
        <v>16</v>
      </c>
      <c r="U98" s="42"/>
    </row>
    <row r="99" spans="2:21" ht="18" hidden="1">
      <c r="B99" s="44"/>
      <c r="C99" s="32"/>
      <c r="D99" s="58"/>
      <c r="E99" s="26"/>
      <c r="F99" s="52"/>
      <c r="G99" s="52"/>
      <c r="H99" s="186"/>
      <c r="I99" s="41"/>
      <c r="J99" s="33"/>
      <c r="K99" s="33"/>
      <c r="L99" s="33"/>
      <c r="M99" s="33"/>
      <c r="N99" s="34" t="s">
        <v>6</v>
      </c>
      <c r="O99" s="28"/>
      <c r="P99" s="35"/>
      <c r="Q99" s="36"/>
      <c r="R99" s="36"/>
      <c r="S99" s="36"/>
      <c r="T99" s="36"/>
      <c r="U99" s="42"/>
    </row>
    <row r="100" spans="2:21" ht="18" hidden="1">
      <c r="B100" s="4"/>
      <c r="C100" s="32"/>
      <c r="D100" s="58"/>
      <c r="E100" s="26"/>
      <c r="F100" s="52"/>
      <c r="G100" s="52"/>
      <c r="H100" s="186"/>
      <c r="I100" s="41"/>
      <c r="J100" s="33"/>
      <c r="K100" s="33"/>
      <c r="L100" s="33"/>
      <c r="M100" s="33"/>
      <c r="N100" s="34" t="s">
        <v>7</v>
      </c>
      <c r="O100" s="28"/>
      <c r="P100" s="35"/>
      <c r="Q100" s="36"/>
      <c r="R100" s="36"/>
      <c r="S100" s="36"/>
      <c r="T100" s="36"/>
      <c r="U100" s="42"/>
    </row>
    <row r="101" spans="2:21" ht="18" hidden="1">
      <c r="B101" s="4"/>
      <c r="C101" s="32"/>
      <c r="D101" s="58"/>
      <c r="E101" s="26"/>
      <c r="F101" s="52"/>
      <c r="G101" s="52"/>
      <c r="H101" s="186"/>
      <c r="I101" s="33">
        <f>ROUNDUP((I98-I27)*$B$2/2,-1)</f>
        <v>1160</v>
      </c>
      <c r="J101" s="33">
        <f>ROUNDUP((J98-J27)*$B$2/2,-1)</f>
        <v>1220</v>
      </c>
      <c r="K101" s="33">
        <f>ROUNDUP((K98-K27)*$B$2/2,-1)</f>
        <v>1280</v>
      </c>
      <c r="L101" s="33">
        <f>ROUNDUP((L98-L27)*$B$2/2,-1)</f>
        <v>1380</v>
      </c>
      <c r="M101" s="33">
        <f>ROUNDUP((M98-M27)*$B$2/2,-1)</f>
        <v>1410</v>
      </c>
      <c r="N101" s="34" t="s">
        <v>8</v>
      </c>
      <c r="O101" s="28"/>
      <c r="P101" s="35"/>
      <c r="Q101" s="36"/>
      <c r="R101" s="36"/>
      <c r="S101" s="36"/>
      <c r="T101" s="36"/>
      <c r="U101" s="42"/>
    </row>
    <row r="102" spans="2:21" ht="18" hidden="1">
      <c r="B102" s="25"/>
      <c r="C102" s="32"/>
      <c r="D102" s="58"/>
      <c r="E102" s="26"/>
      <c r="F102" s="58"/>
      <c r="G102" s="52"/>
      <c r="H102" s="52"/>
      <c r="I102" s="186">
        <v>155</v>
      </c>
      <c r="J102" s="41">
        <v>10</v>
      </c>
      <c r="K102" s="33">
        <v>10.2</v>
      </c>
      <c r="L102" s="33">
        <v>10.7</v>
      </c>
      <c r="M102" s="33">
        <v>11.2</v>
      </c>
      <c r="N102" s="34" t="s">
        <v>5</v>
      </c>
      <c r="O102" s="28"/>
      <c r="P102" s="59" t="s">
        <v>17</v>
      </c>
      <c r="Q102" s="36"/>
      <c r="R102" s="36"/>
      <c r="S102" s="36"/>
      <c r="T102" s="36" t="s">
        <v>18</v>
      </c>
      <c r="U102" s="42"/>
    </row>
    <row r="103" spans="2:21" ht="18" hidden="1">
      <c r="B103" s="25"/>
      <c r="C103" s="32"/>
      <c r="D103" s="58"/>
      <c r="E103" s="26"/>
      <c r="F103" s="58"/>
      <c r="G103" s="52"/>
      <c r="H103" s="52"/>
      <c r="I103" s="186"/>
      <c r="J103" s="41"/>
      <c r="K103" s="33"/>
      <c r="L103" s="33"/>
      <c r="M103" s="33"/>
      <c r="N103" s="34" t="s">
        <v>6</v>
      </c>
      <c r="O103" s="28"/>
      <c r="P103" s="59"/>
      <c r="Q103" s="36"/>
      <c r="R103" s="36"/>
      <c r="S103" s="36"/>
      <c r="T103" s="36"/>
      <c r="U103" s="42"/>
    </row>
    <row r="104" spans="2:21" ht="18" hidden="1">
      <c r="B104" s="25"/>
      <c r="C104" s="32"/>
      <c r="D104" s="58"/>
      <c r="E104" s="26"/>
      <c r="F104" s="58"/>
      <c r="G104" s="52"/>
      <c r="H104" s="52"/>
      <c r="I104" s="186"/>
      <c r="J104" s="41"/>
      <c r="K104" s="33"/>
      <c r="L104" s="33"/>
      <c r="M104" s="33"/>
      <c r="N104" s="34" t="s">
        <v>7</v>
      </c>
      <c r="O104" s="28"/>
      <c r="P104" s="59"/>
      <c r="Q104" s="36"/>
      <c r="R104" s="36"/>
      <c r="S104" s="36"/>
      <c r="T104" s="36"/>
      <c r="U104" s="42"/>
    </row>
    <row r="105" spans="2:21" ht="18" hidden="1">
      <c r="B105" s="25"/>
      <c r="C105" s="32"/>
      <c r="D105" s="58"/>
      <c r="E105" s="26"/>
      <c r="F105" s="58"/>
      <c r="G105" s="52"/>
      <c r="H105" s="52"/>
      <c r="I105" s="186"/>
      <c r="J105" s="33">
        <f>ROUNDUP((J102-J31)*$B$2/2,-1)</f>
        <v>1280</v>
      </c>
      <c r="K105" s="33">
        <f>ROUNDUP((K102-K31)*$B$2/2,-1)</f>
        <v>1320</v>
      </c>
      <c r="L105" s="33">
        <f>ROUNDUP((L102-L31)*$B$2/2,-1)</f>
        <v>1380</v>
      </c>
      <c r="M105" s="33">
        <f>ROUNDUP((M102-M31)*$B$2/2,-1)</f>
        <v>1440</v>
      </c>
      <c r="N105" s="34" t="s">
        <v>8</v>
      </c>
      <c r="O105" s="28"/>
      <c r="P105" s="59"/>
      <c r="Q105" s="36"/>
      <c r="R105" s="36"/>
      <c r="S105" s="36"/>
      <c r="T105" s="36"/>
      <c r="U105" s="42"/>
    </row>
    <row r="106" spans="2:21" ht="18" hidden="1">
      <c r="B106" s="25"/>
      <c r="C106" s="32"/>
      <c r="D106" s="26"/>
      <c r="E106" s="60"/>
      <c r="F106" s="60"/>
      <c r="G106" s="60"/>
      <c r="H106" s="26"/>
      <c r="I106" s="52"/>
      <c r="J106" s="186">
        <v>165</v>
      </c>
      <c r="K106" s="41">
        <v>10.4</v>
      </c>
      <c r="L106" s="33">
        <v>11</v>
      </c>
      <c r="M106" s="33">
        <v>11.4</v>
      </c>
      <c r="N106" s="34" t="s">
        <v>5</v>
      </c>
      <c r="O106" s="28"/>
      <c r="P106" s="35" t="s">
        <v>19</v>
      </c>
      <c r="Q106" s="36"/>
      <c r="R106" s="36"/>
      <c r="S106" s="36"/>
      <c r="T106" s="36" t="s">
        <v>20</v>
      </c>
      <c r="U106" s="42"/>
    </row>
    <row r="107" spans="2:21" ht="18" hidden="1">
      <c r="B107" s="25"/>
      <c r="C107" s="32"/>
      <c r="D107" s="26"/>
      <c r="E107" s="60"/>
      <c r="F107" s="60"/>
      <c r="G107" s="60"/>
      <c r="H107" s="26"/>
      <c r="I107" s="52"/>
      <c r="J107" s="186"/>
      <c r="K107" s="41"/>
      <c r="L107" s="33"/>
      <c r="M107" s="33"/>
      <c r="N107" s="34" t="s">
        <v>6</v>
      </c>
      <c r="O107" s="28"/>
      <c r="P107" s="35"/>
      <c r="Q107" s="36"/>
      <c r="R107" s="36"/>
      <c r="S107" s="36"/>
      <c r="T107" s="36"/>
      <c r="U107" s="42"/>
    </row>
    <row r="108" spans="2:21" ht="18" hidden="1">
      <c r="B108" s="25"/>
      <c r="C108" s="32"/>
      <c r="D108" s="26"/>
      <c r="E108" s="60"/>
      <c r="F108" s="60"/>
      <c r="G108" s="60"/>
      <c r="H108" s="26"/>
      <c r="I108" s="52"/>
      <c r="J108" s="186"/>
      <c r="K108" s="41"/>
      <c r="L108" s="33"/>
      <c r="M108" s="33"/>
      <c r="N108" s="34" t="s">
        <v>7</v>
      </c>
      <c r="O108" s="28"/>
      <c r="P108" s="35"/>
      <c r="Q108" s="36"/>
      <c r="R108" s="36"/>
      <c r="S108" s="36"/>
      <c r="T108" s="36"/>
      <c r="U108" s="42"/>
    </row>
    <row r="109" spans="2:21" ht="18" hidden="1">
      <c r="B109" s="25"/>
      <c r="C109" s="32"/>
      <c r="D109" s="26"/>
      <c r="E109" s="60"/>
      <c r="F109" s="60"/>
      <c r="G109" s="60"/>
      <c r="H109" s="26"/>
      <c r="I109" s="52"/>
      <c r="J109" s="186"/>
      <c r="K109" s="33">
        <f>ROUNDUP((K106-K35)*$B$2/2,-1)</f>
        <v>1350</v>
      </c>
      <c r="L109" s="33">
        <f>ROUNDUP((L106-L35)*$B$2/2,-1)</f>
        <v>1440</v>
      </c>
      <c r="M109" s="33">
        <f>ROUNDUP((M106-M35)*$B$2/2,-1)</f>
        <v>1510</v>
      </c>
      <c r="N109" s="34" t="s">
        <v>8</v>
      </c>
      <c r="O109" s="28"/>
      <c r="P109" s="35"/>
      <c r="Q109" s="36"/>
      <c r="R109" s="36"/>
      <c r="S109" s="36"/>
      <c r="T109" s="36"/>
      <c r="U109" s="42"/>
    </row>
    <row r="110" spans="2:21" ht="16.5" customHeight="1" hidden="1">
      <c r="B110" s="25"/>
      <c r="C110" s="32"/>
      <c r="D110" s="26"/>
      <c r="E110" s="26"/>
      <c r="F110" s="52"/>
      <c r="G110" s="52"/>
      <c r="H110" s="26"/>
      <c r="I110" s="52"/>
      <c r="J110" s="52"/>
      <c r="K110" s="186">
        <v>175</v>
      </c>
      <c r="L110" s="41">
        <v>11.3</v>
      </c>
      <c r="M110" s="33">
        <v>11.7</v>
      </c>
      <c r="N110" s="34" t="s">
        <v>5</v>
      </c>
      <c r="O110" s="28"/>
      <c r="P110" s="170" t="s">
        <v>21</v>
      </c>
      <c r="Q110" s="170"/>
      <c r="R110" s="170"/>
      <c r="S110" s="170"/>
      <c r="T110" s="170"/>
      <c r="U110" s="61"/>
    </row>
    <row r="111" spans="2:21" ht="16.5" customHeight="1" hidden="1">
      <c r="B111" s="25"/>
      <c r="C111" s="32"/>
      <c r="D111" s="26"/>
      <c r="E111" s="26"/>
      <c r="F111" s="52"/>
      <c r="G111" s="52"/>
      <c r="H111" s="26"/>
      <c r="I111" s="52"/>
      <c r="J111" s="26"/>
      <c r="K111" s="186"/>
      <c r="L111" s="41"/>
      <c r="M111" s="33"/>
      <c r="N111" s="34" t="s">
        <v>6</v>
      </c>
      <c r="O111" s="28"/>
      <c r="P111" s="170"/>
      <c r="Q111" s="170"/>
      <c r="R111" s="170"/>
      <c r="S111" s="170"/>
      <c r="T111" s="170"/>
      <c r="U111" s="61"/>
    </row>
    <row r="112" spans="2:21" ht="16.5" customHeight="1" hidden="1">
      <c r="B112" s="25">
        <v>7065.73</v>
      </c>
      <c r="C112" s="32"/>
      <c r="D112" s="26"/>
      <c r="E112" s="26"/>
      <c r="F112" s="52"/>
      <c r="G112" s="52"/>
      <c r="H112" s="26"/>
      <c r="I112" s="52"/>
      <c r="J112" s="26"/>
      <c r="K112" s="186"/>
      <c r="L112" s="41"/>
      <c r="M112" s="33"/>
      <c r="N112" s="34" t="s">
        <v>7</v>
      </c>
      <c r="O112" s="28"/>
      <c r="P112" s="170"/>
      <c r="Q112" s="170"/>
      <c r="R112" s="170"/>
      <c r="S112" s="170"/>
      <c r="T112" s="170"/>
      <c r="U112" s="42"/>
    </row>
    <row r="113" spans="2:21" ht="16.5" hidden="1">
      <c r="B113" s="25">
        <f>175*2</f>
        <v>350</v>
      </c>
      <c r="C113" s="32"/>
      <c r="D113" s="32"/>
      <c r="E113" s="26"/>
      <c r="F113" s="52"/>
      <c r="G113" s="52"/>
      <c r="H113" s="32"/>
      <c r="I113" s="62"/>
      <c r="J113" s="63"/>
      <c r="K113" s="186"/>
      <c r="L113" s="65">
        <f>ROUNDUP((L110-L39)*$B$2/2,-1)</f>
        <v>1480</v>
      </c>
      <c r="M113" s="33">
        <f>ROUNDUP((M110-M39)*$B$2/2,-1)</f>
        <v>1540</v>
      </c>
      <c r="N113" s="34" t="s">
        <v>8</v>
      </c>
      <c r="O113" s="28"/>
      <c r="P113" s="28"/>
      <c r="Q113" s="28"/>
      <c r="R113" s="28"/>
      <c r="S113" s="28"/>
      <c r="T113" s="28"/>
      <c r="U113" s="42"/>
    </row>
    <row r="114" spans="2:21" ht="16.5" hidden="1">
      <c r="B114" s="25"/>
      <c r="C114" s="32"/>
      <c r="D114" s="32"/>
      <c r="E114" s="26"/>
      <c r="F114" s="52"/>
      <c r="G114" s="52"/>
      <c r="H114" s="32"/>
      <c r="I114" s="63"/>
      <c r="J114" s="63"/>
      <c r="K114" s="63"/>
      <c r="L114" s="63"/>
      <c r="M114" s="63"/>
      <c r="N114" s="63"/>
      <c r="O114" s="28"/>
      <c r="P114" s="28"/>
      <c r="Q114" s="28"/>
      <c r="R114" s="28"/>
      <c r="S114" s="28"/>
      <c r="T114" s="28"/>
      <c r="U114" s="42"/>
    </row>
    <row r="115" spans="2:18" ht="25.5" hidden="1">
      <c r="B115" s="13" t="s">
        <v>28</v>
      </c>
      <c r="C115" s="86"/>
      <c r="D115" s="10"/>
      <c r="E115" s="10"/>
      <c r="F115" s="87"/>
      <c r="G115" s="10"/>
      <c r="H115" s="4"/>
      <c r="I115" s="4"/>
      <c r="J115" s="86"/>
      <c r="K115" s="10"/>
      <c r="L115" s="4"/>
      <c r="M115" s="4"/>
      <c r="N115" s="4"/>
      <c r="O115" s="4"/>
      <c r="P115" s="4"/>
      <c r="Q115" s="88"/>
      <c r="R115" s="88"/>
    </row>
    <row r="116" spans="2:18" ht="16.5" hidden="1" thickBot="1"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ht="16.5" hidden="1">
      <c r="B117" s="173" t="s">
        <v>29</v>
      </c>
      <c r="C117" s="174"/>
      <c r="D117" s="89">
        <v>80</v>
      </c>
      <c r="E117" s="89">
        <v>90</v>
      </c>
      <c r="F117" s="89">
        <v>100</v>
      </c>
      <c r="G117" s="89">
        <v>110</v>
      </c>
      <c r="H117" s="89">
        <v>120</v>
      </c>
      <c r="I117" s="89">
        <v>130</v>
      </c>
      <c r="J117" s="89">
        <v>140</v>
      </c>
      <c r="K117" s="89">
        <v>150</v>
      </c>
      <c r="L117" s="89">
        <v>160</v>
      </c>
      <c r="M117" s="89">
        <v>170</v>
      </c>
      <c r="N117" s="89">
        <v>180</v>
      </c>
      <c r="O117" s="90">
        <v>190</v>
      </c>
      <c r="P117" s="91">
        <v>200</v>
      </c>
      <c r="Q117" s="92">
        <v>210</v>
      </c>
      <c r="R117" s="93">
        <v>220</v>
      </c>
    </row>
    <row r="118" spans="2:21" ht="18.75" hidden="1">
      <c r="B118" s="173" t="s">
        <v>5</v>
      </c>
      <c r="C118" s="174"/>
      <c r="D118" s="33">
        <v>2</v>
      </c>
      <c r="E118" s="33">
        <v>2.3</v>
      </c>
      <c r="F118" s="33">
        <v>2.5</v>
      </c>
      <c r="G118" s="33">
        <v>2.6</v>
      </c>
      <c r="H118" s="33">
        <v>2.6</v>
      </c>
      <c r="I118" s="33">
        <v>2.7</v>
      </c>
      <c r="J118" s="33">
        <v>2.9</v>
      </c>
      <c r="K118" s="33">
        <v>3.6</v>
      </c>
      <c r="L118" s="33">
        <v>3.6</v>
      </c>
      <c r="M118" s="33">
        <v>3.8</v>
      </c>
      <c r="N118" s="33">
        <v>4</v>
      </c>
      <c r="O118" s="33">
        <v>4.1</v>
      </c>
      <c r="P118" s="94">
        <v>4</v>
      </c>
      <c r="Q118" s="33">
        <v>4.2</v>
      </c>
      <c r="R118" s="95">
        <v>4.4</v>
      </c>
      <c r="U118" s="96">
        <f>B2</f>
        <v>640</v>
      </c>
    </row>
    <row r="119" spans="2:21" ht="18.75" hidden="1">
      <c r="B119" s="173" t="s">
        <v>6</v>
      </c>
      <c r="C119" s="174"/>
      <c r="D119" s="33">
        <v>0.9</v>
      </c>
      <c r="E119" s="33">
        <v>1</v>
      </c>
      <c r="F119" s="33">
        <v>1.1</v>
      </c>
      <c r="G119" s="33">
        <v>1.2</v>
      </c>
      <c r="H119" s="33">
        <v>1.2</v>
      </c>
      <c r="I119" s="33">
        <v>1.2</v>
      </c>
      <c r="J119" s="33">
        <v>1.3</v>
      </c>
      <c r="K119" s="33">
        <v>1.4</v>
      </c>
      <c r="L119" s="33">
        <v>1.5</v>
      </c>
      <c r="M119" s="33">
        <v>1.6</v>
      </c>
      <c r="N119" s="33">
        <v>1.7</v>
      </c>
      <c r="O119" s="33">
        <v>1.8</v>
      </c>
      <c r="P119" s="94">
        <v>1.9</v>
      </c>
      <c r="Q119" s="33">
        <v>2</v>
      </c>
      <c r="R119" s="95">
        <v>2.1</v>
      </c>
      <c r="U119" s="96">
        <f>143*2</f>
        <v>286</v>
      </c>
    </row>
    <row r="120" spans="2:21" ht="18.75" hidden="1">
      <c r="B120" s="173" t="s">
        <v>7</v>
      </c>
      <c r="C120" s="174"/>
      <c r="D120" s="37">
        <v>0.7</v>
      </c>
      <c r="E120" s="37">
        <v>0.8</v>
      </c>
      <c r="F120" s="37">
        <v>0.9</v>
      </c>
      <c r="G120" s="37">
        <v>1</v>
      </c>
      <c r="H120" s="37">
        <v>1.1</v>
      </c>
      <c r="I120" s="37">
        <v>1.2</v>
      </c>
      <c r="J120" s="37">
        <v>1.3</v>
      </c>
      <c r="K120" s="37">
        <v>1.4</v>
      </c>
      <c r="L120" s="37">
        <v>1.5</v>
      </c>
      <c r="M120" s="37">
        <v>1.6</v>
      </c>
      <c r="N120" s="37">
        <v>1.7</v>
      </c>
      <c r="O120" s="37">
        <v>1.8</v>
      </c>
      <c r="P120" s="97">
        <v>1.9</v>
      </c>
      <c r="Q120" s="37">
        <v>2</v>
      </c>
      <c r="R120" s="98">
        <v>2.1</v>
      </c>
      <c r="U120" s="96">
        <f>11.6*2</f>
        <v>23.2</v>
      </c>
    </row>
    <row r="121" spans="2:21" ht="18.75" hidden="1">
      <c r="B121" s="175" t="s">
        <v>8</v>
      </c>
      <c r="C121" s="175"/>
      <c r="D121" s="33">
        <f aca="true" t="shared" si="15" ref="D121:R121">ROUNDUP($U$118*D118+$U$119*D119+$U$120*D120,-1)</f>
        <v>1560</v>
      </c>
      <c r="E121" s="33">
        <f t="shared" si="15"/>
        <v>1780</v>
      </c>
      <c r="F121" s="33">
        <f t="shared" si="15"/>
        <v>1940</v>
      </c>
      <c r="G121" s="33">
        <f t="shared" si="15"/>
        <v>2040</v>
      </c>
      <c r="H121" s="33">
        <f t="shared" si="15"/>
        <v>2040</v>
      </c>
      <c r="I121" s="33">
        <f t="shared" si="15"/>
        <v>2100</v>
      </c>
      <c r="J121" s="33">
        <f t="shared" si="15"/>
        <v>2260</v>
      </c>
      <c r="K121" s="33">
        <f t="shared" si="15"/>
        <v>2740</v>
      </c>
      <c r="L121" s="33">
        <f t="shared" si="15"/>
        <v>2770</v>
      </c>
      <c r="M121" s="33">
        <f t="shared" si="15"/>
        <v>2930</v>
      </c>
      <c r="N121" s="33">
        <f t="shared" si="15"/>
        <v>3090</v>
      </c>
      <c r="O121" s="33">
        <f t="shared" si="15"/>
        <v>3190</v>
      </c>
      <c r="P121" s="33">
        <f t="shared" si="15"/>
        <v>3150</v>
      </c>
      <c r="Q121" s="33">
        <f t="shared" si="15"/>
        <v>3310</v>
      </c>
      <c r="R121" s="33">
        <f t="shared" si="15"/>
        <v>3470</v>
      </c>
      <c r="U121" s="96"/>
    </row>
    <row r="122" ht="15" hidden="1"/>
    <row r="123" spans="2:18" ht="16.5" hidden="1" thickBot="1">
      <c r="B123" s="185" t="s">
        <v>26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ht="16.5" hidden="1">
      <c r="B124" s="173" t="s">
        <v>29</v>
      </c>
      <c r="C124" s="174"/>
      <c r="D124" s="89">
        <v>80</v>
      </c>
      <c r="E124" s="89">
        <v>90</v>
      </c>
      <c r="F124" s="89">
        <v>100</v>
      </c>
      <c r="G124" s="89">
        <v>110</v>
      </c>
      <c r="H124" s="89">
        <v>120</v>
      </c>
      <c r="I124" s="89">
        <v>130</v>
      </c>
      <c r="J124" s="89">
        <v>140</v>
      </c>
      <c r="K124" s="89">
        <v>150</v>
      </c>
      <c r="L124" s="89">
        <v>160</v>
      </c>
      <c r="M124" s="89">
        <v>170</v>
      </c>
      <c r="N124" s="89">
        <v>180</v>
      </c>
      <c r="O124" s="90">
        <v>190</v>
      </c>
      <c r="P124" s="91">
        <v>200</v>
      </c>
      <c r="Q124" s="92">
        <v>210</v>
      </c>
      <c r="R124" s="93">
        <v>220</v>
      </c>
    </row>
    <row r="125" spans="2:18" ht="16.5" hidden="1">
      <c r="B125" s="173" t="s">
        <v>5</v>
      </c>
      <c r="C125" s="174"/>
      <c r="D125" s="33">
        <v>2.9</v>
      </c>
      <c r="E125" s="33">
        <v>3.3</v>
      </c>
      <c r="F125" s="33">
        <v>3.6</v>
      </c>
      <c r="G125" s="33">
        <v>3.8</v>
      </c>
      <c r="H125" s="33">
        <v>3.8</v>
      </c>
      <c r="I125" s="33">
        <v>3.9</v>
      </c>
      <c r="J125" s="33">
        <v>4.2</v>
      </c>
      <c r="K125" s="33">
        <v>4.5</v>
      </c>
      <c r="L125" s="33">
        <v>4.7</v>
      </c>
      <c r="M125" s="33">
        <v>5</v>
      </c>
      <c r="N125" s="33">
        <v>5.2</v>
      </c>
      <c r="O125" s="33">
        <v>5.4</v>
      </c>
      <c r="P125" s="94">
        <v>5.6</v>
      </c>
      <c r="Q125" s="33">
        <v>5.9</v>
      </c>
      <c r="R125" s="95">
        <v>6.2</v>
      </c>
    </row>
    <row r="126" spans="2:18" ht="16.5" hidden="1">
      <c r="B126" s="173" t="s">
        <v>6</v>
      </c>
      <c r="C126" s="17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94"/>
      <c r="Q126" s="33"/>
      <c r="R126" s="95"/>
    </row>
    <row r="127" spans="2:18" ht="16.5" hidden="1">
      <c r="B127" s="173" t="s">
        <v>7</v>
      </c>
      <c r="C127" s="174"/>
      <c r="D127" s="37">
        <v>0.7</v>
      </c>
      <c r="E127" s="37">
        <v>0.8</v>
      </c>
      <c r="F127" s="37">
        <v>0.9</v>
      </c>
      <c r="G127" s="37">
        <v>1</v>
      </c>
      <c r="H127" s="37">
        <v>1.1</v>
      </c>
      <c r="I127" s="37">
        <v>1.2</v>
      </c>
      <c r="J127" s="37">
        <v>1.3</v>
      </c>
      <c r="K127" s="37">
        <v>1.4</v>
      </c>
      <c r="L127" s="37">
        <v>1.5</v>
      </c>
      <c r="M127" s="37">
        <v>1.6</v>
      </c>
      <c r="N127" s="37">
        <v>1.7</v>
      </c>
      <c r="O127" s="37">
        <v>1.8</v>
      </c>
      <c r="P127" s="97">
        <v>1.9</v>
      </c>
      <c r="Q127" s="37">
        <v>2</v>
      </c>
      <c r="R127" s="98">
        <v>2.1</v>
      </c>
    </row>
    <row r="128" spans="2:18" ht="16.5" hidden="1">
      <c r="B128" s="175" t="s">
        <v>8</v>
      </c>
      <c r="C128" s="175"/>
      <c r="D128" s="33">
        <f aca="true" t="shared" si="16" ref="D128:R128">ROUNDUP((D125-D118)*$B$2/2,-1)</f>
        <v>290</v>
      </c>
      <c r="E128" s="33">
        <f t="shared" si="16"/>
        <v>320</v>
      </c>
      <c r="F128" s="33">
        <f t="shared" si="16"/>
        <v>360</v>
      </c>
      <c r="G128" s="33">
        <f t="shared" si="16"/>
        <v>390</v>
      </c>
      <c r="H128" s="33">
        <f t="shared" si="16"/>
        <v>390</v>
      </c>
      <c r="I128" s="33">
        <f t="shared" si="16"/>
        <v>390</v>
      </c>
      <c r="J128" s="33">
        <f t="shared" si="16"/>
        <v>420</v>
      </c>
      <c r="K128" s="33">
        <f t="shared" si="16"/>
        <v>290</v>
      </c>
      <c r="L128" s="33">
        <f t="shared" si="16"/>
        <v>360</v>
      </c>
      <c r="M128" s="33">
        <f t="shared" si="16"/>
        <v>390</v>
      </c>
      <c r="N128" s="33">
        <f t="shared" si="16"/>
        <v>390</v>
      </c>
      <c r="O128" s="33">
        <f t="shared" si="16"/>
        <v>420</v>
      </c>
      <c r="P128" s="33">
        <f t="shared" si="16"/>
        <v>520</v>
      </c>
      <c r="Q128" s="33">
        <f t="shared" si="16"/>
        <v>550</v>
      </c>
      <c r="R128" s="33">
        <f t="shared" si="16"/>
        <v>580</v>
      </c>
    </row>
    <row r="129" ht="15" hidden="1"/>
    <row r="130" spans="2:21" ht="17.25" hidden="1" thickBot="1">
      <c r="B130" s="18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U130" s="32">
        <f>4984.89*2+165</f>
        <v>10134.78</v>
      </c>
    </row>
    <row r="131" spans="2:21" ht="16.5" hidden="1">
      <c r="B131" s="173" t="s">
        <v>29</v>
      </c>
      <c r="C131" s="174"/>
      <c r="D131" s="89">
        <v>80</v>
      </c>
      <c r="E131" s="89">
        <v>90</v>
      </c>
      <c r="F131" s="89">
        <v>100</v>
      </c>
      <c r="G131" s="89">
        <v>110</v>
      </c>
      <c r="H131" s="89">
        <v>120</v>
      </c>
      <c r="I131" s="89">
        <v>130</v>
      </c>
      <c r="J131" s="89">
        <v>140</v>
      </c>
      <c r="K131" s="89">
        <v>150</v>
      </c>
      <c r="L131" s="89">
        <v>160</v>
      </c>
      <c r="M131" s="89">
        <v>170</v>
      </c>
      <c r="N131" s="89">
        <v>180</v>
      </c>
      <c r="O131" s="90">
        <v>190</v>
      </c>
      <c r="P131" s="91">
        <v>200</v>
      </c>
      <c r="Q131" s="92">
        <v>210</v>
      </c>
      <c r="R131" s="93">
        <v>220</v>
      </c>
      <c r="U131" s="32">
        <f>175*2</f>
        <v>350</v>
      </c>
    </row>
    <row r="132" spans="2:18" ht="16.5" hidden="1">
      <c r="B132" s="173" t="s">
        <v>5</v>
      </c>
      <c r="C132" s="174"/>
      <c r="D132" s="33">
        <v>3.6</v>
      </c>
      <c r="E132" s="33">
        <v>4.1</v>
      </c>
      <c r="F132" s="33">
        <v>4.5</v>
      </c>
      <c r="G132" s="33">
        <v>4.8</v>
      </c>
      <c r="H132" s="33">
        <v>4.9</v>
      </c>
      <c r="I132" s="33">
        <v>5.1</v>
      </c>
      <c r="J132" s="33">
        <v>5.5</v>
      </c>
      <c r="K132" s="33">
        <v>5.9</v>
      </c>
      <c r="L132" s="33">
        <v>6.2</v>
      </c>
      <c r="M132" s="33">
        <v>6.6</v>
      </c>
      <c r="N132" s="33">
        <v>6.9</v>
      </c>
      <c r="O132" s="33">
        <v>7.2</v>
      </c>
      <c r="P132" s="94">
        <v>7.5</v>
      </c>
      <c r="Q132" s="33">
        <v>7.9</v>
      </c>
      <c r="R132" s="95">
        <v>8.3</v>
      </c>
    </row>
    <row r="133" spans="2:18" ht="16.5" hidden="1">
      <c r="B133" s="173" t="s">
        <v>6</v>
      </c>
      <c r="C133" s="17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94"/>
      <c r="Q133" s="33"/>
      <c r="R133" s="95"/>
    </row>
    <row r="134" spans="2:18" ht="16.5" hidden="1">
      <c r="B134" s="173" t="s">
        <v>7</v>
      </c>
      <c r="C134" s="17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97"/>
      <c r="Q134" s="37"/>
      <c r="R134" s="98"/>
    </row>
    <row r="135" spans="2:18" ht="16.5" hidden="1">
      <c r="B135" s="175" t="s">
        <v>8</v>
      </c>
      <c r="C135" s="175"/>
      <c r="D135" s="33">
        <f aca="true" t="shared" si="17" ref="D135:R135">ROUNDUP((D132-D118)*$B$2/2,-1)</f>
        <v>520</v>
      </c>
      <c r="E135" s="33">
        <f t="shared" si="17"/>
        <v>580</v>
      </c>
      <c r="F135" s="33">
        <f t="shared" si="17"/>
        <v>640</v>
      </c>
      <c r="G135" s="33">
        <f t="shared" si="17"/>
        <v>710</v>
      </c>
      <c r="H135" s="33">
        <f t="shared" si="17"/>
        <v>740</v>
      </c>
      <c r="I135" s="33">
        <f t="shared" si="17"/>
        <v>770</v>
      </c>
      <c r="J135" s="33">
        <f t="shared" si="17"/>
        <v>840</v>
      </c>
      <c r="K135" s="33">
        <f t="shared" si="17"/>
        <v>740</v>
      </c>
      <c r="L135" s="33">
        <f t="shared" si="17"/>
        <v>840</v>
      </c>
      <c r="M135" s="33">
        <f t="shared" si="17"/>
        <v>900</v>
      </c>
      <c r="N135" s="33">
        <f t="shared" si="17"/>
        <v>930</v>
      </c>
      <c r="O135" s="33">
        <f t="shared" si="17"/>
        <v>1000</v>
      </c>
      <c r="P135" s="33">
        <f t="shared" si="17"/>
        <v>1120</v>
      </c>
      <c r="Q135" s="33">
        <f t="shared" si="17"/>
        <v>1190</v>
      </c>
      <c r="R135" s="33">
        <f t="shared" si="17"/>
        <v>1250</v>
      </c>
    </row>
    <row r="136" ht="15" hidden="1"/>
    <row r="137" spans="3:21" ht="15" hidden="1">
      <c r="C137" t="s">
        <v>37</v>
      </c>
      <c r="D137">
        <v>1.5</v>
      </c>
      <c r="U137">
        <f>ROUNDUP(1329.94*2,-1)</f>
        <v>2660</v>
      </c>
    </row>
    <row r="138" spans="2:21" ht="16.5" hidden="1">
      <c r="B138" s="25"/>
      <c r="C138" s="32"/>
      <c r="D138" s="32">
        <f>ROUNDUP(D137*B2,-1)</f>
        <v>960</v>
      </c>
      <c r="E138" s="26"/>
      <c r="F138" s="52"/>
      <c r="G138" s="52"/>
      <c r="H138" s="32"/>
      <c r="I138" s="63"/>
      <c r="J138" s="63"/>
      <c r="K138" s="63"/>
      <c r="L138" s="63"/>
      <c r="M138" s="63"/>
      <c r="N138" s="63"/>
      <c r="O138" s="28"/>
      <c r="P138" s="28"/>
      <c r="Q138" s="28"/>
      <c r="R138" s="28"/>
      <c r="S138" s="28"/>
      <c r="T138" s="28"/>
      <c r="U138" s="42"/>
    </row>
    <row r="139" spans="3:22" s="4" customFormat="1" ht="25.5">
      <c r="C139" s="13" t="s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</row>
    <row r="140" ht="15.75" thickBot="1"/>
    <row r="141" spans="2:22" s="16" customFormat="1" ht="18.75" customHeight="1">
      <c r="B141" s="17"/>
      <c r="C141" s="18"/>
      <c r="D141" s="19"/>
      <c r="E141" s="18"/>
      <c r="F141" s="18"/>
      <c r="G141" s="20"/>
      <c r="H141" s="18"/>
      <c r="I141" s="21"/>
      <c r="J141" s="22"/>
      <c r="K141" s="22"/>
      <c r="L141" s="23"/>
      <c r="M141" s="21"/>
      <c r="N141" s="21"/>
      <c r="O141" s="21"/>
      <c r="P141" s="21"/>
      <c r="Q141" s="21"/>
      <c r="R141" s="21"/>
      <c r="S141" s="21"/>
      <c r="T141" s="21"/>
      <c r="U141" s="24"/>
      <c r="V141" s="15"/>
    </row>
    <row r="142" spans="2:22" s="4" customFormat="1" ht="18.75" customHeight="1">
      <c r="B142" s="25"/>
      <c r="C142" s="188" t="s">
        <v>36</v>
      </c>
      <c r="D142" s="189"/>
      <c r="E142" s="27">
        <v>140</v>
      </c>
      <c r="F142" s="27">
        <v>150</v>
      </c>
      <c r="G142" s="27">
        <v>160</v>
      </c>
      <c r="H142" s="27">
        <v>170</v>
      </c>
      <c r="I142" s="27">
        <v>180</v>
      </c>
      <c r="J142" s="27">
        <v>190</v>
      </c>
      <c r="K142" s="27">
        <v>200</v>
      </c>
      <c r="L142" s="27">
        <v>210</v>
      </c>
      <c r="M142" s="27">
        <v>220</v>
      </c>
      <c r="N142" s="28"/>
      <c r="O142" s="28"/>
      <c r="P142" s="82" t="s">
        <v>4</v>
      </c>
      <c r="Q142" s="30"/>
      <c r="R142" s="30"/>
      <c r="S142" s="30"/>
      <c r="T142" s="30"/>
      <c r="U142" s="31"/>
      <c r="V142" s="28"/>
    </row>
    <row r="143" spans="2:22" s="4" customFormat="1" ht="18.75" customHeight="1">
      <c r="B143" s="25"/>
      <c r="C143" s="32"/>
      <c r="D143" s="190">
        <v>105</v>
      </c>
      <c r="E143" s="33">
        <f aca="true" t="shared" si="18" ref="E143:K143">ROUNDUP(F143-$B$113-F14+E14,-1)</f>
        <v>15110</v>
      </c>
      <c r="F143" s="33">
        <f t="shared" si="18"/>
        <v>15560</v>
      </c>
      <c r="G143" s="33">
        <f t="shared" si="18"/>
        <v>16000</v>
      </c>
      <c r="H143" s="33">
        <f t="shared" si="18"/>
        <v>16550</v>
      </c>
      <c r="I143" s="33">
        <f t="shared" si="18"/>
        <v>17030</v>
      </c>
      <c r="J143" s="33">
        <f t="shared" si="18"/>
        <v>17540</v>
      </c>
      <c r="K143" s="33">
        <f t="shared" si="18"/>
        <v>18050</v>
      </c>
      <c r="L143" s="33">
        <f>ROUNDUP(L146-$B$113-L18+L14,-1)</f>
        <v>18560</v>
      </c>
      <c r="M143" s="33">
        <f>ROUNDUP(L143+$B$113+M14-L14,-1)</f>
        <v>19000</v>
      </c>
      <c r="N143" s="34" t="s">
        <v>25</v>
      </c>
      <c r="O143" s="28"/>
      <c r="P143" s="35" t="s">
        <v>24</v>
      </c>
      <c r="Q143" s="36"/>
      <c r="R143" s="36"/>
      <c r="S143" s="36"/>
      <c r="T143" s="36"/>
      <c r="U143" s="31"/>
      <c r="V143" s="28"/>
    </row>
    <row r="144" spans="2:22" s="4" customFormat="1" ht="18.75" customHeight="1">
      <c r="B144" s="25"/>
      <c r="C144" s="32"/>
      <c r="D144" s="190"/>
      <c r="E144" s="33">
        <f aca="true" t="shared" si="19" ref="E144:M144">ROUNDUP(E143+E49,-1)</f>
        <v>15430</v>
      </c>
      <c r="F144" s="33">
        <f t="shared" si="19"/>
        <v>15920</v>
      </c>
      <c r="G144" s="33">
        <f t="shared" si="19"/>
        <v>16390</v>
      </c>
      <c r="H144" s="33">
        <f t="shared" si="19"/>
        <v>16940</v>
      </c>
      <c r="I144" s="33">
        <f t="shared" si="19"/>
        <v>17420</v>
      </c>
      <c r="J144" s="33">
        <f t="shared" si="19"/>
        <v>17930</v>
      </c>
      <c r="K144" s="33">
        <f t="shared" si="19"/>
        <v>18410</v>
      </c>
      <c r="L144" s="33">
        <f t="shared" si="19"/>
        <v>18950</v>
      </c>
      <c r="M144" s="33">
        <f t="shared" si="19"/>
        <v>19480</v>
      </c>
      <c r="N144" s="34" t="s">
        <v>26</v>
      </c>
      <c r="O144" s="28"/>
      <c r="P144" s="35"/>
      <c r="Q144" s="36"/>
      <c r="R144" s="36"/>
      <c r="S144" s="36"/>
      <c r="T144" s="36"/>
      <c r="U144" s="31"/>
      <c r="V144" s="28"/>
    </row>
    <row r="145" spans="2:22" s="4" customFormat="1" ht="18.75" customHeight="1" thickBot="1">
      <c r="B145" s="25"/>
      <c r="C145" s="32"/>
      <c r="D145" s="190"/>
      <c r="E145" s="33">
        <f aca="true" t="shared" si="20" ref="E145:M145">ROUNDUP(E143+E85,-1)</f>
        <v>15980</v>
      </c>
      <c r="F145" s="33">
        <f t="shared" si="20"/>
        <v>16490</v>
      </c>
      <c r="G145" s="33">
        <f t="shared" si="20"/>
        <v>17000</v>
      </c>
      <c r="H145" s="33">
        <f t="shared" si="20"/>
        <v>17580</v>
      </c>
      <c r="I145" s="33">
        <f t="shared" si="20"/>
        <v>18150</v>
      </c>
      <c r="J145" s="33">
        <f t="shared" si="20"/>
        <v>18630</v>
      </c>
      <c r="K145" s="33">
        <f t="shared" si="20"/>
        <v>19140</v>
      </c>
      <c r="L145" s="33">
        <f t="shared" si="20"/>
        <v>19720</v>
      </c>
      <c r="M145" s="33">
        <f t="shared" si="20"/>
        <v>20280</v>
      </c>
      <c r="N145" s="34" t="s">
        <v>27</v>
      </c>
      <c r="O145" s="28"/>
      <c r="P145" s="35"/>
      <c r="Q145" s="36"/>
      <c r="R145" s="36"/>
      <c r="S145" s="36"/>
      <c r="T145" s="36"/>
      <c r="U145" s="31"/>
      <c r="V145" s="28"/>
    </row>
    <row r="146" spans="2:22" s="4" customFormat="1" ht="18.75" customHeight="1">
      <c r="B146" s="85"/>
      <c r="C146" s="32"/>
      <c r="D146" s="38"/>
      <c r="E146" s="186">
        <v>115</v>
      </c>
      <c r="F146" s="39">
        <f aca="true" t="shared" si="21" ref="F146:K146">ROUNDUP(G146-$B$113-G18+F18,-1)</f>
        <v>16000</v>
      </c>
      <c r="G146" s="39">
        <f t="shared" si="21"/>
        <v>16480</v>
      </c>
      <c r="H146" s="39">
        <f t="shared" si="21"/>
        <v>16960</v>
      </c>
      <c r="I146" s="39">
        <f t="shared" si="21"/>
        <v>17440</v>
      </c>
      <c r="J146" s="39">
        <f t="shared" si="21"/>
        <v>17950</v>
      </c>
      <c r="K146" s="39">
        <f t="shared" si="21"/>
        <v>18460</v>
      </c>
      <c r="L146" s="77">
        <f>ROUNDUP(B112*2+645+L18,-1)</f>
        <v>18970</v>
      </c>
      <c r="M146" s="41">
        <f>ROUNDUP(L146+$B$113+M18-L18,-1)</f>
        <v>19540</v>
      </c>
      <c r="N146" s="34" t="s">
        <v>25</v>
      </c>
      <c r="O146" s="28"/>
      <c r="P146" s="35" t="s">
        <v>9</v>
      </c>
      <c r="Q146" s="36"/>
      <c r="R146" s="36"/>
      <c r="S146" s="36"/>
      <c r="T146" s="36" t="s">
        <v>10</v>
      </c>
      <c r="U146" s="42"/>
      <c r="V146" s="28"/>
    </row>
    <row r="147" spans="2:22" s="4" customFormat="1" ht="18.75" customHeight="1">
      <c r="B147" s="85"/>
      <c r="C147" s="32"/>
      <c r="D147" s="38"/>
      <c r="E147" s="186"/>
      <c r="F147" s="41">
        <f aca="true" t="shared" si="22" ref="F147:M147">ROUNDUP(F146+F53,-1)</f>
        <v>16360</v>
      </c>
      <c r="G147" s="41">
        <f t="shared" si="22"/>
        <v>16840</v>
      </c>
      <c r="H147" s="41">
        <f t="shared" si="22"/>
        <v>17320</v>
      </c>
      <c r="I147" s="41">
        <f t="shared" si="22"/>
        <v>17890</v>
      </c>
      <c r="J147" s="41">
        <f t="shared" si="22"/>
        <v>18370</v>
      </c>
      <c r="K147" s="75">
        <f t="shared" si="22"/>
        <v>18850</v>
      </c>
      <c r="L147" s="76">
        <f t="shared" si="22"/>
        <v>19360</v>
      </c>
      <c r="M147" s="33">
        <f t="shared" si="22"/>
        <v>19930</v>
      </c>
      <c r="N147" s="34" t="s">
        <v>26</v>
      </c>
      <c r="O147" s="28"/>
      <c r="P147" s="35"/>
      <c r="Q147" s="36"/>
      <c r="R147" s="36"/>
      <c r="S147" s="36"/>
      <c r="T147" s="36"/>
      <c r="U147" s="42"/>
      <c r="V147" s="28"/>
    </row>
    <row r="148" spans="2:22" s="4" customFormat="1" ht="18.75" customHeight="1" thickBot="1">
      <c r="B148" s="44"/>
      <c r="C148" s="45"/>
      <c r="D148" s="38"/>
      <c r="E148" s="186"/>
      <c r="F148" s="41">
        <f aca="true" t="shared" si="23" ref="F148:M148">ROUNDUP(F146+F89,-1)</f>
        <v>16960</v>
      </c>
      <c r="G148" s="41">
        <f t="shared" si="23"/>
        <v>17480</v>
      </c>
      <c r="H148" s="41">
        <f t="shared" si="23"/>
        <v>17990</v>
      </c>
      <c r="I148" s="41">
        <f t="shared" si="23"/>
        <v>18600</v>
      </c>
      <c r="J148" s="41">
        <f t="shared" si="23"/>
        <v>19110</v>
      </c>
      <c r="K148" s="75">
        <f t="shared" si="23"/>
        <v>19620</v>
      </c>
      <c r="L148" s="81">
        <f t="shared" si="23"/>
        <v>20160</v>
      </c>
      <c r="M148" s="33">
        <f t="shared" si="23"/>
        <v>20730</v>
      </c>
      <c r="N148" s="34" t="s">
        <v>27</v>
      </c>
      <c r="O148" s="28"/>
      <c r="P148" s="35"/>
      <c r="Q148" s="36"/>
      <c r="R148" s="36"/>
      <c r="S148" s="36"/>
      <c r="T148" s="36"/>
      <c r="U148" s="42"/>
      <c r="V148" s="28"/>
    </row>
    <row r="149" spans="2:22" s="4" customFormat="1" ht="18.75" customHeight="1">
      <c r="B149" s="49"/>
      <c r="C149" s="50"/>
      <c r="D149" s="51"/>
      <c r="E149" s="52"/>
      <c r="F149" s="191">
        <v>125</v>
      </c>
      <c r="G149" s="47">
        <f aca="true" t="shared" si="24" ref="G149:M149">ROUNDUP(G146+$B$113+G22-G18,-1)</f>
        <v>16830</v>
      </c>
      <c r="H149" s="47">
        <f t="shared" si="24"/>
        <v>17440</v>
      </c>
      <c r="I149" s="47">
        <f t="shared" si="24"/>
        <v>17920</v>
      </c>
      <c r="J149" s="47">
        <f t="shared" si="24"/>
        <v>18370</v>
      </c>
      <c r="K149" s="47">
        <f t="shared" si="24"/>
        <v>18880</v>
      </c>
      <c r="L149" s="47">
        <f t="shared" si="24"/>
        <v>19380</v>
      </c>
      <c r="M149" s="47">
        <f t="shared" si="24"/>
        <v>19960</v>
      </c>
      <c r="N149" s="34" t="s">
        <v>25</v>
      </c>
      <c r="O149" s="28"/>
      <c r="P149" s="35" t="s">
        <v>11</v>
      </c>
      <c r="Q149" s="36"/>
      <c r="R149" s="36"/>
      <c r="S149" s="36"/>
      <c r="T149" s="36" t="s">
        <v>12</v>
      </c>
      <c r="U149" s="42"/>
      <c r="V149" s="28"/>
    </row>
    <row r="150" spans="2:22" s="4" customFormat="1" ht="18.75" customHeight="1">
      <c r="B150" s="49"/>
      <c r="C150" s="50"/>
      <c r="D150" s="51"/>
      <c r="E150" s="52"/>
      <c r="F150" s="186"/>
      <c r="G150" s="33">
        <f aca="true" t="shared" si="25" ref="G150:M150">ROUNDUP(G149+G57,-1)</f>
        <v>17220</v>
      </c>
      <c r="H150" s="33">
        <f t="shared" si="25"/>
        <v>17830</v>
      </c>
      <c r="I150" s="33">
        <f t="shared" si="25"/>
        <v>18280</v>
      </c>
      <c r="J150" s="33">
        <f t="shared" si="25"/>
        <v>18790</v>
      </c>
      <c r="K150" s="33">
        <f t="shared" si="25"/>
        <v>19330</v>
      </c>
      <c r="L150" s="33">
        <f t="shared" si="25"/>
        <v>19830</v>
      </c>
      <c r="M150" s="33">
        <f t="shared" si="25"/>
        <v>20440</v>
      </c>
      <c r="N150" s="34" t="s">
        <v>26</v>
      </c>
      <c r="O150" s="28"/>
      <c r="P150" s="35"/>
      <c r="Q150" s="36"/>
      <c r="R150" s="36"/>
      <c r="S150" s="36"/>
      <c r="T150" s="36"/>
      <c r="U150" s="42"/>
      <c r="V150" s="28"/>
    </row>
    <row r="151" spans="2:22" s="4" customFormat="1" ht="18.75" customHeight="1">
      <c r="B151" s="85"/>
      <c r="C151" s="28"/>
      <c r="D151" s="28"/>
      <c r="E151" s="52"/>
      <c r="F151" s="186"/>
      <c r="G151" s="33">
        <f aca="true" t="shared" si="26" ref="G151:M151">ROUNDUP(G149+G93,-1)</f>
        <v>17890</v>
      </c>
      <c r="H151" s="33">
        <f t="shared" si="26"/>
        <v>18530</v>
      </c>
      <c r="I151" s="33">
        <f t="shared" si="26"/>
        <v>19010</v>
      </c>
      <c r="J151" s="33">
        <f t="shared" si="26"/>
        <v>19560</v>
      </c>
      <c r="K151" s="33">
        <f t="shared" si="26"/>
        <v>20130</v>
      </c>
      <c r="L151" s="33">
        <f t="shared" si="26"/>
        <v>20660</v>
      </c>
      <c r="M151" s="33">
        <f t="shared" si="26"/>
        <v>21310</v>
      </c>
      <c r="N151" s="34" t="s">
        <v>27</v>
      </c>
      <c r="O151" s="28"/>
      <c r="P151" s="35"/>
      <c r="Q151" s="36"/>
      <c r="R151" s="36"/>
      <c r="S151" s="36"/>
      <c r="T151" s="36"/>
      <c r="U151" s="42"/>
      <c r="V151" s="28"/>
    </row>
    <row r="152" spans="2:22" s="4" customFormat="1" ht="18.75" customHeight="1">
      <c r="B152" s="53"/>
      <c r="C152" s="54"/>
      <c r="D152" s="55"/>
      <c r="E152" s="45"/>
      <c r="F152" s="52"/>
      <c r="G152" s="186">
        <v>135</v>
      </c>
      <c r="H152" s="33">
        <f aca="true" t="shared" si="27" ref="H152:M152">ROUNDUP(H149+$B$113+H26-H22,-1)</f>
        <v>17980</v>
      </c>
      <c r="I152" s="33">
        <f t="shared" si="27"/>
        <v>18460</v>
      </c>
      <c r="J152" s="33">
        <f t="shared" si="27"/>
        <v>18840</v>
      </c>
      <c r="K152" s="33">
        <f t="shared" si="27"/>
        <v>19290</v>
      </c>
      <c r="L152" s="33">
        <f t="shared" si="27"/>
        <v>19800</v>
      </c>
      <c r="M152" s="33">
        <f t="shared" si="27"/>
        <v>20370</v>
      </c>
      <c r="N152" s="34" t="s">
        <v>25</v>
      </c>
      <c r="O152" s="28"/>
      <c r="P152" s="35" t="s">
        <v>13</v>
      </c>
      <c r="Q152" s="36"/>
      <c r="R152" s="36"/>
      <c r="S152" s="36"/>
      <c r="T152" s="36" t="s">
        <v>14</v>
      </c>
      <c r="U152" s="42"/>
      <c r="V152" s="28"/>
    </row>
    <row r="153" spans="2:22" s="4" customFormat="1" ht="18.75" customHeight="1">
      <c r="B153" s="53"/>
      <c r="C153" s="56"/>
      <c r="D153" s="56"/>
      <c r="E153" s="28"/>
      <c r="F153" s="52"/>
      <c r="G153" s="186"/>
      <c r="H153" s="33">
        <f aca="true" t="shared" si="28" ref="H153:M153">ROUNDUP(H152+H61,-1)</f>
        <v>18370</v>
      </c>
      <c r="I153" s="33">
        <f t="shared" si="28"/>
        <v>18820</v>
      </c>
      <c r="J153" s="33">
        <f t="shared" si="28"/>
        <v>19260</v>
      </c>
      <c r="K153" s="33">
        <f t="shared" si="28"/>
        <v>19740</v>
      </c>
      <c r="L153" s="33">
        <f t="shared" si="28"/>
        <v>20250</v>
      </c>
      <c r="M153" s="33">
        <f t="shared" si="28"/>
        <v>20850</v>
      </c>
      <c r="N153" s="34" t="s">
        <v>26</v>
      </c>
      <c r="O153" s="28"/>
      <c r="P153" s="35"/>
      <c r="Q153" s="36"/>
      <c r="R153" s="36"/>
      <c r="S153" s="36"/>
      <c r="T153" s="36"/>
      <c r="U153" s="42"/>
      <c r="V153" s="28"/>
    </row>
    <row r="154" spans="2:22" s="4" customFormat="1" ht="18.75" customHeight="1">
      <c r="B154" s="57"/>
      <c r="C154" s="45"/>
      <c r="D154" s="28"/>
      <c r="E154" s="52"/>
      <c r="F154" s="52"/>
      <c r="G154" s="186"/>
      <c r="H154" s="33">
        <f aca="true" t="shared" si="29" ref="H154:M154">ROUNDUP(H152+H97,-1)</f>
        <v>19100</v>
      </c>
      <c r="I154" s="33">
        <f t="shared" si="29"/>
        <v>19580</v>
      </c>
      <c r="J154" s="33">
        <f t="shared" si="29"/>
        <v>20060</v>
      </c>
      <c r="K154" s="33">
        <f t="shared" si="29"/>
        <v>20570</v>
      </c>
      <c r="L154" s="33">
        <f t="shared" si="29"/>
        <v>21120</v>
      </c>
      <c r="M154" s="33">
        <f t="shared" si="29"/>
        <v>21750</v>
      </c>
      <c r="N154" s="34" t="s">
        <v>27</v>
      </c>
      <c r="O154" s="28"/>
      <c r="P154" s="35"/>
      <c r="Q154" s="36"/>
      <c r="R154" s="36"/>
      <c r="S154" s="36"/>
      <c r="T154" s="36"/>
      <c r="U154" s="42"/>
      <c r="V154" s="28"/>
    </row>
    <row r="155" spans="2:22" s="4" customFormat="1" ht="18.75" customHeight="1">
      <c r="B155" s="44"/>
      <c r="C155" s="32"/>
      <c r="D155" s="58"/>
      <c r="E155" s="26"/>
      <c r="F155" s="52"/>
      <c r="G155" s="52"/>
      <c r="H155" s="186">
        <v>145</v>
      </c>
      <c r="I155" s="33">
        <f>ROUNDUP(I152+$B$113+I30-I26,-1)</f>
        <v>18880</v>
      </c>
      <c r="J155" s="33">
        <f>ROUNDUP(J152+$B$113+J30-J26,-1)</f>
        <v>19320</v>
      </c>
      <c r="K155" s="33">
        <f>ROUNDUP(K152+$B$113+K30-K26,-1)</f>
        <v>19770</v>
      </c>
      <c r="L155" s="33">
        <f>ROUNDUP(L152+$B$113+L30-L26,-1)</f>
        <v>20210</v>
      </c>
      <c r="M155" s="33">
        <f>ROUNDUP(M152+$B$113+M30-M26,-1)</f>
        <v>20850</v>
      </c>
      <c r="N155" s="34" t="s">
        <v>25</v>
      </c>
      <c r="O155" s="28"/>
      <c r="P155" s="35" t="s">
        <v>15</v>
      </c>
      <c r="Q155" s="36"/>
      <c r="R155" s="36"/>
      <c r="S155" s="36"/>
      <c r="T155" s="36" t="s">
        <v>16</v>
      </c>
      <c r="U155" s="42"/>
      <c r="V155" s="28"/>
    </row>
    <row r="156" spans="2:22" s="4" customFormat="1" ht="18.75" customHeight="1">
      <c r="B156" s="44"/>
      <c r="C156" s="32"/>
      <c r="D156" s="58"/>
      <c r="E156" s="26"/>
      <c r="F156" s="52"/>
      <c r="G156" s="52"/>
      <c r="H156" s="186"/>
      <c r="I156" s="33">
        <f>ROUNDUP(I155+I65,-1)</f>
        <v>19240</v>
      </c>
      <c r="J156" s="33">
        <f>ROUNDUP(J155+J65,-1)</f>
        <v>19710</v>
      </c>
      <c r="K156" s="33">
        <f>ROUNDUP(K155+K65,-1)</f>
        <v>20190</v>
      </c>
      <c r="L156" s="33">
        <f>ROUNDUP(L155+L65,-1)</f>
        <v>20690</v>
      </c>
      <c r="M156" s="33">
        <f>ROUNDUP(M155+M65,-1)</f>
        <v>21330</v>
      </c>
      <c r="N156" s="34" t="s">
        <v>26</v>
      </c>
      <c r="O156" s="28"/>
      <c r="P156" s="35"/>
      <c r="Q156" s="36"/>
      <c r="R156" s="36"/>
      <c r="S156" s="36"/>
      <c r="T156" s="36"/>
      <c r="U156" s="42"/>
      <c r="V156" s="28"/>
    </row>
    <row r="157" spans="2:22" s="4" customFormat="1" ht="18.75" customHeight="1">
      <c r="B157" s="85"/>
      <c r="C157" s="32"/>
      <c r="D157" s="58"/>
      <c r="E157" s="26"/>
      <c r="F157" s="52"/>
      <c r="G157" s="52"/>
      <c r="H157" s="186"/>
      <c r="I157" s="33">
        <f>ROUNDUP(I155+I101,-1)</f>
        <v>20040</v>
      </c>
      <c r="J157" s="33">
        <f>ROUNDUP(J155+J101,-1)</f>
        <v>20540</v>
      </c>
      <c r="K157" s="33">
        <f>ROUNDUP(K155+K101,-1)</f>
        <v>21050</v>
      </c>
      <c r="L157" s="33">
        <f>ROUNDUP(L155+L101,-1)</f>
        <v>21590</v>
      </c>
      <c r="M157" s="33">
        <f>ROUNDUP(M155+M101,-1)</f>
        <v>22260</v>
      </c>
      <c r="N157" s="34" t="s">
        <v>27</v>
      </c>
      <c r="O157" s="28"/>
      <c r="P157" s="35"/>
      <c r="Q157" s="36"/>
      <c r="R157" s="36"/>
      <c r="S157" s="36"/>
      <c r="T157" s="36"/>
      <c r="U157" s="42"/>
      <c r="V157" s="28"/>
    </row>
    <row r="158" spans="2:22" s="4" customFormat="1" ht="18.75" customHeight="1">
      <c r="B158" s="25"/>
      <c r="C158" s="32"/>
      <c r="D158" s="58"/>
      <c r="E158" s="26"/>
      <c r="F158" s="58"/>
      <c r="G158" s="52"/>
      <c r="H158" s="52"/>
      <c r="I158" s="186">
        <v>155</v>
      </c>
      <c r="J158" s="33">
        <f>ROUNDUP(J155+$B$113+J34-J30,-1)</f>
        <v>19740</v>
      </c>
      <c r="K158" s="33">
        <f>ROUNDUP(K155+$B$113+K34-K30,-1)</f>
        <v>20180</v>
      </c>
      <c r="L158" s="33">
        <f>ROUNDUP(L155+$B$113+L34-L30,-1)</f>
        <v>20750</v>
      </c>
      <c r="M158" s="33">
        <f>ROUNDUP(M155+$B$113+M34-M30,-1)</f>
        <v>21330</v>
      </c>
      <c r="N158" s="34" t="s">
        <v>25</v>
      </c>
      <c r="O158" s="28"/>
      <c r="P158" s="59" t="s">
        <v>17</v>
      </c>
      <c r="Q158" s="36"/>
      <c r="R158" s="36"/>
      <c r="S158" s="36"/>
      <c r="T158" s="36" t="s">
        <v>18</v>
      </c>
      <c r="U158" s="42"/>
      <c r="V158" s="28"/>
    </row>
    <row r="159" spans="2:22" s="4" customFormat="1" ht="18.75" customHeight="1">
      <c r="B159" s="25"/>
      <c r="C159" s="32"/>
      <c r="D159" s="58"/>
      <c r="E159" s="26"/>
      <c r="F159" s="58"/>
      <c r="G159" s="52"/>
      <c r="H159" s="52"/>
      <c r="I159" s="186"/>
      <c r="J159" s="33">
        <f>ROUNDUP(J158+J69,-1)</f>
        <v>20160</v>
      </c>
      <c r="K159" s="33">
        <f>ROUNDUP(K158+K69,-1)</f>
        <v>20600</v>
      </c>
      <c r="L159" s="33">
        <f>ROUNDUP(L158+L69,-1)</f>
        <v>21200</v>
      </c>
      <c r="M159" s="33">
        <f>ROUNDUP(M158+M69,-1)</f>
        <v>21810</v>
      </c>
      <c r="N159" s="34" t="s">
        <v>26</v>
      </c>
      <c r="O159" s="28"/>
      <c r="P159" s="59"/>
      <c r="Q159" s="36"/>
      <c r="R159" s="36"/>
      <c r="S159" s="36"/>
      <c r="T159" s="36"/>
      <c r="U159" s="42"/>
      <c r="V159" s="28"/>
    </row>
    <row r="160" spans="2:22" s="4" customFormat="1" ht="18.75" customHeight="1">
      <c r="B160" s="25"/>
      <c r="C160" s="32"/>
      <c r="D160" s="58"/>
      <c r="E160" s="26"/>
      <c r="F160" s="58"/>
      <c r="G160" s="52"/>
      <c r="H160" s="52"/>
      <c r="I160" s="186"/>
      <c r="J160" s="33">
        <f>ROUNDUP(J158+J105,-1)</f>
        <v>21020</v>
      </c>
      <c r="K160" s="33">
        <f>ROUNDUP(K158+K105,-1)</f>
        <v>21500</v>
      </c>
      <c r="L160" s="33">
        <f>ROUNDUP(L158+L105,-1)</f>
        <v>22130</v>
      </c>
      <c r="M160" s="33">
        <f>ROUNDUP(M158+M105,-1)</f>
        <v>22770</v>
      </c>
      <c r="N160" s="34" t="s">
        <v>27</v>
      </c>
      <c r="O160" s="28"/>
      <c r="P160" s="59"/>
      <c r="Q160" s="36"/>
      <c r="R160" s="36"/>
      <c r="S160" s="36"/>
      <c r="T160" s="36"/>
      <c r="U160" s="42"/>
      <c r="V160" s="28"/>
    </row>
    <row r="161" spans="2:22" s="4" customFormat="1" ht="18.75" customHeight="1">
      <c r="B161" s="25"/>
      <c r="C161" s="32"/>
      <c r="D161" s="26"/>
      <c r="E161" s="60"/>
      <c r="F161" s="60"/>
      <c r="G161" s="60"/>
      <c r="H161" s="26"/>
      <c r="I161" s="52"/>
      <c r="J161" s="186">
        <v>165</v>
      </c>
      <c r="K161" s="33">
        <f>ROUNDUP(K158+$B$113+K38-K34,-1)</f>
        <v>20600</v>
      </c>
      <c r="L161" s="33">
        <f>ROUNDUP(L158+$B$113+L38-L34,-1)</f>
        <v>21170</v>
      </c>
      <c r="M161" s="33">
        <f>ROUNDUP(M158+$B$113+M38-M34,-1)</f>
        <v>21680</v>
      </c>
      <c r="N161" s="34" t="s">
        <v>25</v>
      </c>
      <c r="O161" s="28"/>
      <c r="P161" s="35" t="s">
        <v>19</v>
      </c>
      <c r="Q161" s="36"/>
      <c r="R161" s="36"/>
      <c r="S161" s="36"/>
      <c r="T161" s="36" t="s">
        <v>20</v>
      </c>
      <c r="U161" s="42"/>
      <c r="V161" s="28"/>
    </row>
    <row r="162" spans="2:22" s="4" customFormat="1" ht="18.75" customHeight="1">
      <c r="B162" s="25"/>
      <c r="C162" s="32"/>
      <c r="D162" s="26"/>
      <c r="E162" s="60"/>
      <c r="F162" s="60"/>
      <c r="G162" s="60"/>
      <c r="H162" s="26"/>
      <c r="I162" s="52"/>
      <c r="J162" s="186"/>
      <c r="K162" s="33">
        <f>ROUNDUP(K161+K73,-1)</f>
        <v>21020</v>
      </c>
      <c r="L162" s="33">
        <f>ROUNDUP(L161+L73,-1)</f>
        <v>21650</v>
      </c>
      <c r="M162" s="33">
        <f>ROUNDUP(M161+M73,-1)</f>
        <v>22200</v>
      </c>
      <c r="N162" s="34" t="s">
        <v>26</v>
      </c>
      <c r="O162" s="28"/>
      <c r="P162" s="35"/>
      <c r="Q162" s="36"/>
      <c r="R162" s="36"/>
      <c r="S162" s="36"/>
      <c r="T162" s="36"/>
      <c r="U162" s="42"/>
      <c r="V162" s="28"/>
    </row>
    <row r="163" spans="2:22" s="4" customFormat="1" ht="18.75" customHeight="1">
      <c r="B163" s="25"/>
      <c r="C163" s="32"/>
      <c r="D163" s="26"/>
      <c r="E163" s="60"/>
      <c r="F163" s="60"/>
      <c r="G163" s="60"/>
      <c r="H163" s="26"/>
      <c r="I163" s="52"/>
      <c r="J163" s="186"/>
      <c r="K163" s="33">
        <f>ROUNDUP(K161+K109,-1)</f>
        <v>21950</v>
      </c>
      <c r="L163" s="33">
        <f>ROUNDUP(L161+L109,-1)</f>
        <v>22610</v>
      </c>
      <c r="M163" s="33">
        <f>ROUNDUP(M161+M109,-1)</f>
        <v>23190</v>
      </c>
      <c r="N163" s="34" t="s">
        <v>27</v>
      </c>
      <c r="O163" s="28"/>
      <c r="P163" s="35"/>
      <c r="Q163" s="36"/>
      <c r="R163" s="36"/>
      <c r="S163" s="36"/>
      <c r="T163" s="36"/>
      <c r="U163" s="42"/>
      <c r="V163" s="28"/>
    </row>
    <row r="164" spans="2:22" s="4" customFormat="1" ht="18.75" customHeight="1">
      <c r="B164" s="25"/>
      <c r="C164" s="32"/>
      <c r="D164" s="26"/>
      <c r="E164" s="26"/>
      <c r="F164" s="52"/>
      <c r="G164" s="52"/>
      <c r="H164" s="26"/>
      <c r="I164" s="52"/>
      <c r="J164" s="52"/>
      <c r="K164" s="186">
        <v>175</v>
      </c>
      <c r="L164" s="33">
        <f>ROUNDUP(L161+$B$113+L42-L38,-1)</f>
        <v>21650</v>
      </c>
      <c r="M164" s="33">
        <f>ROUNDUP(M161+$B$113+M42-M38,-1)</f>
        <v>22150</v>
      </c>
      <c r="N164" s="34" t="s">
        <v>25</v>
      </c>
      <c r="O164" s="28"/>
      <c r="P164" s="170" t="s">
        <v>21</v>
      </c>
      <c r="Q164" s="187"/>
      <c r="R164" s="187"/>
      <c r="S164" s="187"/>
      <c r="T164" s="187"/>
      <c r="U164" s="61"/>
      <c r="V164" s="28"/>
    </row>
    <row r="165" spans="2:22" s="4" customFormat="1" ht="18.75" customHeight="1">
      <c r="B165" s="25"/>
      <c r="C165" s="32"/>
      <c r="D165" s="26"/>
      <c r="E165" s="26"/>
      <c r="F165" s="52"/>
      <c r="G165" s="52"/>
      <c r="H165" s="26"/>
      <c r="I165" s="52"/>
      <c r="J165" s="26"/>
      <c r="K165" s="186"/>
      <c r="L165" s="33">
        <f>ROUNDUP(L164+L77,-1)</f>
        <v>22130</v>
      </c>
      <c r="M165" s="33">
        <f>ROUNDUP(M164+M77,-1)</f>
        <v>22670</v>
      </c>
      <c r="N165" s="34" t="s">
        <v>26</v>
      </c>
      <c r="O165" s="28"/>
      <c r="P165" s="187"/>
      <c r="Q165" s="187"/>
      <c r="R165" s="187"/>
      <c r="S165" s="187"/>
      <c r="T165" s="187"/>
      <c r="U165" s="61"/>
      <c r="V165" s="28"/>
    </row>
    <row r="166" spans="2:22" s="4" customFormat="1" ht="18.75" customHeight="1">
      <c r="B166" s="25"/>
      <c r="C166" s="32"/>
      <c r="D166" s="26"/>
      <c r="E166" s="26"/>
      <c r="F166" s="52"/>
      <c r="G166" s="52"/>
      <c r="H166" s="26"/>
      <c r="I166" s="52"/>
      <c r="J166" s="26"/>
      <c r="K166" s="186"/>
      <c r="L166" s="33">
        <f>ROUNDUP(L164+L113,-1)</f>
        <v>23130</v>
      </c>
      <c r="M166" s="33">
        <f>ROUNDUP(M164+M113,-1)</f>
        <v>23690</v>
      </c>
      <c r="N166" s="34" t="s">
        <v>27</v>
      </c>
      <c r="O166" s="28"/>
      <c r="P166" s="28"/>
      <c r="Q166" s="28"/>
      <c r="R166" s="28"/>
      <c r="S166" s="28"/>
      <c r="T166" s="28"/>
      <c r="U166" s="42"/>
      <c r="V166" s="28"/>
    </row>
    <row r="167" spans="2:22" s="4" customFormat="1" ht="18.75" customHeight="1">
      <c r="B167" s="25"/>
      <c r="C167" s="32"/>
      <c r="D167" s="32"/>
      <c r="E167" s="26"/>
      <c r="F167" s="52"/>
      <c r="G167" s="52"/>
      <c r="H167" s="32"/>
      <c r="I167" s="62"/>
      <c r="J167" s="63"/>
      <c r="K167" s="63"/>
      <c r="L167" s="63"/>
      <c r="M167" s="63"/>
      <c r="N167" s="63"/>
      <c r="O167" s="28"/>
      <c r="P167" s="28"/>
      <c r="Q167" s="28"/>
      <c r="R167" s="28"/>
      <c r="S167" s="28"/>
      <c r="T167" s="28"/>
      <c r="U167" s="42"/>
      <c r="V167" s="28"/>
    </row>
    <row r="168" spans="2:22" s="4" customFormat="1" ht="18.75" customHeight="1">
      <c r="B168" s="25"/>
      <c r="C168" s="32"/>
      <c r="D168" s="32"/>
      <c r="E168" s="26"/>
      <c r="F168" s="52"/>
      <c r="G168" s="52"/>
      <c r="H168" s="32"/>
      <c r="I168" s="63"/>
      <c r="J168" s="63"/>
      <c r="K168" s="199" t="s">
        <v>68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42"/>
      <c r="V168" s="28"/>
    </row>
    <row r="169" spans="2:22" s="4" customFormat="1" ht="18.75" customHeight="1">
      <c r="B169" s="25"/>
      <c r="C169" s="32"/>
      <c r="D169" s="32"/>
      <c r="E169" s="26"/>
      <c r="F169" s="52"/>
      <c r="G169" s="52"/>
      <c r="H169" s="32"/>
      <c r="I169" s="63"/>
      <c r="J169" s="6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42"/>
      <c r="V169" s="28"/>
    </row>
    <row r="170" spans="2:22" s="4" customFormat="1" ht="18.75" customHeight="1">
      <c r="B170" s="25"/>
      <c r="C170" s="32"/>
      <c r="D170" s="32"/>
      <c r="E170" s="26"/>
      <c r="F170" s="52"/>
      <c r="G170" s="52"/>
      <c r="H170" s="32"/>
      <c r="I170" s="62"/>
      <c r="J170" s="134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42"/>
      <c r="V170" s="28"/>
    </row>
    <row r="171" spans="2:22" s="4" customFormat="1" ht="18.75" customHeight="1">
      <c r="B171" s="25"/>
      <c r="C171" s="32"/>
      <c r="D171" s="32"/>
      <c r="E171" s="26"/>
      <c r="F171" s="52"/>
      <c r="G171" s="52"/>
      <c r="H171" s="32"/>
      <c r="I171" s="134"/>
      <c r="J171" s="134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42"/>
      <c r="V171" s="28"/>
    </row>
    <row r="172" spans="2:22" s="4" customFormat="1" ht="18.75" customHeight="1">
      <c r="B172" s="25"/>
      <c r="C172" s="32"/>
      <c r="D172" s="32"/>
      <c r="E172" s="26"/>
      <c r="F172" s="52"/>
      <c r="G172" s="52"/>
      <c r="H172" s="32"/>
      <c r="I172" s="134"/>
      <c r="J172" s="134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42"/>
      <c r="V172" s="28"/>
    </row>
    <row r="173" spans="2:22" s="4" customFormat="1" ht="18.75" customHeight="1">
      <c r="B173" s="25"/>
      <c r="C173" s="32"/>
      <c r="D173" s="32"/>
      <c r="E173" s="26"/>
      <c r="F173" s="52"/>
      <c r="G173" s="52"/>
      <c r="H173" s="32"/>
      <c r="I173" s="134"/>
      <c r="J173" s="134"/>
      <c r="K173" s="134"/>
      <c r="L173" s="134"/>
      <c r="M173" s="134"/>
      <c r="N173" s="134"/>
      <c r="O173" s="28"/>
      <c r="P173" s="28"/>
      <c r="Q173" s="28"/>
      <c r="R173" s="28"/>
      <c r="S173" s="28"/>
      <c r="T173" s="28"/>
      <c r="U173" s="42"/>
      <c r="V173" s="28"/>
    </row>
    <row r="174" spans="2:22" s="4" customFormat="1" ht="18.75" customHeight="1" thickBot="1">
      <c r="B174" s="67"/>
      <c r="C174" s="68"/>
      <c r="D174" s="69"/>
      <c r="E174" s="68"/>
      <c r="F174" s="68"/>
      <c r="G174" s="70"/>
      <c r="H174" s="68"/>
      <c r="I174" s="71"/>
      <c r="J174" s="72"/>
      <c r="K174" s="72"/>
      <c r="L174" s="73"/>
      <c r="M174" s="71"/>
      <c r="N174" s="71"/>
      <c r="O174" s="71"/>
      <c r="P174" s="71"/>
      <c r="Q174" s="71"/>
      <c r="R174" s="71"/>
      <c r="S174" s="71"/>
      <c r="T174" s="71"/>
      <c r="U174" s="74"/>
      <c r="V174" s="28"/>
    </row>
    <row r="177" spans="2:22" s="4" customFormat="1" ht="25.5">
      <c r="B177" s="99"/>
      <c r="C177" s="13" t="s">
        <v>28</v>
      </c>
      <c r="D177" s="86"/>
      <c r="E177" s="10"/>
      <c r="F177" s="10"/>
      <c r="G177" s="87"/>
      <c r="H177" s="10"/>
      <c r="K177" s="86"/>
      <c r="L177" s="10"/>
      <c r="R177" s="88"/>
      <c r="S177" s="88"/>
      <c r="T177" s="88"/>
      <c r="U177" s="88"/>
      <c r="V177" s="88"/>
    </row>
    <row r="178" spans="7:22" s="4" customFormat="1" ht="18" customHeight="1">
      <c r="G178" s="100"/>
      <c r="H178" s="100"/>
      <c r="I178" s="100"/>
      <c r="J178" s="100"/>
      <c r="K178" s="100"/>
      <c r="L178" s="100"/>
      <c r="R178" s="101"/>
      <c r="S178" s="101"/>
      <c r="T178" s="101"/>
      <c r="U178" s="101"/>
      <c r="V178" s="101"/>
    </row>
    <row r="179" spans="6:22" s="4" customFormat="1" ht="13.5" thickBot="1">
      <c r="F179" s="105" t="e">
        <f>#REF!+#REF!</f>
        <v>#REF!</v>
      </c>
      <c r="G179" s="103"/>
      <c r="H179" s="106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U179" s="104"/>
      <c r="V179" s="28"/>
    </row>
    <row r="180" spans="2:22" s="4" customFormat="1" ht="13.5" customHeight="1" thickBot="1">
      <c r="B180" s="107"/>
      <c r="C180" s="108"/>
      <c r="D180" s="108"/>
      <c r="E180" s="108"/>
      <c r="F180" s="108"/>
      <c r="G180" s="108"/>
      <c r="H180" s="108"/>
      <c r="I180" s="109"/>
      <c r="J180" s="109"/>
      <c r="K180" s="110"/>
      <c r="L180" s="108"/>
      <c r="M180" s="108"/>
      <c r="N180" s="108"/>
      <c r="O180" s="108"/>
      <c r="P180" s="108"/>
      <c r="Q180" s="108"/>
      <c r="R180" s="108"/>
      <c r="S180" s="108"/>
      <c r="T180" s="108"/>
      <c r="U180" s="111"/>
      <c r="V180" s="28"/>
    </row>
    <row r="181" spans="2:22" s="4" customFormat="1" ht="18.75" customHeight="1" thickBot="1">
      <c r="B181" s="85"/>
      <c r="C181" s="176" t="s">
        <v>29</v>
      </c>
      <c r="D181" s="177"/>
      <c r="E181" s="112">
        <v>80</v>
      </c>
      <c r="F181" s="112">
        <v>90</v>
      </c>
      <c r="G181" s="112">
        <v>100</v>
      </c>
      <c r="H181" s="112">
        <v>110</v>
      </c>
      <c r="I181" s="112">
        <v>120</v>
      </c>
      <c r="J181" s="112">
        <v>130</v>
      </c>
      <c r="K181" s="112">
        <v>140</v>
      </c>
      <c r="L181" s="112">
        <v>150</v>
      </c>
      <c r="M181" s="112">
        <v>160</v>
      </c>
      <c r="N181" s="112">
        <v>170</v>
      </c>
      <c r="O181" s="112">
        <v>180</v>
      </c>
      <c r="P181" s="113">
        <v>190</v>
      </c>
      <c r="Q181" s="114">
        <v>200</v>
      </c>
      <c r="R181" s="115">
        <v>210</v>
      </c>
      <c r="S181" s="116">
        <v>220</v>
      </c>
      <c r="T181" s="28"/>
      <c r="U181" s="42"/>
      <c r="V181" s="28"/>
    </row>
    <row r="182" spans="2:22" s="4" customFormat="1" ht="18.75" customHeight="1">
      <c r="B182" s="85"/>
      <c r="C182" s="180" t="s">
        <v>25</v>
      </c>
      <c r="D182" s="181"/>
      <c r="E182" s="83">
        <f aca="true" t="shared" si="30" ref="E182:P182">ROUNDUP(F182-$U$131-E121+D121,-1)</f>
        <v>7500</v>
      </c>
      <c r="F182" s="83">
        <f t="shared" si="30"/>
        <v>8070</v>
      </c>
      <c r="G182" s="83">
        <f t="shared" si="30"/>
        <v>8580</v>
      </c>
      <c r="H182" s="83">
        <f t="shared" si="30"/>
        <v>9030</v>
      </c>
      <c r="I182" s="83">
        <f t="shared" si="30"/>
        <v>9380</v>
      </c>
      <c r="J182" s="83">
        <f t="shared" si="30"/>
        <v>9790</v>
      </c>
      <c r="K182" s="83">
        <f t="shared" si="30"/>
        <v>10300</v>
      </c>
      <c r="L182" s="83">
        <f t="shared" si="30"/>
        <v>11130</v>
      </c>
      <c r="M182" s="83">
        <f t="shared" si="30"/>
        <v>11510</v>
      </c>
      <c r="N182" s="83">
        <f t="shared" si="30"/>
        <v>12020</v>
      </c>
      <c r="O182" s="83">
        <f t="shared" si="30"/>
        <v>12530</v>
      </c>
      <c r="P182" s="83">
        <f t="shared" si="30"/>
        <v>12980</v>
      </c>
      <c r="Q182" s="117">
        <f>ROUNDUP(U130+P121,-1)</f>
        <v>13290</v>
      </c>
      <c r="R182" s="83">
        <f>ROUNDUP(Q182+$U$131+Q121-P121,-1)</f>
        <v>13800</v>
      </c>
      <c r="S182" s="83">
        <f>ROUNDUP(R182+$U$131+R121-Q121,-1)</f>
        <v>14310</v>
      </c>
      <c r="T182" s="28"/>
      <c r="U182" s="42"/>
      <c r="V182" s="28"/>
    </row>
    <row r="183" spans="2:22" s="4" customFormat="1" ht="18.75" customHeight="1">
      <c r="B183" s="85"/>
      <c r="C183" s="180" t="s">
        <v>26</v>
      </c>
      <c r="D183" s="181"/>
      <c r="E183" s="118">
        <f aca="true" t="shared" si="31" ref="E183:S183">ROUNDUP(E182+D128,-1)</f>
        <v>7790</v>
      </c>
      <c r="F183" s="33">
        <f t="shared" si="31"/>
        <v>8390</v>
      </c>
      <c r="G183" s="33">
        <f t="shared" si="31"/>
        <v>8940</v>
      </c>
      <c r="H183" s="33">
        <f t="shared" si="31"/>
        <v>9420</v>
      </c>
      <c r="I183" s="33">
        <f t="shared" si="31"/>
        <v>9770</v>
      </c>
      <c r="J183" s="33">
        <f t="shared" si="31"/>
        <v>10180</v>
      </c>
      <c r="K183" s="33">
        <f t="shared" si="31"/>
        <v>10720</v>
      </c>
      <c r="L183" s="33">
        <f t="shared" si="31"/>
        <v>11420</v>
      </c>
      <c r="M183" s="33">
        <f t="shared" si="31"/>
        <v>11870</v>
      </c>
      <c r="N183" s="33">
        <f t="shared" si="31"/>
        <v>12410</v>
      </c>
      <c r="O183" s="33">
        <f t="shared" si="31"/>
        <v>12920</v>
      </c>
      <c r="P183" s="33">
        <f t="shared" si="31"/>
        <v>13400</v>
      </c>
      <c r="Q183" s="119">
        <f t="shared" si="31"/>
        <v>13810</v>
      </c>
      <c r="R183" s="33">
        <f t="shared" si="31"/>
        <v>14350</v>
      </c>
      <c r="S183" s="95">
        <f t="shared" si="31"/>
        <v>14890</v>
      </c>
      <c r="T183" s="28"/>
      <c r="U183" s="42"/>
      <c r="V183" s="28"/>
    </row>
    <row r="184" spans="2:22" s="4" customFormat="1" ht="18.75" customHeight="1" thickBot="1">
      <c r="B184" s="85"/>
      <c r="C184" s="180" t="s">
        <v>27</v>
      </c>
      <c r="D184" s="181"/>
      <c r="E184" s="120">
        <f aca="true" t="shared" si="32" ref="E184:S184">ROUNDUP(E182+D135,-1)</f>
        <v>8020</v>
      </c>
      <c r="F184" s="84">
        <f t="shared" si="32"/>
        <v>8650</v>
      </c>
      <c r="G184" s="84">
        <f t="shared" si="32"/>
        <v>9220</v>
      </c>
      <c r="H184" s="84">
        <f t="shared" si="32"/>
        <v>9740</v>
      </c>
      <c r="I184" s="84">
        <f t="shared" si="32"/>
        <v>10120</v>
      </c>
      <c r="J184" s="84">
        <f t="shared" si="32"/>
        <v>10560</v>
      </c>
      <c r="K184" s="84">
        <f t="shared" si="32"/>
        <v>11140</v>
      </c>
      <c r="L184" s="84">
        <f t="shared" si="32"/>
        <v>11870</v>
      </c>
      <c r="M184" s="84">
        <f t="shared" si="32"/>
        <v>12350</v>
      </c>
      <c r="N184" s="84">
        <f t="shared" si="32"/>
        <v>12920</v>
      </c>
      <c r="O184" s="84">
        <f t="shared" si="32"/>
        <v>13460</v>
      </c>
      <c r="P184" s="84">
        <f t="shared" si="32"/>
        <v>13980</v>
      </c>
      <c r="Q184" s="121">
        <f t="shared" si="32"/>
        <v>14410</v>
      </c>
      <c r="R184" s="84">
        <f t="shared" si="32"/>
        <v>14990</v>
      </c>
      <c r="S184" s="122">
        <f t="shared" si="32"/>
        <v>15560</v>
      </c>
      <c r="T184" s="28"/>
      <c r="U184" s="42"/>
      <c r="V184" s="28"/>
    </row>
    <row r="185" spans="2:22" s="4" customFormat="1" ht="18.75" customHeight="1">
      <c r="B185" s="85"/>
      <c r="C185" s="28"/>
      <c r="D185" s="28"/>
      <c r="E185" s="28"/>
      <c r="F185" s="28"/>
      <c r="G185" s="28"/>
      <c r="H185" s="28"/>
      <c r="I185" s="123"/>
      <c r="J185" s="123"/>
      <c r="K185" s="124"/>
      <c r="L185" s="28"/>
      <c r="M185" s="28"/>
      <c r="N185" s="28"/>
      <c r="O185" s="28"/>
      <c r="P185" s="28"/>
      <c r="Q185" s="28"/>
      <c r="R185" s="28"/>
      <c r="S185" s="28"/>
      <c r="T185" s="28"/>
      <c r="U185" s="42"/>
      <c r="V185" s="28"/>
    </row>
    <row r="186" spans="2:22" s="4" customFormat="1" ht="18.75" customHeight="1">
      <c r="B186" s="85"/>
      <c r="D186" s="32"/>
      <c r="E186" s="60"/>
      <c r="F186" s="60"/>
      <c r="G186" s="60"/>
      <c r="H186" s="28"/>
      <c r="I186" s="182" t="s">
        <v>30</v>
      </c>
      <c r="J186" s="183"/>
      <c r="K186" s="183"/>
      <c r="L186" s="183"/>
      <c r="M186" s="183"/>
      <c r="N186" s="183"/>
      <c r="O186" s="125"/>
      <c r="P186" s="29" t="s">
        <v>31</v>
      </c>
      <c r="R186" s="30"/>
      <c r="S186" s="30"/>
      <c r="T186" s="30"/>
      <c r="U186" s="31"/>
      <c r="V186" s="30"/>
    </row>
    <row r="187" spans="2:22" s="4" customFormat="1" ht="18.75" customHeight="1">
      <c r="B187" s="85"/>
      <c r="D187" s="32"/>
      <c r="E187" s="26"/>
      <c r="F187" s="52"/>
      <c r="G187" s="126"/>
      <c r="H187" s="28"/>
      <c r="I187" s="183"/>
      <c r="J187" s="183"/>
      <c r="K187" s="183"/>
      <c r="L187" s="183"/>
      <c r="M187" s="183"/>
      <c r="N187" s="183"/>
      <c r="O187" s="125"/>
      <c r="P187" s="35" t="s">
        <v>32</v>
      </c>
      <c r="R187" s="36"/>
      <c r="S187" s="36"/>
      <c r="T187" s="28"/>
      <c r="U187" s="127"/>
      <c r="V187" s="30"/>
    </row>
    <row r="188" spans="2:22" s="4" customFormat="1" ht="18.75" customHeight="1">
      <c r="B188" s="85"/>
      <c r="C188" s="32"/>
      <c r="D188" s="32"/>
      <c r="E188" s="26"/>
      <c r="F188" s="52"/>
      <c r="G188" s="126"/>
      <c r="H188" s="28"/>
      <c r="I188" s="183"/>
      <c r="J188" s="183"/>
      <c r="K188" s="183"/>
      <c r="L188" s="183"/>
      <c r="M188" s="183"/>
      <c r="N188" s="183"/>
      <c r="O188" s="125"/>
      <c r="P188" s="35" t="s">
        <v>9</v>
      </c>
      <c r="R188" s="36"/>
      <c r="S188" s="36"/>
      <c r="T188" s="28"/>
      <c r="U188" s="127" t="s">
        <v>33</v>
      </c>
      <c r="V188" s="28"/>
    </row>
    <row r="189" spans="2:22" s="4" customFormat="1" ht="18.75" customHeight="1">
      <c r="B189" s="85"/>
      <c r="C189" s="32"/>
      <c r="D189" s="32"/>
      <c r="E189" s="26"/>
      <c r="F189" s="52"/>
      <c r="G189" s="126"/>
      <c r="H189" s="28"/>
      <c r="I189" s="182" t="s">
        <v>34</v>
      </c>
      <c r="J189" s="184"/>
      <c r="K189" s="184"/>
      <c r="L189" s="184"/>
      <c r="M189" s="184"/>
      <c r="N189" s="184"/>
      <c r="O189" s="125"/>
      <c r="P189" s="35" t="s">
        <v>39</v>
      </c>
      <c r="R189" s="36"/>
      <c r="S189" s="36"/>
      <c r="T189" s="28"/>
      <c r="U189" s="127" t="s">
        <v>12</v>
      </c>
      <c r="V189" s="28"/>
    </row>
    <row r="190" spans="2:22" s="4" customFormat="1" ht="18.75" customHeight="1">
      <c r="B190" s="85"/>
      <c r="C190" s="32"/>
      <c r="D190" s="32"/>
      <c r="E190" s="26"/>
      <c r="F190" s="52"/>
      <c r="G190" s="126"/>
      <c r="H190" s="28"/>
      <c r="I190" s="184"/>
      <c r="J190" s="184"/>
      <c r="K190" s="184"/>
      <c r="L190" s="184"/>
      <c r="M190" s="184"/>
      <c r="N190" s="184"/>
      <c r="O190" s="128"/>
      <c r="P190" s="35" t="s">
        <v>40</v>
      </c>
      <c r="R190" s="36"/>
      <c r="S190" s="36"/>
      <c r="T190" s="28"/>
      <c r="U190" s="127" t="s">
        <v>14</v>
      </c>
      <c r="V190" s="28"/>
    </row>
    <row r="191" spans="2:22" s="4" customFormat="1" ht="18.75" customHeight="1">
      <c r="B191" s="85"/>
      <c r="C191" s="32"/>
      <c r="D191" s="32"/>
      <c r="E191" s="26"/>
      <c r="F191" s="52"/>
      <c r="G191" s="126"/>
      <c r="H191" s="28"/>
      <c r="I191" s="184"/>
      <c r="J191" s="184"/>
      <c r="K191" s="184"/>
      <c r="L191" s="184"/>
      <c r="M191" s="184"/>
      <c r="N191" s="184"/>
      <c r="O191" s="128"/>
      <c r="P191" s="35" t="s">
        <v>41</v>
      </c>
      <c r="R191" s="36"/>
      <c r="S191" s="36"/>
      <c r="T191" s="28"/>
      <c r="U191" s="127" t="s">
        <v>16</v>
      </c>
      <c r="V191" s="28"/>
    </row>
    <row r="192" spans="2:22" s="4" customFormat="1" ht="18.75" customHeight="1">
      <c r="B192" s="85"/>
      <c r="C192" s="32"/>
      <c r="D192" s="32"/>
      <c r="E192" s="26"/>
      <c r="F192" s="52"/>
      <c r="G192" s="126"/>
      <c r="H192" s="28"/>
      <c r="I192" s="184"/>
      <c r="J192" s="184"/>
      <c r="K192" s="184"/>
      <c r="L192" s="184"/>
      <c r="M192" s="184"/>
      <c r="N192" s="184"/>
      <c r="O192" s="28"/>
      <c r="P192" s="59" t="s">
        <v>42</v>
      </c>
      <c r="R192" s="36"/>
      <c r="S192" s="36"/>
      <c r="T192" s="28"/>
      <c r="U192" s="127" t="s">
        <v>18</v>
      </c>
      <c r="V192" s="28"/>
    </row>
    <row r="193" spans="2:22" s="4" customFormat="1" ht="18.75" customHeight="1">
      <c r="B193" s="85"/>
      <c r="C193" s="32"/>
      <c r="D193" s="32"/>
      <c r="E193" s="26"/>
      <c r="F193" s="52"/>
      <c r="G193" s="126"/>
      <c r="H193" s="28"/>
      <c r="I193" s="28"/>
      <c r="J193" s="28"/>
      <c r="K193" s="28"/>
      <c r="L193" s="28"/>
      <c r="M193" s="28"/>
      <c r="N193" s="28"/>
      <c r="O193" s="28"/>
      <c r="P193" s="35" t="s">
        <v>19</v>
      </c>
      <c r="R193" s="36"/>
      <c r="S193" s="36"/>
      <c r="T193" s="28"/>
      <c r="U193" s="127" t="s">
        <v>20</v>
      </c>
      <c r="V193" s="28"/>
    </row>
    <row r="194" spans="2:22" s="4" customFormat="1" ht="18.75" customHeight="1">
      <c r="B194" s="85"/>
      <c r="C194" s="32"/>
      <c r="D194" s="32"/>
      <c r="E194" s="26"/>
      <c r="F194" s="52"/>
      <c r="G194" s="126"/>
      <c r="H194" s="28"/>
      <c r="I194" s="123"/>
      <c r="J194" s="123"/>
      <c r="K194" s="124"/>
      <c r="L194" s="28"/>
      <c r="M194" s="28"/>
      <c r="N194" s="28"/>
      <c r="O194" s="28"/>
      <c r="P194" s="28"/>
      <c r="Q194" s="170" t="s">
        <v>21</v>
      </c>
      <c r="R194" s="171"/>
      <c r="S194" s="171"/>
      <c r="T194" s="171"/>
      <c r="U194" s="172"/>
      <c r="V194" s="129"/>
    </row>
    <row r="195" spans="2:22" s="4" customFormat="1" ht="18.75" customHeight="1">
      <c r="B195" s="85"/>
      <c r="C195" s="32"/>
      <c r="D195" s="32"/>
      <c r="E195" s="200" t="s">
        <v>35</v>
      </c>
      <c r="F195" s="52"/>
      <c r="G195" s="126"/>
      <c r="H195" s="28"/>
      <c r="I195" s="123"/>
      <c r="J195" s="123"/>
      <c r="K195" s="124"/>
      <c r="L195" s="28"/>
      <c r="M195" s="28"/>
      <c r="N195" s="28"/>
      <c r="O195" s="28"/>
      <c r="P195" s="28"/>
      <c r="Q195" s="171"/>
      <c r="R195" s="171"/>
      <c r="S195" s="171"/>
      <c r="T195" s="171"/>
      <c r="U195" s="172"/>
      <c r="V195" s="129"/>
    </row>
    <row r="196" spans="2:22" s="4" customFormat="1" ht="18.75" customHeight="1">
      <c r="B196" s="85"/>
      <c r="C196" s="32"/>
      <c r="D196" s="32"/>
      <c r="E196" s="26"/>
      <c r="F196" s="52"/>
      <c r="G196" s="126"/>
      <c r="H196" s="28"/>
      <c r="I196" s="123"/>
      <c r="J196" s="123"/>
      <c r="K196" s="124"/>
      <c r="L196" s="28"/>
      <c r="M196" s="28"/>
      <c r="N196" s="28"/>
      <c r="O196" s="28"/>
      <c r="P196" s="28"/>
      <c r="Q196" s="28"/>
      <c r="R196" s="28"/>
      <c r="S196" s="28"/>
      <c r="T196" s="28"/>
      <c r="U196" s="42"/>
      <c r="V196" s="28"/>
    </row>
    <row r="197" spans="2:22" s="4" customFormat="1" ht="18.75" customHeight="1" thickBot="1">
      <c r="B197" s="130"/>
      <c r="C197" s="73"/>
      <c r="D197" s="73"/>
      <c r="E197" s="131"/>
      <c r="F197" s="132"/>
      <c r="G197" s="71"/>
      <c r="H197" s="71"/>
      <c r="I197" s="72"/>
      <c r="J197" s="72"/>
      <c r="K197" s="73"/>
      <c r="L197" s="71"/>
      <c r="M197" s="71"/>
      <c r="N197" s="71"/>
      <c r="O197" s="71"/>
      <c r="P197" s="71"/>
      <c r="Q197" s="71"/>
      <c r="R197" s="71"/>
      <c r="S197" s="71"/>
      <c r="T197" s="71"/>
      <c r="U197" s="74"/>
      <c r="V197" s="28"/>
    </row>
    <row r="198" spans="9:22" s="4" customFormat="1" ht="18.75" customHeight="1">
      <c r="I198" s="123"/>
      <c r="J198" s="123"/>
      <c r="K198" s="124"/>
      <c r="V198" s="28"/>
    </row>
    <row r="199" spans="3:22" s="4" customFormat="1" ht="25.5">
      <c r="C199" s="135" t="s">
        <v>38</v>
      </c>
      <c r="D199" s="136"/>
      <c r="E199" s="137"/>
      <c r="F199" s="137"/>
      <c r="G199" s="138"/>
      <c r="H199" s="139"/>
      <c r="I199" s="123"/>
      <c r="J199" s="123"/>
      <c r="K199" s="124"/>
      <c r="L199" s="138"/>
      <c r="V199" s="28"/>
    </row>
    <row r="200" spans="3:13" s="4" customFormat="1" ht="18.75" customHeight="1" thickBot="1">
      <c r="C200" s="140"/>
      <c r="D200" s="136"/>
      <c r="E200" s="137"/>
      <c r="F200" s="137"/>
      <c r="G200" s="138"/>
      <c r="H200" s="139"/>
      <c r="I200" s="123"/>
      <c r="J200" s="123"/>
      <c r="K200" s="124"/>
      <c r="L200" s="138"/>
      <c r="M200" s="28"/>
    </row>
    <row r="201" spans="2:22" s="4" customFormat="1" ht="14.25" customHeight="1" thickBot="1">
      <c r="B201" s="107"/>
      <c r="C201" s="141"/>
      <c r="D201" s="142"/>
      <c r="E201" s="142"/>
      <c r="F201" s="142"/>
      <c r="G201" s="143"/>
      <c r="H201" s="143"/>
      <c r="I201" s="109"/>
      <c r="J201" s="144"/>
      <c r="V201" s="28"/>
    </row>
    <row r="202" spans="2:21" s="4" customFormat="1" ht="18.75" customHeight="1" thickBot="1" thickTop="1">
      <c r="B202" s="85"/>
      <c r="C202" s="178" t="str">
        <f>K5</f>
        <v>3 категория</v>
      </c>
      <c r="D202" s="179"/>
      <c r="E202" s="145">
        <f>ROUNDUP(D138+U137,-1)</f>
        <v>3620</v>
      </c>
      <c r="F202" s="146"/>
      <c r="G202" s="104"/>
      <c r="H202" s="104"/>
      <c r="I202" s="104"/>
      <c r="J202" s="147"/>
      <c r="L202" s="157"/>
      <c r="M202" s="158"/>
      <c r="N202" s="158"/>
      <c r="O202" s="158"/>
      <c r="P202" s="158"/>
      <c r="Q202" s="158"/>
      <c r="R202" s="158"/>
      <c r="S202" s="158"/>
      <c r="T202" s="158"/>
      <c r="U202" s="159"/>
    </row>
    <row r="203" spans="2:21" s="4" customFormat="1" ht="18.75" customHeight="1">
      <c r="B203" s="85"/>
      <c r="C203" s="148"/>
      <c r="D203" s="148"/>
      <c r="E203" s="149"/>
      <c r="F203" s="150"/>
      <c r="G203" s="104"/>
      <c r="H203" s="104"/>
      <c r="I203" s="104"/>
      <c r="J203" s="147"/>
      <c r="L203" s="160"/>
      <c r="M203" s="161" t="s">
        <v>43</v>
      </c>
      <c r="N203" s="28"/>
      <c r="O203" s="28"/>
      <c r="P203" s="28"/>
      <c r="Q203" s="28"/>
      <c r="R203" s="28"/>
      <c r="S203" s="28"/>
      <c r="T203" s="28"/>
      <c r="U203" s="162"/>
    </row>
    <row r="204" spans="2:22" ht="20.25">
      <c r="B204" s="151"/>
      <c r="C204" s="152"/>
      <c r="D204" s="152"/>
      <c r="E204" s="152"/>
      <c r="F204" s="152"/>
      <c r="G204" s="152"/>
      <c r="H204" s="152"/>
      <c r="I204" s="152"/>
      <c r="J204" s="153"/>
      <c r="K204" s="4"/>
      <c r="L204" s="160"/>
      <c r="M204" s="163" t="s">
        <v>44</v>
      </c>
      <c r="N204" s="163"/>
      <c r="O204" s="28"/>
      <c r="P204" s="28"/>
      <c r="Q204" s="28"/>
      <c r="R204" s="28"/>
      <c r="S204" s="28"/>
      <c r="T204" s="28"/>
      <c r="U204" s="162"/>
      <c r="V204" s="4"/>
    </row>
    <row r="205" spans="2:22" ht="20.25">
      <c r="B205" s="151"/>
      <c r="C205" s="152"/>
      <c r="D205" s="152"/>
      <c r="E205" s="152"/>
      <c r="F205" s="152"/>
      <c r="G205" s="152"/>
      <c r="H205" s="152"/>
      <c r="I205" s="152"/>
      <c r="J205" s="153"/>
      <c r="K205" s="4"/>
      <c r="L205" s="160"/>
      <c r="M205" s="163" t="s">
        <v>45</v>
      </c>
      <c r="N205" s="163"/>
      <c r="O205" s="28"/>
      <c r="P205" s="28"/>
      <c r="Q205" s="28"/>
      <c r="R205" s="28"/>
      <c r="S205" s="28"/>
      <c r="T205" s="28"/>
      <c r="U205" s="162"/>
      <c r="V205" s="4"/>
    </row>
    <row r="206" spans="2:22" ht="20.25">
      <c r="B206" s="151"/>
      <c r="C206" s="152"/>
      <c r="D206" s="152"/>
      <c r="E206" s="152"/>
      <c r="F206" s="152"/>
      <c r="G206" s="152"/>
      <c r="H206" s="152"/>
      <c r="I206" s="152"/>
      <c r="J206" s="153"/>
      <c r="K206" s="4"/>
      <c r="L206" s="160"/>
      <c r="M206" s="163" t="s">
        <v>46</v>
      </c>
      <c r="N206" s="163"/>
      <c r="O206" s="28"/>
      <c r="P206" s="28"/>
      <c r="Q206" s="28"/>
      <c r="R206" s="28"/>
      <c r="S206" s="28"/>
      <c r="T206" s="28"/>
      <c r="U206" s="162"/>
      <c r="V206" s="4"/>
    </row>
    <row r="207" spans="2:22" ht="20.25">
      <c r="B207" s="151"/>
      <c r="C207" s="152"/>
      <c r="D207" s="152"/>
      <c r="E207" s="152"/>
      <c r="F207" s="152"/>
      <c r="G207" s="152"/>
      <c r="H207" s="152"/>
      <c r="I207" s="152"/>
      <c r="J207" s="153"/>
      <c r="K207" s="4"/>
      <c r="L207" s="160"/>
      <c r="M207" s="163" t="s">
        <v>47</v>
      </c>
      <c r="N207" s="163"/>
      <c r="O207" s="28"/>
      <c r="P207" s="28"/>
      <c r="Q207" s="28"/>
      <c r="R207" s="28"/>
      <c r="S207" s="28"/>
      <c r="T207" s="28"/>
      <c r="U207" s="162"/>
      <c r="V207" s="4"/>
    </row>
    <row r="208" spans="2:22" ht="20.25">
      <c r="B208" s="151"/>
      <c r="C208" s="152"/>
      <c r="D208" s="152"/>
      <c r="E208" s="152"/>
      <c r="F208" s="152"/>
      <c r="G208" s="152"/>
      <c r="H208" s="152"/>
      <c r="I208" s="152"/>
      <c r="J208" s="153"/>
      <c r="K208" s="4"/>
      <c r="L208" s="160"/>
      <c r="M208" s="163" t="s">
        <v>48</v>
      </c>
      <c r="N208" s="163"/>
      <c r="O208" s="28"/>
      <c r="P208" s="28"/>
      <c r="Q208" s="28"/>
      <c r="R208" s="28"/>
      <c r="S208" s="28"/>
      <c r="T208" s="28"/>
      <c r="U208" s="162"/>
      <c r="V208" s="4"/>
    </row>
    <row r="209" spans="2:22" ht="20.25">
      <c r="B209" s="151"/>
      <c r="C209" s="152"/>
      <c r="D209" s="152"/>
      <c r="E209" s="152"/>
      <c r="F209" s="152"/>
      <c r="G209" s="152"/>
      <c r="H209" s="152"/>
      <c r="I209" s="152"/>
      <c r="J209" s="153"/>
      <c r="K209" s="4"/>
      <c r="L209" s="160"/>
      <c r="M209" s="163" t="s">
        <v>49</v>
      </c>
      <c r="N209" s="163"/>
      <c r="O209" s="28"/>
      <c r="P209" s="28"/>
      <c r="Q209" s="28"/>
      <c r="R209" s="28"/>
      <c r="S209" s="28"/>
      <c r="T209" s="28"/>
      <c r="U209" s="162"/>
      <c r="V209" s="4"/>
    </row>
    <row r="210" spans="2:22" ht="15.75" thickBot="1">
      <c r="B210" s="154"/>
      <c r="C210" s="155"/>
      <c r="D210" s="155"/>
      <c r="E210" s="155"/>
      <c r="F210" s="155"/>
      <c r="G210" s="155"/>
      <c r="H210" s="155"/>
      <c r="I210" s="155"/>
      <c r="J210" s="156"/>
      <c r="K210" s="4"/>
      <c r="L210" s="164"/>
      <c r="M210" s="165"/>
      <c r="N210" s="165"/>
      <c r="O210" s="165"/>
      <c r="P210" s="165"/>
      <c r="Q210" s="165"/>
      <c r="R210" s="165"/>
      <c r="S210" s="165"/>
      <c r="T210" s="165"/>
      <c r="U210" s="166"/>
      <c r="V210" s="4"/>
    </row>
    <row r="211" spans="2:22" ht="15">
      <c r="B211" s="152"/>
      <c r="C211" s="152"/>
      <c r="D211" s="152"/>
      <c r="E211" s="152"/>
      <c r="F211" s="152"/>
      <c r="G211" s="152"/>
      <c r="H211" s="152"/>
      <c r="I211" s="152"/>
      <c r="J211" s="15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0" s="4" customFormat="1" ht="18.75" customHeight="1">
      <c r="B212" s="167" t="s">
        <v>50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s="4" customFormat="1" ht="18.75" customHeight="1">
      <c r="B213" s="167" t="s">
        <v>51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s="4" customFormat="1" ht="18.75" customHeight="1">
      <c r="B214" s="167" t="s">
        <v>52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s="4" customFormat="1" ht="18.75" customHeight="1">
      <c r="B215" s="168" t="s">
        <v>53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</sheetData>
  <sheetProtection/>
  <mergeCells count="71">
    <mergeCell ref="K168:T172"/>
    <mergeCell ref="C1:J1"/>
    <mergeCell ref="N1:U4"/>
    <mergeCell ref="C2:K4"/>
    <mergeCell ref="K5:L5"/>
    <mergeCell ref="C10:D10"/>
    <mergeCell ref="D11:D14"/>
    <mergeCell ref="E15:E18"/>
    <mergeCell ref="F19:F22"/>
    <mergeCell ref="G23:G26"/>
    <mergeCell ref="H27:H30"/>
    <mergeCell ref="I31:I34"/>
    <mergeCell ref="J35:J38"/>
    <mergeCell ref="K39:K42"/>
    <mergeCell ref="P39:T41"/>
    <mergeCell ref="C45:D45"/>
    <mergeCell ref="D46:D49"/>
    <mergeCell ref="E50:E53"/>
    <mergeCell ref="F54:F57"/>
    <mergeCell ref="G58:G61"/>
    <mergeCell ref="H62:H65"/>
    <mergeCell ref="I66:I69"/>
    <mergeCell ref="J70:J73"/>
    <mergeCell ref="K74:K77"/>
    <mergeCell ref="P74:T76"/>
    <mergeCell ref="C81:D81"/>
    <mergeCell ref="D82:D85"/>
    <mergeCell ref="E86:E89"/>
    <mergeCell ref="F90:F93"/>
    <mergeCell ref="G94:G97"/>
    <mergeCell ref="H98:H101"/>
    <mergeCell ref="I102:I105"/>
    <mergeCell ref="J106:J109"/>
    <mergeCell ref="K110:K113"/>
    <mergeCell ref="P110:T112"/>
    <mergeCell ref="B116:R116"/>
    <mergeCell ref="B117:C117"/>
    <mergeCell ref="B118:C118"/>
    <mergeCell ref="B119:C119"/>
    <mergeCell ref="B120:C120"/>
    <mergeCell ref="B121:C121"/>
    <mergeCell ref="B123:R123"/>
    <mergeCell ref="B124:C124"/>
    <mergeCell ref="B125:C125"/>
    <mergeCell ref="B126:C126"/>
    <mergeCell ref="B127:C127"/>
    <mergeCell ref="B128:C128"/>
    <mergeCell ref="B130:R130"/>
    <mergeCell ref="B131:C131"/>
    <mergeCell ref="B132:C132"/>
    <mergeCell ref="B133:C133"/>
    <mergeCell ref="B134:C134"/>
    <mergeCell ref="B135:C135"/>
    <mergeCell ref="C142:D142"/>
    <mergeCell ref="D143:D145"/>
    <mergeCell ref="E146:E148"/>
    <mergeCell ref="F149:F151"/>
    <mergeCell ref="G152:G154"/>
    <mergeCell ref="H155:H157"/>
    <mergeCell ref="I158:I160"/>
    <mergeCell ref="J161:J163"/>
    <mergeCell ref="I186:N188"/>
    <mergeCell ref="I189:N192"/>
    <mergeCell ref="Q194:U195"/>
    <mergeCell ref="C202:D202"/>
    <mergeCell ref="K164:K166"/>
    <mergeCell ref="P164:T165"/>
    <mergeCell ref="C181:D181"/>
    <mergeCell ref="C182:D182"/>
    <mergeCell ref="C183:D183"/>
    <mergeCell ref="C184:D1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5"/>
  <sheetViews>
    <sheetView view="pageBreakPreview" zoomScale="60" zoomScalePageLayoutView="0" workbookViewId="0" topLeftCell="A169">
      <selection activeCell="E195" sqref="E195"/>
    </sheetView>
  </sheetViews>
  <sheetFormatPr defaultColWidth="9.140625" defaultRowHeight="15"/>
  <sheetData>
    <row r="1" spans="3:22" s="4" customFormat="1" ht="18.75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"/>
      <c r="L1" s="1"/>
      <c r="M1" s="2"/>
      <c r="N1" s="193" t="s">
        <v>55</v>
      </c>
      <c r="O1" s="194"/>
      <c r="P1" s="194"/>
      <c r="Q1" s="194"/>
      <c r="R1" s="194"/>
      <c r="S1" s="194"/>
      <c r="T1" s="194"/>
      <c r="U1" s="194"/>
      <c r="V1" s="3"/>
    </row>
    <row r="2" spans="2:22" s="4" customFormat="1" ht="18.75" customHeight="1">
      <c r="B2" s="169">
        <f>450*2</f>
        <v>900</v>
      </c>
      <c r="C2" s="197" t="s">
        <v>56</v>
      </c>
      <c r="D2" s="197"/>
      <c r="E2" s="197"/>
      <c r="F2" s="197"/>
      <c r="G2" s="197"/>
      <c r="H2" s="197"/>
      <c r="I2" s="197"/>
      <c r="J2" s="197"/>
      <c r="K2" s="197"/>
      <c r="L2" s="5"/>
      <c r="M2" s="5"/>
      <c r="N2" s="194"/>
      <c r="O2" s="194"/>
      <c r="P2" s="194"/>
      <c r="Q2" s="194"/>
      <c r="R2" s="194"/>
      <c r="S2" s="194"/>
      <c r="T2" s="194"/>
      <c r="U2" s="194"/>
      <c r="V2" s="3"/>
    </row>
    <row r="3" spans="2:22" s="4" customFormat="1" ht="18.75" customHeight="1">
      <c r="B3" s="169">
        <f>143*2</f>
        <v>286</v>
      </c>
      <c r="C3" s="197"/>
      <c r="D3" s="197"/>
      <c r="E3" s="197"/>
      <c r="F3" s="197"/>
      <c r="G3" s="197"/>
      <c r="H3" s="197"/>
      <c r="I3" s="197"/>
      <c r="J3" s="197"/>
      <c r="K3" s="197"/>
      <c r="L3" s="5"/>
      <c r="M3" s="5"/>
      <c r="N3" s="194"/>
      <c r="O3" s="194"/>
      <c r="P3" s="194"/>
      <c r="Q3" s="194"/>
      <c r="R3" s="194"/>
      <c r="S3" s="194"/>
      <c r="T3" s="194"/>
      <c r="U3" s="194"/>
      <c r="V3" s="3"/>
    </row>
    <row r="4" spans="2:22" s="4" customFormat="1" ht="18.75" customHeight="1">
      <c r="B4" s="169">
        <f>11.6*2</f>
        <v>23.2</v>
      </c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194"/>
      <c r="O4" s="194"/>
      <c r="P4" s="194"/>
      <c r="Q4" s="194"/>
      <c r="R4" s="194"/>
      <c r="S4" s="194"/>
      <c r="T4" s="194"/>
      <c r="U4" s="194"/>
      <c r="V4" s="3"/>
    </row>
    <row r="5" spans="2:16" s="4" customFormat="1" ht="17.25" customHeight="1">
      <c r="B5" s="8" t="s">
        <v>1</v>
      </c>
      <c r="C5" s="6"/>
      <c r="D5" s="9"/>
      <c r="E5" s="9"/>
      <c r="F5" s="9"/>
      <c r="G5" s="9"/>
      <c r="H5" s="9"/>
      <c r="I5" s="9"/>
      <c r="J5" s="9"/>
      <c r="K5" s="195" t="s">
        <v>58</v>
      </c>
      <c r="L5" s="195"/>
      <c r="M5" s="9"/>
      <c r="N5" s="10"/>
      <c r="O5" s="10"/>
      <c r="P5" s="10"/>
    </row>
    <row r="6" spans="3:22" s="4" customFormat="1" ht="18" customHeight="1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0"/>
      <c r="P6" s="10"/>
      <c r="Q6" s="7"/>
      <c r="R6" s="7"/>
      <c r="S6" s="7"/>
      <c r="T6" s="7"/>
      <c r="U6" s="7"/>
      <c r="V6" s="7"/>
    </row>
    <row r="7" spans="3:22" s="4" customFormat="1" ht="25.5" hidden="1"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/>
    </row>
    <row r="8" ht="15" hidden="1"/>
    <row r="9" spans="2:22" s="16" customFormat="1" ht="18.75" customHeight="1" hidden="1">
      <c r="B9" s="17"/>
      <c r="C9" s="18"/>
      <c r="D9" s="19"/>
      <c r="E9" s="18"/>
      <c r="F9" s="18"/>
      <c r="G9" s="20"/>
      <c r="H9" s="18"/>
      <c r="I9" s="21"/>
      <c r="J9" s="22"/>
      <c r="K9" s="22"/>
      <c r="L9" s="23"/>
      <c r="M9" s="21"/>
      <c r="N9" s="21"/>
      <c r="O9" s="21"/>
      <c r="P9" s="21"/>
      <c r="Q9" s="21"/>
      <c r="R9" s="21"/>
      <c r="S9" s="21"/>
      <c r="T9" s="21"/>
      <c r="U9" s="24"/>
      <c r="V9" s="15"/>
    </row>
    <row r="10" spans="3:22" s="4" customFormat="1" ht="18.75" customHeight="1" hidden="1">
      <c r="C10" s="188" t="s">
        <v>3</v>
      </c>
      <c r="D10" s="189"/>
      <c r="E10" s="27">
        <v>140</v>
      </c>
      <c r="F10" s="27">
        <v>150</v>
      </c>
      <c r="G10" s="27">
        <v>160</v>
      </c>
      <c r="H10" s="27">
        <v>170</v>
      </c>
      <c r="I10" s="27">
        <v>180</v>
      </c>
      <c r="J10" s="27">
        <v>190</v>
      </c>
      <c r="K10" s="27">
        <v>200</v>
      </c>
      <c r="L10" s="27">
        <v>210</v>
      </c>
      <c r="M10" s="27">
        <v>220</v>
      </c>
      <c r="N10" s="28"/>
      <c r="O10" s="28"/>
      <c r="P10" s="82" t="s">
        <v>4</v>
      </c>
      <c r="Q10" s="30"/>
      <c r="R10" s="30"/>
      <c r="S10" s="30"/>
      <c r="T10" s="30"/>
      <c r="U10" s="31"/>
      <c r="V10" s="28"/>
    </row>
    <row r="11" spans="3:22" s="4" customFormat="1" ht="18.75" customHeight="1" hidden="1">
      <c r="C11" s="32"/>
      <c r="D11" s="192">
        <v>105</v>
      </c>
      <c r="E11" s="33">
        <v>4.4</v>
      </c>
      <c r="F11" s="33">
        <v>4.5</v>
      </c>
      <c r="G11" s="33">
        <v>4.6</v>
      </c>
      <c r="H11" s="33">
        <v>4.9</v>
      </c>
      <c r="I11" s="33">
        <v>5.1</v>
      </c>
      <c r="J11" s="33">
        <v>5.3</v>
      </c>
      <c r="K11" s="33">
        <v>5.5</v>
      </c>
      <c r="L11" s="33">
        <v>5.7</v>
      </c>
      <c r="M11" s="33">
        <v>5.8</v>
      </c>
      <c r="N11" s="34" t="s">
        <v>5</v>
      </c>
      <c r="O11" s="28"/>
      <c r="P11" s="35" t="s">
        <v>24</v>
      </c>
      <c r="Q11" s="36"/>
      <c r="R11" s="36"/>
      <c r="S11" s="36"/>
      <c r="T11" s="36"/>
      <c r="U11" s="31"/>
      <c r="V11" s="28"/>
    </row>
    <row r="12" spans="3:22" s="4" customFormat="1" ht="18.75" customHeight="1" hidden="1">
      <c r="C12" s="32"/>
      <c r="D12" s="192"/>
      <c r="E12" s="33">
        <v>1</v>
      </c>
      <c r="F12" s="33">
        <v>1.1</v>
      </c>
      <c r="G12" s="33">
        <v>1.2</v>
      </c>
      <c r="H12" s="33">
        <v>1.2</v>
      </c>
      <c r="I12" s="33">
        <v>1.2</v>
      </c>
      <c r="J12" s="33">
        <v>1.3</v>
      </c>
      <c r="K12" s="33">
        <v>1.4</v>
      </c>
      <c r="L12" s="33">
        <v>1.5</v>
      </c>
      <c r="M12" s="33">
        <v>1.6</v>
      </c>
      <c r="N12" s="34" t="s">
        <v>6</v>
      </c>
      <c r="O12" s="28"/>
      <c r="P12" s="35"/>
      <c r="Q12" s="36"/>
      <c r="R12" s="36"/>
      <c r="S12" s="36"/>
      <c r="T12" s="36"/>
      <c r="U12" s="31"/>
      <c r="V12" s="28"/>
    </row>
    <row r="13" spans="2:22" s="4" customFormat="1" ht="18.75" customHeight="1" hidden="1">
      <c r="B13" s="25"/>
      <c r="C13" s="32"/>
      <c r="D13" s="192"/>
      <c r="E13" s="33">
        <v>1.2</v>
      </c>
      <c r="F13" s="33">
        <v>1.3</v>
      </c>
      <c r="G13" s="33">
        <v>1.4</v>
      </c>
      <c r="H13" s="33">
        <v>1.5</v>
      </c>
      <c r="I13" s="33">
        <v>1.6</v>
      </c>
      <c r="J13" s="33">
        <v>1.7</v>
      </c>
      <c r="K13" s="33">
        <v>1.8</v>
      </c>
      <c r="L13" s="37">
        <v>1.9</v>
      </c>
      <c r="M13" s="33">
        <v>2</v>
      </c>
      <c r="N13" s="34" t="s">
        <v>7</v>
      </c>
      <c r="O13" s="28"/>
      <c r="P13" s="35"/>
      <c r="Q13" s="36"/>
      <c r="R13" s="36"/>
      <c r="S13" s="36"/>
      <c r="T13" s="36"/>
      <c r="U13" s="31"/>
      <c r="V13" s="28"/>
    </row>
    <row r="14" spans="2:22" s="4" customFormat="1" ht="18.75" customHeight="1" hidden="1">
      <c r="B14" s="25"/>
      <c r="C14" s="32"/>
      <c r="D14" s="192"/>
      <c r="E14" s="33">
        <f aca="true" t="shared" si="0" ref="E14:M14">+ROUNDUP(E11*$B$2+E12*$B$3+E13*$B$4,-1)</f>
        <v>4280</v>
      </c>
      <c r="F14" s="33">
        <f t="shared" si="0"/>
        <v>4400</v>
      </c>
      <c r="G14" s="33">
        <f t="shared" si="0"/>
        <v>4520</v>
      </c>
      <c r="H14" s="33">
        <f t="shared" si="0"/>
        <v>4790</v>
      </c>
      <c r="I14" s="33">
        <f t="shared" si="0"/>
        <v>4980</v>
      </c>
      <c r="J14" s="33">
        <f t="shared" si="0"/>
        <v>5190</v>
      </c>
      <c r="K14" s="33">
        <f t="shared" si="0"/>
        <v>5400</v>
      </c>
      <c r="L14" s="33">
        <f t="shared" si="0"/>
        <v>5610</v>
      </c>
      <c r="M14" s="33">
        <f t="shared" si="0"/>
        <v>5730</v>
      </c>
      <c r="N14" s="34" t="s">
        <v>8</v>
      </c>
      <c r="O14" s="28"/>
      <c r="P14" s="35"/>
      <c r="Q14" s="36"/>
      <c r="R14" s="36"/>
      <c r="S14" s="36"/>
      <c r="T14" s="36"/>
      <c r="U14" s="31"/>
      <c r="V14" s="28"/>
    </row>
    <row r="15" spans="2:22" s="4" customFormat="1" ht="18.75" customHeight="1" hidden="1">
      <c r="B15" s="25"/>
      <c r="C15" s="32"/>
      <c r="D15" s="38"/>
      <c r="E15" s="186">
        <v>115</v>
      </c>
      <c r="F15" s="39">
        <v>4.6</v>
      </c>
      <c r="G15" s="39">
        <v>4.8</v>
      </c>
      <c r="H15" s="39">
        <v>5</v>
      </c>
      <c r="I15" s="39">
        <v>5.2</v>
      </c>
      <c r="J15" s="39">
        <v>5.4</v>
      </c>
      <c r="K15" s="39">
        <v>5.6</v>
      </c>
      <c r="L15" s="40">
        <v>5.8</v>
      </c>
      <c r="M15" s="41">
        <v>6.1</v>
      </c>
      <c r="N15" s="34" t="s">
        <v>5</v>
      </c>
      <c r="O15" s="28"/>
      <c r="P15" s="35" t="s">
        <v>9</v>
      </c>
      <c r="Q15" s="36"/>
      <c r="R15" s="36"/>
      <c r="S15" s="36"/>
      <c r="T15" s="36" t="s">
        <v>10</v>
      </c>
      <c r="U15" s="42"/>
      <c r="V15" s="28"/>
    </row>
    <row r="16" spans="2:22" s="4" customFormat="1" ht="18.75" customHeight="1" hidden="1">
      <c r="B16" s="25"/>
      <c r="C16" s="32"/>
      <c r="D16" s="38"/>
      <c r="E16" s="186"/>
      <c r="F16" s="39">
        <v>1.2</v>
      </c>
      <c r="G16" s="39">
        <v>1.2</v>
      </c>
      <c r="H16" s="39">
        <v>1.2</v>
      </c>
      <c r="I16" s="39">
        <v>1.2</v>
      </c>
      <c r="J16" s="39">
        <v>1.3</v>
      </c>
      <c r="K16" s="39">
        <v>1.4</v>
      </c>
      <c r="L16" s="43">
        <v>1.5</v>
      </c>
      <c r="M16" s="41">
        <v>1.6</v>
      </c>
      <c r="N16" s="34" t="s">
        <v>6</v>
      </c>
      <c r="O16" s="28"/>
      <c r="P16" s="35"/>
      <c r="Q16" s="36"/>
      <c r="R16" s="36"/>
      <c r="S16" s="36"/>
      <c r="T16" s="36"/>
      <c r="U16" s="42"/>
      <c r="V16" s="28"/>
    </row>
    <row r="17" spans="2:22" s="4" customFormat="1" ht="18.75" customHeight="1" hidden="1">
      <c r="B17" s="44"/>
      <c r="C17" s="45"/>
      <c r="D17" s="38"/>
      <c r="E17" s="186"/>
      <c r="F17" s="33">
        <f>F52</f>
        <v>1.3</v>
      </c>
      <c r="G17" s="33">
        <f aca="true" t="shared" si="1" ref="G17:M17">G52</f>
        <v>1.4</v>
      </c>
      <c r="H17" s="33">
        <f t="shared" si="1"/>
        <v>1.5</v>
      </c>
      <c r="I17" s="33">
        <f t="shared" si="1"/>
        <v>1.6</v>
      </c>
      <c r="J17" s="33">
        <f t="shared" si="1"/>
        <v>1.7</v>
      </c>
      <c r="K17" s="39">
        <f t="shared" si="1"/>
        <v>1.8</v>
      </c>
      <c r="L17" s="46">
        <f t="shared" si="1"/>
        <v>1.9</v>
      </c>
      <c r="M17" s="41">
        <f t="shared" si="1"/>
        <v>2</v>
      </c>
      <c r="N17" s="34" t="s">
        <v>7</v>
      </c>
      <c r="O17" s="28"/>
      <c r="P17" s="35"/>
      <c r="Q17" s="36"/>
      <c r="R17" s="36"/>
      <c r="S17" s="36"/>
      <c r="T17" s="36"/>
      <c r="U17" s="42"/>
      <c r="V17" s="28"/>
    </row>
    <row r="18" spans="2:22" s="4" customFormat="1" ht="18.75" customHeight="1" hidden="1">
      <c r="B18" s="44"/>
      <c r="C18" s="45"/>
      <c r="D18" s="38"/>
      <c r="E18" s="186"/>
      <c r="F18" s="47">
        <f aca="true" t="shared" si="2" ref="F18:M18">ROUNDUP($B$2*F15+$B$3*F16+$B$4*F17,-1)</f>
        <v>4520</v>
      </c>
      <c r="G18" s="47">
        <f t="shared" si="2"/>
        <v>4700</v>
      </c>
      <c r="H18" s="47">
        <f t="shared" si="2"/>
        <v>4880</v>
      </c>
      <c r="I18" s="47">
        <f t="shared" si="2"/>
        <v>5070</v>
      </c>
      <c r="J18" s="47">
        <f t="shared" si="2"/>
        <v>5280</v>
      </c>
      <c r="K18" s="47">
        <f t="shared" si="2"/>
        <v>5490</v>
      </c>
      <c r="L18" s="48">
        <f t="shared" si="2"/>
        <v>5700</v>
      </c>
      <c r="M18" s="47">
        <f t="shared" si="2"/>
        <v>6000</v>
      </c>
      <c r="N18" s="34" t="s">
        <v>8</v>
      </c>
      <c r="O18" s="28"/>
      <c r="P18" s="35"/>
      <c r="Q18" s="36"/>
      <c r="R18" s="36"/>
      <c r="S18" s="36"/>
      <c r="T18" s="36"/>
      <c r="U18" s="42"/>
      <c r="V18" s="28"/>
    </row>
    <row r="19" spans="2:22" s="4" customFormat="1" ht="18.75" customHeight="1" hidden="1">
      <c r="B19" s="49"/>
      <c r="C19" s="50"/>
      <c r="D19" s="51"/>
      <c r="E19" s="52"/>
      <c r="F19" s="186">
        <v>125</v>
      </c>
      <c r="G19" s="33">
        <v>4.8</v>
      </c>
      <c r="H19" s="33">
        <v>5.2</v>
      </c>
      <c r="I19" s="33">
        <v>5.4</v>
      </c>
      <c r="J19" s="33">
        <v>5.5</v>
      </c>
      <c r="K19" s="33">
        <v>5.7</v>
      </c>
      <c r="L19" s="47">
        <v>5.9</v>
      </c>
      <c r="M19" s="33">
        <v>6.2</v>
      </c>
      <c r="N19" s="34" t="s">
        <v>5</v>
      </c>
      <c r="O19" s="28"/>
      <c r="P19" s="35" t="s">
        <v>11</v>
      </c>
      <c r="Q19" s="36"/>
      <c r="R19" s="36"/>
      <c r="S19" s="36"/>
      <c r="T19" s="36" t="s">
        <v>12</v>
      </c>
      <c r="U19" s="42"/>
      <c r="V19" s="28"/>
    </row>
    <row r="20" spans="2:22" s="4" customFormat="1" ht="18.75" customHeight="1" hidden="1">
      <c r="B20" s="49"/>
      <c r="C20" s="50"/>
      <c r="D20" s="51"/>
      <c r="E20" s="52"/>
      <c r="F20" s="186"/>
      <c r="G20" s="33">
        <v>1.2</v>
      </c>
      <c r="H20" s="33">
        <v>1.2</v>
      </c>
      <c r="I20" s="33">
        <v>1.2</v>
      </c>
      <c r="J20" s="33">
        <v>1.3</v>
      </c>
      <c r="K20" s="33">
        <v>1.4</v>
      </c>
      <c r="L20" s="33">
        <v>1.5</v>
      </c>
      <c r="M20" s="33">
        <v>1.6</v>
      </c>
      <c r="N20" s="34" t="s">
        <v>6</v>
      </c>
      <c r="O20" s="28"/>
      <c r="P20" s="35"/>
      <c r="Q20" s="36"/>
      <c r="R20" s="36"/>
      <c r="S20" s="36"/>
      <c r="T20" s="36"/>
      <c r="U20" s="42"/>
      <c r="V20" s="28"/>
    </row>
    <row r="21" spans="5:22" s="4" customFormat="1" ht="18.75" customHeight="1" hidden="1">
      <c r="E21" s="52"/>
      <c r="F21" s="186"/>
      <c r="G21" s="33">
        <f>G56</f>
        <v>1.4</v>
      </c>
      <c r="H21" s="33">
        <f aca="true" t="shared" si="3" ref="H21:M21">H56</f>
        <v>1.5</v>
      </c>
      <c r="I21" s="33">
        <f t="shared" si="3"/>
        <v>1.6</v>
      </c>
      <c r="J21" s="33">
        <f t="shared" si="3"/>
        <v>1.7</v>
      </c>
      <c r="K21" s="33">
        <f t="shared" si="3"/>
        <v>1.8</v>
      </c>
      <c r="L21" s="33">
        <f t="shared" si="3"/>
        <v>1.9</v>
      </c>
      <c r="M21" s="33">
        <f t="shared" si="3"/>
        <v>2</v>
      </c>
      <c r="N21" s="34" t="s">
        <v>7</v>
      </c>
      <c r="O21" s="28"/>
      <c r="P21" s="35"/>
      <c r="Q21" s="36"/>
      <c r="R21" s="36"/>
      <c r="S21" s="36"/>
      <c r="T21" s="36"/>
      <c r="U21" s="42"/>
      <c r="V21" s="28"/>
    </row>
    <row r="22" spans="5:22" s="4" customFormat="1" ht="18.75" customHeight="1" hidden="1">
      <c r="E22" s="52"/>
      <c r="F22" s="186"/>
      <c r="G22" s="33">
        <f aca="true" t="shared" si="4" ref="G22:M22">ROUNDUP(G19*$B$2+G20*$B$3+G21*$B$4,-1)</f>
        <v>4700</v>
      </c>
      <c r="H22" s="33">
        <f t="shared" si="4"/>
        <v>5060</v>
      </c>
      <c r="I22" s="33">
        <f t="shared" si="4"/>
        <v>5250</v>
      </c>
      <c r="J22" s="33">
        <f t="shared" si="4"/>
        <v>5370</v>
      </c>
      <c r="K22" s="33">
        <f t="shared" si="4"/>
        <v>5580</v>
      </c>
      <c r="L22" s="33">
        <f t="shared" si="4"/>
        <v>5790</v>
      </c>
      <c r="M22" s="33">
        <f t="shared" si="4"/>
        <v>6090</v>
      </c>
      <c r="N22" s="34" t="s">
        <v>8</v>
      </c>
      <c r="O22" s="28"/>
      <c r="P22" s="35"/>
      <c r="Q22" s="36"/>
      <c r="R22" s="36"/>
      <c r="S22" s="36"/>
      <c r="T22" s="36"/>
      <c r="U22" s="42"/>
      <c r="V22" s="28"/>
    </row>
    <row r="23" spans="2:22" s="4" customFormat="1" ht="18.75" customHeight="1" hidden="1">
      <c r="B23" s="53"/>
      <c r="C23" s="54"/>
      <c r="D23" s="55"/>
      <c r="E23" s="45"/>
      <c r="F23" s="52"/>
      <c r="G23" s="186">
        <v>135</v>
      </c>
      <c r="H23" s="33">
        <v>5.5</v>
      </c>
      <c r="I23" s="33">
        <v>5.7</v>
      </c>
      <c r="J23" s="33">
        <v>5.7</v>
      </c>
      <c r="K23" s="33">
        <v>5.8</v>
      </c>
      <c r="L23" s="33">
        <v>6</v>
      </c>
      <c r="M23" s="33">
        <v>6.3</v>
      </c>
      <c r="N23" s="34" t="s">
        <v>5</v>
      </c>
      <c r="O23" s="28"/>
      <c r="P23" s="35" t="s">
        <v>13</v>
      </c>
      <c r="Q23" s="36"/>
      <c r="R23" s="36"/>
      <c r="S23" s="36"/>
      <c r="T23" s="36" t="s">
        <v>14</v>
      </c>
      <c r="U23" s="42"/>
      <c r="V23" s="28"/>
    </row>
    <row r="24" spans="2:22" s="4" customFormat="1" ht="18.75" customHeight="1" hidden="1">
      <c r="B24" s="53"/>
      <c r="C24" s="56"/>
      <c r="D24" s="56"/>
      <c r="F24" s="52"/>
      <c r="G24" s="186"/>
      <c r="H24" s="33">
        <v>1.2</v>
      </c>
      <c r="I24" s="33">
        <v>1.2</v>
      </c>
      <c r="J24" s="33">
        <v>1.3</v>
      </c>
      <c r="K24" s="33">
        <v>1.4</v>
      </c>
      <c r="L24" s="33">
        <v>1.5</v>
      </c>
      <c r="M24" s="33">
        <v>1.6</v>
      </c>
      <c r="N24" s="34" t="s">
        <v>6</v>
      </c>
      <c r="O24" s="28"/>
      <c r="P24" s="35"/>
      <c r="Q24" s="36"/>
      <c r="R24" s="36"/>
      <c r="S24" s="36"/>
      <c r="T24" s="36"/>
      <c r="U24" s="42"/>
      <c r="V24" s="28"/>
    </row>
    <row r="25" spans="2:22" s="4" customFormat="1" ht="18.75" customHeight="1" hidden="1">
      <c r="B25" s="57"/>
      <c r="C25" s="45"/>
      <c r="D25" s="28"/>
      <c r="E25" s="52"/>
      <c r="F25" s="52"/>
      <c r="G25" s="186"/>
      <c r="H25" s="33">
        <f aca="true" t="shared" si="5" ref="H25:M25">H60</f>
        <v>1.5</v>
      </c>
      <c r="I25" s="33">
        <f t="shared" si="5"/>
        <v>1.6</v>
      </c>
      <c r="J25" s="33">
        <f t="shared" si="5"/>
        <v>1.7</v>
      </c>
      <c r="K25" s="33">
        <f t="shared" si="5"/>
        <v>1.8</v>
      </c>
      <c r="L25" s="33">
        <f t="shared" si="5"/>
        <v>1.9</v>
      </c>
      <c r="M25" s="33">
        <f t="shared" si="5"/>
        <v>2</v>
      </c>
      <c r="N25" s="34" t="s">
        <v>7</v>
      </c>
      <c r="O25" s="28"/>
      <c r="P25" s="35"/>
      <c r="Q25" s="36"/>
      <c r="R25" s="36"/>
      <c r="S25" s="36"/>
      <c r="T25" s="36"/>
      <c r="U25" s="42"/>
      <c r="V25" s="28"/>
    </row>
    <row r="26" spans="2:22" s="4" customFormat="1" ht="18.75" customHeight="1" hidden="1">
      <c r="B26" s="57"/>
      <c r="C26" s="45"/>
      <c r="D26" s="28"/>
      <c r="E26" s="52"/>
      <c r="F26" s="52"/>
      <c r="G26" s="186"/>
      <c r="H26" s="33">
        <f aca="true" t="shared" si="6" ref="H26:M26">ROUNDUP(H23*$B$2+H24*$B$3+H25*$B$4,-1)</f>
        <v>5330</v>
      </c>
      <c r="I26" s="33">
        <f t="shared" si="6"/>
        <v>5520</v>
      </c>
      <c r="J26" s="33">
        <f t="shared" si="6"/>
        <v>5550</v>
      </c>
      <c r="K26" s="33">
        <f t="shared" si="6"/>
        <v>5670</v>
      </c>
      <c r="L26" s="33">
        <f t="shared" si="6"/>
        <v>5880</v>
      </c>
      <c r="M26" s="33">
        <f t="shared" si="6"/>
        <v>6180</v>
      </c>
      <c r="N26" s="34" t="s">
        <v>8</v>
      </c>
      <c r="O26" s="28"/>
      <c r="P26" s="35"/>
      <c r="Q26" s="36"/>
      <c r="R26" s="36"/>
      <c r="S26" s="36"/>
      <c r="T26" s="36"/>
      <c r="U26" s="42"/>
      <c r="V26" s="28"/>
    </row>
    <row r="27" spans="2:22" s="4" customFormat="1" ht="18.75" customHeight="1" hidden="1">
      <c r="B27" s="44"/>
      <c r="C27" s="32"/>
      <c r="D27" s="58"/>
      <c r="E27" s="26"/>
      <c r="F27" s="52"/>
      <c r="G27" s="52"/>
      <c r="H27" s="186">
        <v>145</v>
      </c>
      <c r="I27" s="33">
        <v>5.8</v>
      </c>
      <c r="J27" s="33">
        <v>5.9</v>
      </c>
      <c r="K27" s="33">
        <v>6</v>
      </c>
      <c r="L27" s="33">
        <v>6.1</v>
      </c>
      <c r="M27" s="33">
        <v>6.5</v>
      </c>
      <c r="N27" s="34" t="s">
        <v>5</v>
      </c>
      <c r="O27" s="28"/>
      <c r="P27" s="35" t="s">
        <v>15</v>
      </c>
      <c r="Q27" s="36"/>
      <c r="R27" s="36"/>
      <c r="S27" s="36"/>
      <c r="T27" s="36" t="s">
        <v>16</v>
      </c>
      <c r="U27" s="42"/>
      <c r="V27" s="28"/>
    </row>
    <row r="28" spans="2:22" s="4" customFormat="1" ht="18.75" customHeight="1" hidden="1">
      <c r="B28" s="44"/>
      <c r="C28" s="32"/>
      <c r="D28" s="58"/>
      <c r="E28" s="26"/>
      <c r="F28" s="52"/>
      <c r="G28" s="52"/>
      <c r="H28" s="186"/>
      <c r="I28" s="33">
        <v>1.2</v>
      </c>
      <c r="J28" s="33">
        <v>1.3</v>
      </c>
      <c r="K28" s="33">
        <v>1.4</v>
      </c>
      <c r="L28" s="33">
        <v>1.5</v>
      </c>
      <c r="M28" s="33">
        <v>1.6</v>
      </c>
      <c r="N28" s="34" t="s">
        <v>6</v>
      </c>
      <c r="O28" s="28"/>
      <c r="P28" s="35"/>
      <c r="Q28" s="36"/>
      <c r="R28" s="36"/>
      <c r="S28" s="36"/>
      <c r="T28" s="36"/>
      <c r="U28" s="42"/>
      <c r="V28" s="28"/>
    </row>
    <row r="29" spans="3:22" s="4" customFormat="1" ht="18.75" customHeight="1" hidden="1">
      <c r="C29" s="32"/>
      <c r="D29" s="58"/>
      <c r="E29" s="26"/>
      <c r="F29" s="52"/>
      <c r="G29" s="52"/>
      <c r="H29" s="186"/>
      <c r="I29" s="33">
        <f>I64</f>
        <v>1.6</v>
      </c>
      <c r="J29" s="33">
        <f>J64</f>
        <v>1.7</v>
      </c>
      <c r="K29" s="33">
        <f>K64</f>
        <v>1.8</v>
      </c>
      <c r="L29" s="33">
        <f>L64</f>
        <v>1.9</v>
      </c>
      <c r="M29" s="33">
        <f>M64</f>
        <v>2</v>
      </c>
      <c r="N29" s="34" t="s">
        <v>7</v>
      </c>
      <c r="O29" s="28"/>
      <c r="P29" s="35"/>
      <c r="Q29" s="36"/>
      <c r="R29" s="36"/>
      <c r="S29" s="36"/>
      <c r="T29" s="36"/>
      <c r="U29" s="42"/>
      <c r="V29" s="28"/>
    </row>
    <row r="30" spans="3:22" s="4" customFormat="1" ht="18.75" customHeight="1" hidden="1">
      <c r="C30" s="32"/>
      <c r="D30" s="58"/>
      <c r="E30" s="26"/>
      <c r="F30" s="52"/>
      <c r="G30" s="52"/>
      <c r="H30" s="186"/>
      <c r="I30" s="33">
        <f>ROUNDUP(I27*$B$2+I28*$B$3+I29*$B$4,-1)</f>
        <v>5610</v>
      </c>
      <c r="J30" s="33">
        <f>ROUNDUP(J27*$B$2+J28*$B$3+J29*$B$4,-1)</f>
        <v>5730</v>
      </c>
      <c r="K30" s="33">
        <f>ROUNDUP(K27*$B$2+K28*$B$3+K29*$B$4,-1)</f>
        <v>5850</v>
      </c>
      <c r="L30" s="33">
        <f>ROUNDUP(L27*$B$2+L28*$B$3+L29*$B$4,-1)</f>
        <v>5970</v>
      </c>
      <c r="M30" s="33">
        <f>ROUNDUP(M27*$B$2+M28*$B$3+M29*$B$4,-1)</f>
        <v>6360</v>
      </c>
      <c r="N30" s="34" t="s">
        <v>8</v>
      </c>
      <c r="O30" s="28"/>
      <c r="P30" s="35"/>
      <c r="Q30" s="36"/>
      <c r="R30" s="36"/>
      <c r="S30" s="36"/>
      <c r="T30" s="36"/>
      <c r="U30" s="42"/>
      <c r="V30" s="28"/>
    </row>
    <row r="31" spans="2:22" s="4" customFormat="1" ht="18.75" customHeight="1" hidden="1">
      <c r="B31" s="25"/>
      <c r="C31" s="32"/>
      <c r="D31" s="58"/>
      <c r="E31" s="26"/>
      <c r="F31" s="58"/>
      <c r="G31" s="52"/>
      <c r="H31" s="52"/>
      <c r="I31" s="186">
        <v>155</v>
      </c>
      <c r="J31" s="33">
        <v>6</v>
      </c>
      <c r="K31" s="33">
        <v>6.1</v>
      </c>
      <c r="L31" s="33">
        <v>6.4</v>
      </c>
      <c r="M31" s="33">
        <v>6.7</v>
      </c>
      <c r="N31" s="34" t="s">
        <v>5</v>
      </c>
      <c r="O31" s="28"/>
      <c r="P31" s="59" t="s">
        <v>17</v>
      </c>
      <c r="Q31" s="36"/>
      <c r="R31" s="36"/>
      <c r="S31" s="36"/>
      <c r="T31" s="36" t="s">
        <v>18</v>
      </c>
      <c r="U31" s="42"/>
      <c r="V31" s="28"/>
    </row>
    <row r="32" spans="2:22" s="4" customFormat="1" ht="18.75" customHeight="1" hidden="1">
      <c r="B32" s="25"/>
      <c r="C32" s="32"/>
      <c r="D32" s="58"/>
      <c r="E32" s="26"/>
      <c r="F32" s="58"/>
      <c r="G32" s="52"/>
      <c r="H32" s="52"/>
      <c r="I32" s="186"/>
      <c r="J32" s="33">
        <v>1.3</v>
      </c>
      <c r="K32" s="33">
        <v>1.4</v>
      </c>
      <c r="L32" s="33">
        <v>1.5</v>
      </c>
      <c r="M32" s="33">
        <v>1.6</v>
      </c>
      <c r="N32" s="34" t="s">
        <v>6</v>
      </c>
      <c r="O32" s="28"/>
      <c r="P32" s="59"/>
      <c r="Q32" s="36"/>
      <c r="R32" s="36"/>
      <c r="S32" s="36"/>
      <c r="T32" s="36"/>
      <c r="U32" s="42"/>
      <c r="V32" s="28"/>
    </row>
    <row r="33" spans="2:22" s="4" customFormat="1" ht="18.75" customHeight="1" hidden="1">
      <c r="B33" s="25"/>
      <c r="C33" s="32"/>
      <c r="D33" s="58"/>
      <c r="E33" s="26"/>
      <c r="F33" s="58"/>
      <c r="G33" s="52"/>
      <c r="H33" s="52"/>
      <c r="I33" s="186"/>
      <c r="J33" s="33">
        <f>J68</f>
        <v>1.7</v>
      </c>
      <c r="K33" s="33">
        <f>K68</f>
        <v>1.8</v>
      </c>
      <c r="L33" s="33">
        <f>L68</f>
        <v>1.9</v>
      </c>
      <c r="M33" s="33">
        <f>M68</f>
        <v>2</v>
      </c>
      <c r="N33" s="34" t="s">
        <v>7</v>
      </c>
      <c r="O33" s="28"/>
      <c r="P33" s="59"/>
      <c r="Q33" s="36"/>
      <c r="R33" s="36"/>
      <c r="S33" s="36"/>
      <c r="T33" s="36"/>
      <c r="U33" s="42"/>
      <c r="V33" s="28"/>
    </row>
    <row r="34" spans="2:22" s="4" customFormat="1" ht="18.75" customHeight="1" hidden="1">
      <c r="B34" s="25"/>
      <c r="C34" s="32"/>
      <c r="D34" s="58"/>
      <c r="E34" s="26"/>
      <c r="F34" s="58"/>
      <c r="G34" s="52"/>
      <c r="H34" s="52"/>
      <c r="I34" s="186"/>
      <c r="J34" s="33">
        <f>ROUNDUP(J31*$B$2+J32*$B$3+J33*$B$4,-1)</f>
        <v>5820</v>
      </c>
      <c r="K34" s="33">
        <f>ROUNDUP(K31*$B$2+K32*$B$3+K33*$B$4,-1)</f>
        <v>5940</v>
      </c>
      <c r="L34" s="33">
        <f>ROUNDUP(L31*$B$2+L32*$B$3+L33*$B$4,-1)</f>
        <v>6240</v>
      </c>
      <c r="M34" s="33">
        <f>ROUNDUP(M31*$B$2+M32*$B$3+M33*$B$4,-1)</f>
        <v>6540</v>
      </c>
      <c r="N34" s="34" t="s">
        <v>8</v>
      </c>
      <c r="O34" s="28"/>
      <c r="P34" s="59"/>
      <c r="Q34" s="36"/>
      <c r="R34" s="36"/>
      <c r="S34" s="36"/>
      <c r="T34" s="36"/>
      <c r="U34" s="42"/>
      <c r="V34" s="28"/>
    </row>
    <row r="35" spans="2:22" s="4" customFormat="1" ht="18.75" customHeight="1" hidden="1">
      <c r="B35" s="25"/>
      <c r="C35" s="32"/>
      <c r="D35" s="26"/>
      <c r="E35" s="60"/>
      <c r="F35" s="60"/>
      <c r="G35" s="60"/>
      <c r="H35" s="26"/>
      <c r="I35" s="52"/>
      <c r="J35" s="186">
        <v>165</v>
      </c>
      <c r="K35" s="33">
        <v>6.2</v>
      </c>
      <c r="L35" s="33">
        <v>6.5</v>
      </c>
      <c r="M35" s="33">
        <v>6.7</v>
      </c>
      <c r="N35" s="34" t="s">
        <v>5</v>
      </c>
      <c r="O35" s="28"/>
      <c r="P35" s="35" t="s">
        <v>19</v>
      </c>
      <c r="Q35" s="36"/>
      <c r="R35" s="36"/>
      <c r="S35" s="36"/>
      <c r="T35" s="36" t="s">
        <v>20</v>
      </c>
      <c r="U35" s="42"/>
      <c r="V35" s="28"/>
    </row>
    <row r="36" spans="2:22" s="4" customFormat="1" ht="18.75" customHeight="1" hidden="1">
      <c r="B36" s="25"/>
      <c r="C36" s="32"/>
      <c r="D36" s="26"/>
      <c r="E36" s="60"/>
      <c r="F36" s="60"/>
      <c r="G36" s="60"/>
      <c r="H36" s="26"/>
      <c r="I36" s="52"/>
      <c r="J36" s="186"/>
      <c r="K36" s="33">
        <v>1.4</v>
      </c>
      <c r="L36" s="33">
        <v>1.5</v>
      </c>
      <c r="M36" s="33">
        <v>1.6</v>
      </c>
      <c r="N36" s="34" t="s">
        <v>6</v>
      </c>
      <c r="O36" s="28"/>
      <c r="P36" s="35"/>
      <c r="Q36" s="36"/>
      <c r="R36" s="36"/>
      <c r="S36" s="36"/>
      <c r="T36" s="36"/>
      <c r="U36" s="42"/>
      <c r="V36" s="28"/>
    </row>
    <row r="37" spans="2:22" s="4" customFormat="1" ht="18.75" customHeight="1" hidden="1">
      <c r="B37" s="25"/>
      <c r="C37" s="32"/>
      <c r="D37" s="26"/>
      <c r="E37" s="60"/>
      <c r="F37" s="60"/>
      <c r="G37" s="60"/>
      <c r="H37" s="26"/>
      <c r="I37" s="52"/>
      <c r="J37" s="186"/>
      <c r="K37" s="33">
        <f>K72</f>
        <v>1.8</v>
      </c>
      <c r="L37" s="33">
        <f>L72</f>
        <v>1.9</v>
      </c>
      <c r="M37" s="33">
        <f>M72</f>
        <v>2</v>
      </c>
      <c r="N37" s="34" t="s">
        <v>7</v>
      </c>
      <c r="O37" s="28"/>
      <c r="P37" s="35"/>
      <c r="Q37" s="36"/>
      <c r="R37" s="36"/>
      <c r="S37" s="36"/>
      <c r="T37" s="36"/>
      <c r="U37" s="42"/>
      <c r="V37" s="28"/>
    </row>
    <row r="38" spans="2:22" s="4" customFormat="1" ht="18.75" customHeight="1" hidden="1">
      <c r="B38" s="25"/>
      <c r="C38" s="32"/>
      <c r="D38" s="26"/>
      <c r="E38" s="60"/>
      <c r="F38" s="60"/>
      <c r="G38" s="60"/>
      <c r="H38" s="26"/>
      <c r="I38" s="52"/>
      <c r="J38" s="186"/>
      <c r="K38" s="33">
        <f>ROUNDUP(K35*$B$2+K36*$B$3+K37*$B$4,-1)</f>
        <v>6030</v>
      </c>
      <c r="L38" s="33">
        <f>ROUNDUP(L35*$B$2+L36*$B$3+L37*$B$4,-1)</f>
        <v>6330</v>
      </c>
      <c r="M38" s="33">
        <f>ROUNDUP(M35*$B$2+M36*$B$3+M37*$B$4,-1)</f>
        <v>6540</v>
      </c>
      <c r="N38" s="34" t="s">
        <v>8</v>
      </c>
      <c r="O38" s="28"/>
      <c r="P38" s="35"/>
      <c r="Q38" s="36"/>
      <c r="R38" s="36"/>
      <c r="S38" s="36"/>
      <c r="T38" s="36"/>
      <c r="U38" s="42"/>
      <c r="V38" s="28"/>
    </row>
    <row r="39" spans="2:22" s="4" customFormat="1" ht="18.75" customHeight="1" hidden="1">
      <c r="B39" s="25"/>
      <c r="C39" s="32"/>
      <c r="D39" s="26"/>
      <c r="E39" s="26"/>
      <c r="F39" s="52"/>
      <c r="G39" s="52"/>
      <c r="H39" s="26"/>
      <c r="I39" s="52"/>
      <c r="J39" s="52"/>
      <c r="K39" s="186">
        <v>175</v>
      </c>
      <c r="L39" s="41">
        <v>6.7</v>
      </c>
      <c r="M39" s="33">
        <v>6.9</v>
      </c>
      <c r="N39" s="34" t="s">
        <v>5</v>
      </c>
      <c r="O39" s="28"/>
      <c r="P39" s="170" t="s">
        <v>21</v>
      </c>
      <c r="Q39" s="170"/>
      <c r="R39" s="170"/>
      <c r="S39" s="170"/>
      <c r="T39" s="170"/>
      <c r="U39" s="61"/>
      <c r="V39" s="28"/>
    </row>
    <row r="40" spans="2:22" s="4" customFormat="1" ht="18.75" customHeight="1" hidden="1">
      <c r="B40" s="25"/>
      <c r="C40" s="32"/>
      <c r="D40" s="26"/>
      <c r="E40" s="26"/>
      <c r="F40" s="52"/>
      <c r="G40" s="52"/>
      <c r="H40" s="26"/>
      <c r="I40" s="52"/>
      <c r="J40" s="26"/>
      <c r="K40" s="186"/>
      <c r="L40" s="41">
        <v>1.5</v>
      </c>
      <c r="M40" s="33">
        <v>1.6</v>
      </c>
      <c r="N40" s="34" t="s">
        <v>6</v>
      </c>
      <c r="O40" s="28"/>
      <c r="P40" s="170"/>
      <c r="Q40" s="170"/>
      <c r="R40" s="170"/>
      <c r="S40" s="170"/>
      <c r="T40" s="170"/>
      <c r="U40" s="61"/>
      <c r="V40" s="28"/>
    </row>
    <row r="41" spans="2:22" s="4" customFormat="1" ht="18.75" customHeight="1" hidden="1">
      <c r="B41" s="25"/>
      <c r="C41" s="32"/>
      <c r="D41" s="26"/>
      <c r="E41" s="26"/>
      <c r="F41" s="52"/>
      <c r="G41" s="52"/>
      <c r="H41" s="26"/>
      <c r="I41" s="52"/>
      <c r="J41" s="26"/>
      <c r="K41" s="186"/>
      <c r="L41" s="41">
        <f>L76</f>
        <v>1.9</v>
      </c>
      <c r="M41" s="33">
        <f>M76</f>
        <v>2</v>
      </c>
      <c r="N41" s="34" t="s">
        <v>7</v>
      </c>
      <c r="O41" s="28"/>
      <c r="P41" s="170"/>
      <c r="Q41" s="170"/>
      <c r="R41" s="170"/>
      <c r="S41" s="170"/>
      <c r="T41" s="170"/>
      <c r="U41" s="42"/>
      <c r="V41" s="28"/>
    </row>
    <row r="42" spans="2:22" s="4" customFormat="1" ht="18.75" customHeight="1" hidden="1">
      <c r="B42" s="25"/>
      <c r="C42" s="32"/>
      <c r="D42" s="32"/>
      <c r="E42" s="26"/>
      <c r="F42" s="52"/>
      <c r="G42" s="52"/>
      <c r="H42" s="32"/>
      <c r="I42" s="62"/>
      <c r="J42" s="63"/>
      <c r="K42" s="186"/>
      <c r="L42" s="64">
        <f>ROUNDUP(L39*$B$2+L40*$B$3+L41*$B$4,-1)</f>
        <v>6510</v>
      </c>
      <c r="M42" s="65">
        <f>ROUNDUP(M39*$B$2+M40*$B$3+M41*$B$4,-1)</f>
        <v>6720</v>
      </c>
      <c r="N42" s="34" t="s">
        <v>8</v>
      </c>
      <c r="O42" s="28"/>
      <c r="P42" s="28"/>
      <c r="Q42" s="28"/>
      <c r="R42" s="28"/>
      <c r="S42" s="28"/>
      <c r="T42" s="28"/>
      <c r="U42" s="42"/>
      <c r="V42" s="28"/>
    </row>
    <row r="43" spans="2:22" s="4" customFormat="1" ht="18.75" customHeight="1" hidden="1">
      <c r="B43" s="25"/>
      <c r="C43" s="32"/>
      <c r="D43" s="32"/>
      <c r="E43" s="26"/>
      <c r="F43" s="52"/>
      <c r="G43" s="52"/>
      <c r="H43" s="32"/>
      <c r="I43" s="63"/>
      <c r="J43" s="63"/>
      <c r="K43" s="63"/>
      <c r="L43" s="63"/>
      <c r="M43" s="63"/>
      <c r="N43" s="63"/>
      <c r="O43" s="28"/>
      <c r="P43" s="28"/>
      <c r="Q43" s="28"/>
      <c r="R43" s="28"/>
      <c r="S43" s="28"/>
      <c r="T43" s="28"/>
      <c r="U43" s="42"/>
      <c r="V43" s="28"/>
    </row>
    <row r="44" spans="2:21" ht="15" hidden="1">
      <c r="B44" s="17"/>
      <c r="C44" s="18"/>
      <c r="D44" s="19"/>
      <c r="E44" s="18"/>
      <c r="F44" s="18"/>
      <c r="G44" s="20"/>
      <c r="H44" s="18"/>
      <c r="I44" s="21"/>
      <c r="J44" s="22"/>
      <c r="K44" s="22"/>
      <c r="L44" s="23"/>
      <c r="M44" s="21"/>
      <c r="N44" s="21"/>
      <c r="O44" s="21"/>
      <c r="P44" s="21"/>
      <c r="Q44" s="21"/>
      <c r="R44" s="21"/>
      <c r="S44" s="21"/>
      <c r="T44" s="21"/>
      <c r="U44" s="24"/>
    </row>
    <row r="45" spans="2:21" ht="16.5" hidden="1">
      <c r="B45" s="25">
        <f>B2</f>
        <v>900</v>
      </c>
      <c r="C45" s="188" t="s">
        <v>22</v>
      </c>
      <c r="D45" s="189"/>
      <c r="E45" s="27">
        <v>140</v>
      </c>
      <c r="F45" s="27">
        <v>150</v>
      </c>
      <c r="G45" s="27">
        <v>160</v>
      </c>
      <c r="H45" s="27">
        <v>170</v>
      </c>
      <c r="I45" s="27">
        <v>180</v>
      </c>
      <c r="J45" s="27">
        <v>190</v>
      </c>
      <c r="K45" s="27">
        <v>200</v>
      </c>
      <c r="L45" s="27">
        <v>210</v>
      </c>
      <c r="M45" s="27">
        <v>220</v>
      </c>
      <c r="N45" s="28"/>
      <c r="O45" s="28"/>
      <c r="P45" s="82" t="s">
        <v>4</v>
      </c>
      <c r="Q45" s="30"/>
      <c r="R45" s="30"/>
      <c r="S45" s="30"/>
      <c r="T45" s="30"/>
      <c r="U45" s="31"/>
    </row>
    <row r="46" spans="2:21" ht="18" hidden="1">
      <c r="B46" s="25">
        <f>143*2</f>
        <v>286</v>
      </c>
      <c r="C46" s="32"/>
      <c r="D46" s="192">
        <v>105</v>
      </c>
      <c r="E46" s="41">
        <v>5.4</v>
      </c>
      <c r="F46" s="33">
        <v>5.6</v>
      </c>
      <c r="G46" s="33">
        <v>5.8</v>
      </c>
      <c r="H46" s="33">
        <v>6.1</v>
      </c>
      <c r="I46" s="33">
        <v>6.3</v>
      </c>
      <c r="J46" s="33">
        <v>6.5</v>
      </c>
      <c r="K46" s="33">
        <v>6.6</v>
      </c>
      <c r="L46" s="33">
        <v>6.9</v>
      </c>
      <c r="M46" s="33">
        <v>7.3</v>
      </c>
      <c r="N46" s="34" t="s">
        <v>5</v>
      </c>
      <c r="O46" s="28"/>
      <c r="P46" s="35" t="s">
        <v>24</v>
      </c>
      <c r="Q46" s="36"/>
      <c r="R46" s="36"/>
      <c r="S46" s="36"/>
      <c r="T46" s="36"/>
      <c r="U46" s="31"/>
    </row>
    <row r="47" spans="2:21" ht="18" hidden="1">
      <c r="B47" s="25">
        <f>11.6*2</f>
        <v>23.2</v>
      </c>
      <c r="C47" s="32"/>
      <c r="D47" s="192"/>
      <c r="E47" s="41"/>
      <c r="F47" s="33"/>
      <c r="G47" s="33"/>
      <c r="H47" s="33"/>
      <c r="I47" s="33"/>
      <c r="J47" s="33"/>
      <c r="K47" s="33"/>
      <c r="L47" s="33"/>
      <c r="M47" s="33"/>
      <c r="N47" s="34" t="s">
        <v>6</v>
      </c>
      <c r="O47" s="28"/>
      <c r="P47" s="35"/>
      <c r="Q47" s="36"/>
      <c r="R47" s="36"/>
      <c r="S47" s="36"/>
      <c r="T47" s="36"/>
      <c r="U47" s="31"/>
    </row>
    <row r="48" spans="2:21" ht="18" hidden="1">
      <c r="B48" s="25"/>
      <c r="C48" s="32"/>
      <c r="D48" s="192"/>
      <c r="E48" s="41">
        <v>1.2</v>
      </c>
      <c r="F48" s="33">
        <v>1.3</v>
      </c>
      <c r="G48" s="33">
        <v>1.4</v>
      </c>
      <c r="H48" s="33">
        <v>1.5</v>
      </c>
      <c r="I48" s="33">
        <v>1.6</v>
      </c>
      <c r="J48" s="33">
        <v>1.7</v>
      </c>
      <c r="K48" s="33">
        <v>1.8</v>
      </c>
      <c r="L48" s="33">
        <v>1.9</v>
      </c>
      <c r="M48" s="33">
        <v>2</v>
      </c>
      <c r="N48" s="34" t="s">
        <v>7</v>
      </c>
      <c r="O48" s="28"/>
      <c r="P48" s="35"/>
      <c r="Q48" s="36"/>
      <c r="R48" s="36"/>
      <c r="S48" s="36"/>
      <c r="T48" s="36"/>
      <c r="U48" s="31"/>
    </row>
    <row r="49" spans="2:21" ht="18" hidden="1">
      <c r="B49" s="25"/>
      <c r="C49" s="32"/>
      <c r="D49" s="192"/>
      <c r="E49" s="41">
        <f aca="true" t="shared" si="7" ref="E49:M49">ROUNDUP((E46-E11)*$B$2/2,-1)</f>
        <v>450</v>
      </c>
      <c r="F49" s="41">
        <f t="shared" si="7"/>
        <v>500</v>
      </c>
      <c r="G49" s="41">
        <f t="shared" si="7"/>
        <v>540</v>
      </c>
      <c r="H49" s="41">
        <f t="shared" si="7"/>
        <v>540</v>
      </c>
      <c r="I49" s="41">
        <f t="shared" si="7"/>
        <v>540</v>
      </c>
      <c r="J49" s="41">
        <f t="shared" si="7"/>
        <v>540</v>
      </c>
      <c r="K49" s="41">
        <f t="shared" si="7"/>
        <v>500</v>
      </c>
      <c r="L49" s="41">
        <f t="shared" si="7"/>
        <v>540</v>
      </c>
      <c r="M49" s="41">
        <f t="shared" si="7"/>
        <v>680</v>
      </c>
      <c r="N49" s="34" t="s">
        <v>8</v>
      </c>
      <c r="O49" s="28"/>
      <c r="P49" s="35"/>
      <c r="Q49" s="36"/>
      <c r="R49" s="36"/>
      <c r="S49" s="36"/>
      <c r="T49" s="36"/>
      <c r="U49" s="31"/>
    </row>
    <row r="50" spans="2:21" ht="18" hidden="1">
      <c r="B50" s="25"/>
      <c r="C50" s="32"/>
      <c r="D50" s="38"/>
      <c r="E50" s="186">
        <v>115</v>
      </c>
      <c r="F50" s="75">
        <v>5.7</v>
      </c>
      <c r="G50" s="39">
        <v>5.9</v>
      </c>
      <c r="H50" s="39">
        <v>6.1</v>
      </c>
      <c r="I50" s="39">
        <v>6.6</v>
      </c>
      <c r="J50" s="39">
        <v>6.7</v>
      </c>
      <c r="K50" s="39">
        <v>6.8</v>
      </c>
      <c r="L50" s="76">
        <v>7</v>
      </c>
      <c r="M50" s="41">
        <v>7.3</v>
      </c>
      <c r="N50" s="34" t="s">
        <v>5</v>
      </c>
      <c r="O50" s="28"/>
      <c r="P50" s="35" t="s">
        <v>9</v>
      </c>
      <c r="Q50" s="36"/>
      <c r="R50" s="36"/>
      <c r="S50" s="36"/>
      <c r="T50" s="36" t="s">
        <v>10</v>
      </c>
      <c r="U50" s="42"/>
    </row>
    <row r="51" spans="2:21" ht="18" hidden="1">
      <c r="B51" s="25"/>
      <c r="C51" s="32"/>
      <c r="D51" s="38"/>
      <c r="E51" s="186"/>
      <c r="F51" s="75"/>
      <c r="G51" s="39"/>
      <c r="H51" s="39"/>
      <c r="I51" s="39"/>
      <c r="J51" s="39"/>
      <c r="K51" s="39"/>
      <c r="L51" s="76"/>
      <c r="M51" s="41"/>
      <c r="N51" s="34" t="s">
        <v>6</v>
      </c>
      <c r="O51" s="28"/>
      <c r="P51" s="35"/>
      <c r="Q51" s="36"/>
      <c r="R51" s="36"/>
      <c r="S51" s="36"/>
      <c r="T51" s="36"/>
      <c r="U51" s="42"/>
    </row>
    <row r="52" spans="2:21" ht="18" hidden="1">
      <c r="B52" s="44"/>
      <c r="C52" s="45"/>
      <c r="D52" s="38"/>
      <c r="E52" s="186"/>
      <c r="F52" s="75">
        <v>1.3</v>
      </c>
      <c r="G52" s="39">
        <v>1.4</v>
      </c>
      <c r="H52" s="39">
        <v>1.5</v>
      </c>
      <c r="I52" s="39">
        <v>1.6</v>
      </c>
      <c r="J52" s="39">
        <v>1.7</v>
      </c>
      <c r="K52" s="39">
        <v>1.8</v>
      </c>
      <c r="L52" s="77">
        <v>1.9</v>
      </c>
      <c r="M52" s="41">
        <v>2</v>
      </c>
      <c r="N52" s="34" t="s">
        <v>7</v>
      </c>
      <c r="O52" s="28"/>
      <c r="P52" s="35"/>
      <c r="Q52" s="36"/>
      <c r="R52" s="36"/>
      <c r="S52" s="36"/>
      <c r="T52" s="36"/>
      <c r="U52" s="42"/>
    </row>
    <row r="53" spans="2:21" ht="18" hidden="1">
      <c r="B53" s="44"/>
      <c r="C53" s="45"/>
      <c r="D53" s="38"/>
      <c r="E53" s="186"/>
      <c r="F53" s="41">
        <f aca="true" t="shared" si="8" ref="F53:M53">ROUNDUP((F50-F15)*$B$2/2,-1)</f>
        <v>500</v>
      </c>
      <c r="G53" s="41">
        <f t="shared" si="8"/>
        <v>500</v>
      </c>
      <c r="H53" s="41">
        <f t="shared" si="8"/>
        <v>500</v>
      </c>
      <c r="I53" s="41">
        <f t="shared" si="8"/>
        <v>630</v>
      </c>
      <c r="J53" s="41">
        <f t="shared" si="8"/>
        <v>590</v>
      </c>
      <c r="K53" s="41">
        <f t="shared" si="8"/>
        <v>540</v>
      </c>
      <c r="L53" s="78">
        <f t="shared" si="8"/>
        <v>540</v>
      </c>
      <c r="M53" s="41">
        <f t="shared" si="8"/>
        <v>540</v>
      </c>
      <c r="N53" s="34" t="s">
        <v>8</v>
      </c>
      <c r="O53" s="28"/>
      <c r="P53" s="35"/>
      <c r="Q53" s="36"/>
      <c r="R53" s="36"/>
      <c r="S53" s="36"/>
      <c r="T53" s="36"/>
      <c r="U53" s="42"/>
    </row>
    <row r="54" spans="2:21" ht="18" hidden="1">
      <c r="B54" s="49"/>
      <c r="C54" s="50"/>
      <c r="D54" s="51"/>
      <c r="E54" s="52"/>
      <c r="F54" s="186">
        <v>125</v>
      </c>
      <c r="G54" s="41">
        <v>6</v>
      </c>
      <c r="H54" s="33">
        <v>6.4</v>
      </c>
      <c r="I54" s="33">
        <v>6.5</v>
      </c>
      <c r="J54" s="33">
        <v>6.8</v>
      </c>
      <c r="K54" s="33">
        <v>7.1</v>
      </c>
      <c r="L54" s="33">
        <v>7.3</v>
      </c>
      <c r="M54" s="33">
        <v>7.7</v>
      </c>
      <c r="N54" s="34" t="s">
        <v>5</v>
      </c>
      <c r="O54" s="28"/>
      <c r="P54" s="35" t="s">
        <v>11</v>
      </c>
      <c r="Q54" s="36"/>
      <c r="R54" s="36"/>
      <c r="S54" s="36"/>
      <c r="T54" s="36" t="s">
        <v>12</v>
      </c>
      <c r="U54" s="42"/>
    </row>
    <row r="55" spans="2:21" ht="18" hidden="1">
      <c r="B55" s="49"/>
      <c r="C55" s="50"/>
      <c r="D55" s="51"/>
      <c r="E55" s="52"/>
      <c r="F55" s="186"/>
      <c r="G55" s="41"/>
      <c r="H55" s="33"/>
      <c r="I55" s="33"/>
      <c r="J55" s="33"/>
      <c r="K55" s="33"/>
      <c r="L55" s="33"/>
      <c r="M55" s="33"/>
      <c r="N55" s="34" t="s">
        <v>6</v>
      </c>
      <c r="O55" s="28"/>
      <c r="P55" s="35"/>
      <c r="Q55" s="36"/>
      <c r="R55" s="36"/>
      <c r="S55" s="36"/>
      <c r="T55" s="36"/>
      <c r="U55" s="42"/>
    </row>
    <row r="56" spans="2:21" ht="18" hidden="1">
      <c r="B56" s="4"/>
      <c r="C56" s="4"/>
      <c r="D56" s="4"/>
      <c r="E56" s="52"/>
      <c r="F56" s="186"/>
      <c r="G56" s="41">
        <v>1.4</v>
      </c>
      <c r="H56" s="33">
        <v>1.5</v>
      </c>
      <c r="I56" s="33">
        <v>1.6</v>
      </c>
      <c r="J56" s="33">
        <v>1.7</v>
      </c>
      <c r="K56" s="33">
        <v>1.8</v>
      </c>
      <c r="L56" s="33">
        <v>1.9</v>
      </c>
      <c r="M56" s="33">
        <v>2</v>
      </c>
      <c r="N56" s="34" t="s">
        <v>7</v>
      </c>
      <c r="O56" s="28"/>
      <c r="P56" s="35"/>
      <c r="Q56" s="36"/>
      <c r="R56" s="36"/>
      <c r="S56" s="36"/>
      <c r="T56" s="36"/>
      <c r="U56" s="42"/>
    </row>
    <row r="57" spans="2:21" ht="18" hidden="1">
      <c r="B57" s="4"/>
      <c r="C57" s="4"/>
      <c r="D57" s="4"/>
      <c r="E57" s="52"/>
      <c r="F57" s="186"/>
      <c r="G57" s="33">
        <f aca="true" t="shared" si="9" ref="G57:M57">ROUNDUP((G54-G19)*$B$2/2,-1)</f>
        <v>540</v>
      </c>
      <c r="H57" s="33">
        <f t="shared" si="9"/>
        <v>540</v>
      </c>
      <c r="I57" s="33">
        <f t="shared" si="9"/>
        <v>500</v>
      </c>
      <c r="J57" s="33">
        <f t="shared" si="9"/>
        <v>590</v>
      </c>
      <c r="K57" s="33">
        <f t="shared" si="9"/>
        <v>630</v>
      </c>
      <c r="L57" s="33">
        <f t="shared" si="9"/>
        <v>630</v>
      </c>
      <c r="M57" s="41">
        <f t="shared" si="9"/>
        <v>680</v>
      </c>
      <c r="N57" s="34" t="s">
        <v>8</v>
      </c>
      <c r="O57" s="28"/>
      <c r="P57" s="35"/>
      <c r="Q57" s="36"/>
      <c r="R57" s="36"/>
      <c r="S57" s="36"/>
      <c r="T57" s="36"/>
      <c r="U57" s="42"/>
    </row>
    <row r="58" spans="2:21" ht="18" hidden="1">
      <c r="B58" s="53"/>
      <c r="C58" s="54"/>
      <c r="D58" s="55"/>
      <c r="E58" s="45"/>
      <c r="F58" s="52"/>
      <c r="G58" s="186">
        <v>135</v>
      </c>
      <c r="H58" s="41">
        <v>6.7</v>
      </c>
      <c r="I58" s="33">
        <v>6.8</v>
      </c>
      <c r="J58" s="33">
        <v>7</v>
      </c>
      <c r="K58" s="33">
        <v>7.2</v>
      </c>
      <c r="L58" s="33">
        <v>7.4</v>
      </c>
      <c r="M58" s="33">
        <v>7.8</v>
      </c>
      <c r="N58" s="34" t="s">
        <v>5</v>
      </c>
      <c r="O58" s="28"/>
      <c r="P58" s="35" t="s">
        <v>13</v>
      </c>
      <c r="Q58" s="36"/>
      <c r="R58" s="36"/>
      <c r="S58" s="36"/>
      <c r="T58" s="36" t="s">
        <v>14</v>
      </c>
      <c r="U58" s="42"/>
    </row>
    <row r="59" spans="2:21" ht="18" hidden="1">
      <c r="B59" s="53"/>
      <c r="C59" s="56"/>
      <c r="D59" s="56"/>
      <c r="E59" s="4"/>
      <c r="F59" s="52"/>
      <c r="G59" s="186"/>
      <c r="H59" s="41"/>
      <c r="I59" s="33"/>
      <c r="J59" s="33"/>
      <c r="K59" s="33"/>
      <c r="L59" s="33"/>
      <c r="M59" s="33"/>
      <c r="N59" s="34" t="s">
        <v>6</v>
      </c>
      <c r="O59" s="28"/>
      <c r="P59" s="35"/>
      <c r="Q59" s="36"/>
      <c r="R59" s="36"/>
      <c r="S59" s="36"/>
      <c r="T59" s="36"/>
      <c r="U59" s="42"/>
    </row>
    <row r="60" spans="2:21" ht="18" hidden="1">
      <c r="B60" s="57"/>
      <c r="C60" s="45"/>
      <c r="D60" s="28"/>
      <c r="E60" s="52"/>
      <c r="F60" s="52"/>
      <c r="G60" s="186"/>
      <c r="H60" s="41">
        <v>1.5</v>
      </c>
      <c r="I60" s="33">
        <v>1.6</v>
      </c>
      <c r="J60" s="33">
        <v>1.7</v>
      </c>
      <c r="K60" s="33">
        <v>1.8</v>
      </c>
      <c r="L60" s="33">
        <v>1.9</v>
      </c>
      <c r="M60" s="33">
        <v>2</v>
      </c>
      <c r="N60" s="34" t="s">
        <v>7</v>
      </c>
      <c r="O60" s="28"/>
      <c r="P60" s="35"/>
      <c r="Q60" s="36"/>
      <c r="R60" s="36"/>
      <c r="S60" s="36"/>
      <c r="T60" s="36"/>
      <c r="U60" s="42"/>
    </row>
    <row r="61" spans="2:21" ht="18" hidden="1">
      <c r="B61" s="57"/>
      <c r="C61" s="45"/>
      <c r="D61" s="28"/>
      <c r="E61" s="52"/>
      <c r="F61" s="52"/>
      <c r="G61" s="186"/>
      <c r="H61" s="33">
        <f aca="true" t="shared" si="10" ref="H61:M61">ROUNDUP((H58-H23)*$B$2/2,-1)</f>
        <v>540</v>
      </c>
      <c r="I61" s="33">
        <f t="shared" si="10"/>
        <v>500</v>
      </c>
      <c r="J61" s="33">
        <f t="shared" si="10"/>
        <v>590</v>
      </c>
      <c r="K61" s="33">
        <f t="shared" si="10"/>
        <v>630</v>
      </c>
      <c r="L61" s="33">
        <f t="shared" si="10"/>
        <v>630</v>
      </c>
      <c r="M61" s="41">
        <f t="shared" si="10"/>
        <v>680</v>
      </c>
      <c r="N61" s="34" t="s">
        <v>8</v>
      </c>
      <c r="O61" s="28"/>
      <c r="P61" s="35"/>
      <c r="Q61" s="36"/>
      <c r="R61" s="36"/>
      <c r="S61" s="36"/>
      <c r="T61" s="36"/>
      <c r="U61" s="42"/>
    </row>
    <row r="62" spans="2:21" ht="18" hidden="1">
      <c r="B62" s="44"/>
      <c r="C62" s="32"/>
      <c r="D62" s="58"/>
      <c r="E62" s="26"/>
      <c r="F62" s="52"/>
      <c r="G62" s="52"/>
      <c r="H62" s="186">
        <v>145</v>
      </c>
      <c r="I62" s="41">
        <v>6.9</v>
      </c>
      <c r="J62" s="33">
        <v>7.1</v>
      </c>
      <c r="K62" s="33">
        <v>7.3</v>
      </c>
      <c r="L62" s="33">
        <v>7.6</v>
      </c>
      <c r="M62" s="33">
        <v>8</v>
      </c>
      <c r="N62" s="34" t="s">
        <v>5</v>
      </c>
      <c r="O62" s="28"/>
      <c r="P62" s="35" t="s">
        <v>15</v>
      </c>
      <c r="Q62" s="36"/>
      <c r="R62" s="36"/>
      <c r="S62" s="36"/>
      <c r="T62" s="36" t="s">
        <v>16</v>
      </c>
      <c r="U62" s="42"/>
    </row>
    <row r="63" spans="2:21" ht="18" hidden="1">
      <c r="B63" s="44"/>
      <c r="C63" s="32"/>
      <c r="D63" s="58"/>
      <c r="E63" s="26"/>
      <c r="F63" s="52"/>
      <c r="G63" s="52"/>
      <c r="H63" s="186"/>
      <c r="I63" s="41"/>
      <c r="J63" s="33"/>
      <c r="K63" s="33"/>
      <c r="L63" s="33"/>
      <c r="M63" s="33"/>
      <c r="N63" s="34" t="s">
        <v>6</v>
      </c>
      <c r="O63" s="28"/>
      <c r="P63" s="35"/>
      <c r="Q63" s="36"/>
      <c r="R63" s="36"/>
      <c r="S63" s="36"/>
      <c r="T63" s="36"/>
      <c r="U63" s="42"/>
    </row>
    <row r="64" spans="2:21" ht="18" hidden="1">
      <c r="B64" s="4"/>
      <c r="C64" s="32"/>
      <c r="D64" s="58"/>
      <c r="E64" s="26"/>
      <c r="F64" s="52"/>
      <c r="G64" s="52"/>
      <c r="H64" s="186"/>
      <c r="I64" s="41">
        <v>1.6</v>
      </c>
      <c r="J64" s="33">
        <v>1.7</v>
      </c>
      <c r="K64" s="33">
        <v>1.8</v>
      </c>
      <c r="L64" s="33">
        <v>1.9</v>
      </c>
      <c r="M64" s="33">
        <v>2</v>
      </c>
      <c r="N64" s="34" t="s">
        <v>7</v>
      </c>
      <c r="O64" s="28"/>
      <c r="P64" s="35"/>
      <c r="Q64" s="36"/>
      <c r="R64" s="36"/>
      <c r="S64" s="36"/>
      <c r="T64" s="36"/>
      <c r="U64" s="42"/>
    </row>
    <row r="65" spans="2:21" ht="18" hidden="1">
      <c r="B65" s="4"/>
      <c r="C65" s="32"/>
      <c r="D65" s="58"/>
      <c r="E65" s="26"/>
      <c r="F65" s="52"/>
      <c r="G65" s="52"/>
      <c r="H65" s="186"/>
      <c r="I65" s="33">
        <f>ROUNDUP((I62-I27)*$B$2/2,-1)</f>
        <v>500</v>
      </c>
      <c r="J65" s="33">
        <f>ROUNDUP((J62-J27)*$B$2/2,-1)</f>
        <v>540</v>
      </c>
      <c r="K65" s="33">
        <f>ROUNDUP((K62-K27)*$B$2/2,-1)</f>
        <v>590</v>
      </c>
      <c r="L65" s="33">
        <f>ROUNDUP((L62-L27)*$B$2/2,-1)</f>
        <v>680</v>
      </c>
      <c r="M65" s="41">
        <f>ROUNDUP((M62-M27)*$B$2/2,-1)</f>
        <v>680</v>
      </c>
      <c r="N65" s="34" t="s">
        <v>8</v>
      </c>
      <c r="O65" s="28"/>
      <c r="P65" s="35"/>
      <c r="Q65" s="36"/>
      <c r="R65" s="36"/>
      <c r="S65" s="36"/>
      <c r="T65" s="36"/>
      <c r="U65" s="42"/>
    </row>
    <row r="66" spans="2:21" ht="18" hidden="1">
      <c r="B66" s="25"/>
      <c r="C66" s="32"/>
      <c r="D66" s="58"/>
      <c r="E66" s="26"/>
      <c r="F66" s="58"/>
      <c r="G66" s="52"/>
      <c r="H66" s="52"/>
      <c r="I66" s="186">
        <v>155</v>
      </c>
      <c r="J66" s="41">
        <v>7.3</v>
      </c>
      <c r="K66" s="33">
        <v>7.4</v>
      </c>
      <c r="L66" s="33">
        <v>7.8</v>
      </c>
      <c r="M66" s="33">
        <v>8.2</v>
      </c>
      <c r="N66" s="34" t="s">
        <v>5</v>
      </c>
      <c r="O66" s="28"/>
      <c r="P66" s="59" t="s">
        <v>17</v>
      </c>
      <c r="Q66" s="36"/>
      <c r="R66" s="36"/>
      <c r="S66" s="36"/>
      <c r="T66" s="36" t="s">
        <v>18</v>
      </c>
      <c r="U66" s="42"/>
    </row>
    <row r="67" spans="2:21" ht="18" hidden="1">
      <c r="B67" s="25"/>
      <c r="C67" s="32"/>
      <c r="D67" s="58"/>
      <c r="E67" s="26"/>
      <c r="F67" s="58"/>
      <c r="G67" s="52"/>
      <c r="H67" s="52"/>
      <c r="I67" s="186"/>
      <c r="J67" s="41"/>
      <c r="K67" s="33"/>
      <c r="L67" s="33"/>
      <c r="M67" s="33"/>
      <c r="N67" s="34" t="s">
        <v>6</v>
      </c>
      <c r="O67" s="28"/>
      <c r="P67" s="59"/>
      <c r="Q67" s="36"/>
      <c r="R67" s="36"/>
      <c r="S67" s="36"/>
      <c r="T67" s="36"/>
      <c r="U67" s="42"/>
    </row>
    <row r="68" spans="2:21" ht="18" hidden="1">
      <c r="B68" s="25"/>
      <c r="C68" s="32"/>
      <c r="D68" s="58"/>
      <c r="E68" s="26"/>
      <c r="F68" s="58"/>
      <c r="G68" s="52"/>
      <c r="H68" s="52"/>
      <c r="I68" s="186"/>
      <c r="J68" s="41">
        <v>1.7</v>
      </c>
      <c r="K68" s="33">
        <v>1.8</v>
      </c>
      <c r="L68" s="33">
        <v>1.9</v>
      </c>
      <c r="M68" s="33">
        <v>2</v>
      </c>
      <c r="N68" s="34" t="s">
        <v>7</v>
      </c>
      <c r="O68" s="28"/>
      <c r="P68" s="59"/>
      <c r="Q68" s="36"/>
      <c r="R68" s="36"/>
      <c r="S68" s="36"/>
      <c r="T68" s="36"/>
      <c r="U68" s="42"/>
    </row>
    <row r="69" spans="2:21" ht="18" hidden="1">
      <c r="B69" s="25"/>
      <c r="C69" s="32"/>
      <c r="D69" s="58"/>
      <c r="E69" s="26"/>
      <c r="F69" s="58"/>
      <c r="G69" s="52"/>
      <c r="H69" s="52"/>
      <c r="I69" s="186"/>
      <c r="J69" s="33">
        <f>ROUNDUP((J66-J31)*$B$2/2,-1)</f>
        <v>590</v>
      </c>
      <c r="K69" s="33">
        <f>ROUNDUP((K66-K31)*$B$2/2,-1)</f>
        <v>590</v>
      </c>
      <c r="L69" s="33">
        <f>ROUNDUP((L66-L31)*$B$2/2,-1)</f>
        <v>630</v>
      </c>
      <c r="M69" s="41">
        <f>ROUNDUP((M66-M31)*$B$2/2,-1)</f>
        <v>680</v>
      </c>
      <c r="N69" s="34" t="s">
        <v>8</v>
      </c>
      <c r="O69" s="28"/>
      <c r="P69" s="59"/>
      <c r="Q69" s="36"/>
      <c r="R69" s="36"/>
      <c r="S69" s="36"/>
      <c r="T69" s="36"/>
      <c r="U69" s="42"/>
    </row>
    <row r="70" spans="2:21" ht="18" hidden="1">
      <c r="B70" s="25"/>
      <c r="C70" s="32"/>
      <c r="D70" s="26"/>
      <c r="E70" s="60"/>
      <c r="F70" s="60"/>
      <c r="G70" s="60"/>
      <c r="H70" s="26"/>
      <c r="I70" s="52"/>
      <c r="J70" s="186">
        <v>165</v>
      </c>
      <c r="K70" s="41">
        <v>7.5</v>
      </c>
      <c r="L70" s="33">
        <v>8</v>
      </c>
      <c r="M70" s="33">
        <v>8.3</v>
      </c>
      <c r="N70" s="34" t="s">
        <v>5</v>
      </c>
      <c r="O70" s="28"/>
      <c r="P70" s="35" t="s">
        <v>19</v>
      </c>
      <c r="Q70" s="36"/>
      <c r="R70" s="36"/>
      <c r="S70" s="36"/>
      <c r="T70" s="36" t="s">
        <v>20</v>
      </c>
      <c r="U70" s="42"/>
    </row>
    <row r="71" spans="2:21" ht="18" hidden="1">
      <c r="B71" s="25"/>
      <c r="C71" s="32"/>
      <c r="D71" s="26"/>
      <c r="E71" s="60"/>
      <c r="F71" s="60"/>
      <c r="G71" s="60"/>
      <c r="H71" s="26"/>
      <c r="I71" s="52"/>
      <c r="J71" s="186"/>
      <c r="K71" s="41"/>
      <c r="L71" s="33"/>
      <c r="M71" s="33"/>
      <c r="N71" s="34" t="s">
        <v>6</v>
      </c>
      <c r="O71" s="28"/>
      <c r="P71" s="35"/>
      <c r="Q71" s="36"/>
      <c r="R71" s="36"/>
      <c r="S71" s="36"/>
      <c r="T71" s="36"/>
      <c r="U71" s="42"/>
    </row>
    <row r="72" spans="2:21" ht="18" hidden="1">
      <c r="B72" s="25"/>
      <c r="C72" s="32"/>
      <c r="D72" s="26"/>
      <c r="E72" s="60"/>
      <c r="F72" s="60"/>
      <c r="G72" s="60"/>
      <c r="H72" s="26"/>
      <c r="I72" s="52"/>
      <c r="J72" s="186"/>
      <c r="K72" s="41">
        <v>1.8</v>
      </c>
      <c r="L72" s="33">
        <v>1.9</v>
      </c>
      <c r="M72" s="33">
        <v>2</v>
      </c>
      <c r="N72" s="34" t="s">
        <v>7</v>
      </c>
      <c r="O72" s="28"/>
      <c r="P72" s="35"/>
      <c r="Q72" s="36"/>
      <c r="R72" s="36"/>
      <c r="S72" s="36"/>
      <c r="T72" s="36"/>
      <c r="U72" s="42"/>
    </row>
    <row r="73" spans="2:21" ht="18" hidden="1">
      <c r="B73" s="25"/>
      <c r="C73" s="32"/>
      <c r="D73" s="26"/>
      <c r="E73" s="60"/>
      <c r="F73" s="60"/>
      <c r="G73" s="60"/>
      <c r="H73" s="26"/>
      <c r="I73" s="52"/>
      <c r="J73" s="186"/>
      <c r="K73" s="33">
        <f>ROUNDUP((K70-K35)*$B$2/2,-1)</f>
        <v>590</v>
      </c>
      <c r="L73" s="33">
        <f>ROUNDUP((L70-L35)*$B$2/2,-1)</f>
        <v>680</v>
      </c>
      <c r="M73" s="41">
        <f>ROUNDUP((M70-M35)*$B$2/2,-1)</f>
        <v>720</v>
      </c>
      <c r="N73" s="34" t="s">
        <v>8</v>
      </c>
      <c r="O73" s="28"/>
      <c r="P73" s="35"/>
      <c r="Q73" s="36"/>
      <c r="R73" s="36"/>
      <c r="S73" s="36"/>
      <c r="T73" s="36"/>
      <c r="U73" s="42"/>
    </row>
    <row r="74" spans="2:21" ht="16.5" customHeight="1" hidden="1">
      <c r="B74" s="25"/>
      <c r="C74" s="32"/>
      <c r="D74" s="26"/>
      <c r="E74" s="26"/>
      <c r="F74" s="52"/>
      <c r="G74" s="52"/>
      <c r="H74" s="26"/>
      <c r="I74" s="52"/>
      <c r="J74" s="52"/>
      <c r="K74" s="186">
        <v>175</v>
      </c>
      <c r="L74" s="41">
        <v>8.2</v>
      </c>
      <c r="M74" s="33">
        <v>8.5</v>
      </c>
      <c r="N74" s="34" t="s">
        <v>5</v>
      </c>
      <c r="O74" s="28"/>
      <c r="P74" s="170" t="s">
        <v>21</v>
      </c>
      <c r="Q74" s="170"/>
      <c r="R74" s="170"/>
      <c r="S74" s="170"/>
      <c r="T74" s="170"/>
      <c r="U74" s="61"/>
    </row>
    <row r="75" spans="2:21" ht="16.5" customHeight="1" hidden="1">
      <c r="B75" s="25"/>
      <c r="C75" s="32"/>
      <c r="D75" s="26"/>
      <c r="E75" s="26"/>
      <c r="F75" s="52"/>
      <c r="G75" s="52"/>
      <c r="H75" s="26"/>
      <c r="I75" s="52"/>
      <c r="J75" s="26"/>
      <c r="K75" s="186"/>
      <c r="L75" s="41"/>
      <c r="M75" s="33"/>
      <c r="N75" s="34" t="s">
        <v>6</v>
      </c>
      <c r="O75" s="28"/>
      <c r="P75" s="170"/>
      <c r="Q75" s="170"/>
      <c r="R75" s="170"/>
      <c r="S75" s="170"/>
      <c r="T75" s="170"/>
      <c r="U75" s="61"/>
    </row>
    <row r="76" spans="2:21" ht="16.5" customHeight="1" hidden="1">
      <c r="B76" s="25"/>
      <c r="C76" s="32"/>
      <c r="D76" s="26"/>
      <c r="E76" s="26"/>
      <c r="F76" s="52"/>
      <c r="G76" s="52"/>
      <c r="H76" s="26"/>
      <c r="I76" s="52"/>
      <c r="J76" s="26"/>
      <c r="K76" s="186"/>
      <c r="L76" s="41">
        <v>1.9</v>
      </c>
      <c r="M76" s="33">
        <v>2</v>
      </c>
      <c r="N76" s="34" t="s">
        <v>7</v>
      </c>
      <c r="O76" s="28"/>
      <c r="P76" s="170"/>
      <c r="Q76" s="170"/>
      <c r="R76" s="170"/>
      <c r="S76" s="170"/>
      <c r="T76" s="170"/>
      <c r="U76" s="42"/>
    </row>
    <row r="77" spans="2:21" ht="16.5" hidden="1">
      <c r="B77" s="25"/>
      <c r="C77" s="32"/>
      <c r="D77" s="32"/>
      <c r="E77" s="26"/>
      <c r="F77" s="52"/>
      <c r="G77" s="52"/>
      <c r="H77" s="32"/>
      <c r="I77" s="62"/>
      <c r="J77" s="63"/>
      <c r="K77" s="186"/>
      <c r="L77" s="65">
        <f>ROUNDUP((L74-L39)*$B$2/2,-1)</f>
        <v>680</v>
      </c>
      <c r="M77" s="41">
        <f>ROUNDUP((M74-M39)*$B$2/2,-1)</f>
        <v>720</v>
      </c>
      <c r="N77" s="34" t="s">
        <v>8</v>
      </c>
      <c r="O77" s="28"/>
      <c r="P77" s="28"/>
      <c r="Q77" s="28"/>
      <c r="R77" s="28"/>
      <c r="S77" s="28"/>
      <c r="T77" s="28"/>
      <c r="U77" s="42"/>
    </row>
    <row r="78" spans="2:21" ht="16.5" hidden="1">
      <c r="B78" s="25"/>
      <c r="C78" s="32"/>
      <c r="D78" s="32"/>
      <c r="E78" s="26"/>
      <c r="F78" s="52"/>
      <c r="G78" s="52"/>
      <c r="H78" s="32"/>
      <c r="I78" s="63"/>
      <c r="J78" s="63"/>
      <c r="K78" s="63"/>
      <c r="L78" s="63"/>
      <c r="M78" s="63"/>
      <c r="N78" s="63"/>
      <c r="O78" s="28"/>
      <c r="P78" s="28"/>
      <c r="Q78" s="28"/>
      <c r="R78" s="28"/>
      <c r="S78" s="28"/>
      <c r="T78" s="28"/>
      <c r="U78" s="42"/>
    </row>
    <row r="79" ht="15" hidden="1"/>
    <row r="80" spans="2:21" ht="15" hidden="1">
      <c r="B80" s="17"/>
      <c r="C80" s="18"/>
      <c r="D80" s="19"/>
      <c r="E80" s="18"/>
      <c r="F80" s="18"/>
      <c r="G80" s="20"/>
      <c r="H80" s="18"/>
      <c r="I80" s="21"/>
      <c r="J80" s="22"/>
      <c r="K80" s="22"/>
      <c r="L80" s="23"/>
      <c r="M80" s="21"/>
      <c r="N80" s="21"/>
      <c r="O80" s="21"/>
      <c r="P80" s="21"/>
      <c r="Q80" s="21"/>
      <c r="R80" s="21"/>
      <c r="S80" s="21"/>
      <c r="T80" s="21"/>
      <c r="U80" s="24"/>
    </row>
    <row r="81" spans="2:21" ht="16.5" hidden="1">
      <c r="B81" s="25">
        <f>B2</f>
        <v>900</v>
      </c>
      <c r="C81" s="188" t="s">
        <v>23</v>
      </c>
      <c r="D81" s="189"/>
      <c r="E81" s="27">
        <v>140</v>
      </c>
      <c r="F81" s="27">
        <v>150</v>
      </c>
      <c r="G81" s="27">
        <v>160</v>
      </c>
      <c r="H81" s="27">
        <v>170</v>
      </c>
      <c r="I81" s="27">
        <v>180</v>
      </c>
      <c r="J81" s="27">
        <v>190</v>
      </c>
      <c r="K81" s="27">
        <v>200</v>
      </c>
      <c r="L81" s="27">
        <v>210</v>
      </c>
      <c r="M81" s="27">
        <v>220</v>
      </c>
      <c r="N81" s="28"/>
      <c r="O81" s="28"/>
      <c r="P81" s="82" t="s">
        <v>4</v>
      </c>
      <c r="Q81" s="30"/>
      <c r="R81" s="30"/>
      <c r="S81" s="30"/>
      <c r="T81" s="30"/>
      <c r="U81" s="31"/>
    </row>
    <row r="82" spans="2:21" ht="18" hidden="1">
      <c r="B82" s="25">
        <f>143*2</f>
        <v>286</v>
      </c>
      <c r="C82" s="32"/>
      <c r="D82" s="192">
        <v>105</v>
      </c>
      <c r="E82" s="41">
        <v>7.1</v>
      </c>
      <c r="F82" s="33">
        <v>7.4</v>
      </c>
      <c r="G82" s="33">
        <v>7.7</v>
      </c>
      <c r="H82" s="33">
        <v>8.1</v>
      </c>
      <c r="I82" s="33">
        <v>8.6</v>
      </c>
      <c r="J82" s="33">
        <v>8.7</v>
      </c>
      <c r="K82" s="33">
        <v>8.9</v>
      </c>
      <c r="L82" s="33">
        <v>9.3</v>
      </c>
      <c r="M82" s="33">
        <v>9.8</v>
      </c>
      <c r="N82" s="34" t="s">
        <v>5</v>
      </c>
      <c r="O82" s="28"/>
      <c r="P82" s="35" t="s">
        <v>24</v>
      </c>
      <c r="Q82" s="36"/>
      <c r="R82" s="36"/>
      <c r="S82" s="36"/>
      <c r="T82" s="36"/>
      <c r="U82" s="31"/>
    </row>
    <row r="83" spans="2:21" ht="18" hidden="1">
      <c r="B83" s="25">
        <f>11.6*2</f>
        <v>23.2</v>
      </c>
      <c r="C83" s="32"/>
      <c r="D83" s="192"/>
      <c r="E83" s="41"/>
      <c r="F83" s="33"/>
      <c r="G83" s="33"/>
      <c r="H83" s="33"/>
      <c r="I83" s="33"/>
      <c r="J83" s="33"/>
      <c r="K83" s="33"/>
      <c r="L83" s="33"/>
      <c r="M83" s="33"/>
      <c r="N83" s="34" t="s">
        <v>6</v>
      </c>
      <c r="O83" s="28"/>
      <c r="P83" s="35"/>
      <c r="Q83" s="36"/>
      <c r="R83" s="36"/>
      <c r="S83" s="36"/>
      <c r="T83" s="36"/>
      <c r="U83" s="31"/>
    </row>
    <row r="84" spans="2:21" ht="18" hidden="1">
      <c r="B84" s="25"/>
      <c r="C84" s="32"/>
      <c r="D84" s="192"/>
      <c r="E84" s="79"/>
      <c r="F84" s="80"/>
      <c r="G84" s="80"/>
      <c r="H84" s="80"/>
      <c r="I84" s="80"/>
      <c r="J84" s="80"/>
      <c r="K84" s="80"/>
      <c r="L84" s="80"/>
      <c r="M84" s="80"/>
      <c r="N84" s="34" t="s">
        <v>7</v>
      </c>
      <c r="O84" s="28"/>
      <c r="P84" s="35"/>
      <c r="Q84" s="36"/>
      <c r="R84" s="36"/>
      <c r="S84" s="36"/>
      <c r="T84" s="36"/>
      <c r="U84" s="31"/>
    </row>
    <row r="85" spans="2:21" ht="18" hidden="1">
      <c r="B85" s="25"/>
      <c r="C85" s="32"/>
      <c r="D85" s="192"/>
      <c r="E85" s="41">
        <f aca="true" t="shared" si="11" ref="E85:M85">ROUNDUP((E82-E11)*$B$2/2,-1)</f>
        <v>1220</v>
      </c>
      <c r="F85" s="33">
        <f t="shared" si="11"/>
        <v>1310</v>
      </c>
      <c r="G85" s="33">
        <f t="shared" si="11"/>
        <v>1400</v>
      </c>
      <c r="H85" s="33">
        <f t="shared" si="11"/>
        <v>1440</v>
      </c>
      <c r="I85" s="33">
        <f t="shared" si="11"/>
        <v>1580</v>
      </c>
      <c r="J85" s="33">
        <f t="shared" si="11"/>
        <v>1530</v>
      </c>
      <c r="K85" s="33">
        <f t="shared" si="11"/>
        <v>1530</v>
      </c>
      <c r="L85" s="33">
        <f t="shared" si="11"/>
        <v>1620</v>
      </c>
      <c r="M85" s="33">
        <f t="shared" si="11"/>
        <v>1800</v>
      </c>
      <c r="N85" s="34" t="s">
        <v>8</v>
      </c>
      <c r="O85" s="28"/>
      <c r="P85" s="35"/>
      <c r="Q85" s="36"/>
      <c r="R85" s="36"/>
      <c r="S85" s="36"/>
      <c r="T85" s="36"/>
      <c r="U85" s="31"/>
    </row>
    <row r="86" spans="2:21" ht="18.75" hidden="1" thickBot="1">
      <c r="B86" s="25"/>
      <c r="C86" s="32"/>
      <c r="D86" s="38"/>
      <c r="E86" s="186">
        <v>115</v>
      </c>
      <c r="F86" s="75">
        <v>7.6</v>
      </c>
      <c r="G86" s="39">
        <v>7.9</v>
      </c>
      <c r="H86" s="39">
        <v>8.2</v>
      </c>
      <c r="I86" s="39">
        <v>8.8</v>
      </c>
      <c r="J86" s="39">
        <v>9</v>
      </c>
      <c r="K86" s="39">
        <v>9.2</v>
      </c>
      <c r="L86" s="81">
        <v>9.5</v>
      </c>
      <c r="M86" s="41">
        <v>9.8</v>
      </c>
      <c r="N86" s="34" t="s">
        <v>5</v>
      </c>
      <c r="O86" s="28"/>
      <c r="P86" s="35" t="s">
        <v>9</v>
      </c>
      <c r="Q86" s="36"/>
      <c r="R86" s="36"/>
      <c r="S86" s="36"/>
      <c r="T86" s="36" t="s">
        <v>10</v>
      </c>
      <c r="U86" s="42"/>
    </row>
    <row r="87" spans="2:21" ht="18" hidden="1">
      <c r="B87" s="25"/>
      <c r="C87" s="32"/>
      <c r="D87" s="38"/>
      <c r="E87" s="186"/>
      <c r="F87" s="75"/>
      <c r="G87" s="39"/>
      <c r="H87" s="39"/>
      <c r="I87" s="39"/>
      <c r="J87" s="39"/>
      <c r="K87" s="39"/>
      <c r="L87" s="77"/>
      <c r="M87" s="39"/>
      <c r="N87" s="34" t="s">
        <v>6</v>
      </c>
      <c r="O87" s="28"/>
      <c r="P87" s="35"/>
      <c r="Q87" s="36"/>
      <c r="R87" s="36"/>
      <c r="S87" s="36"/>
      <c r="T87" s="36"/>
      <c r="U87" s="42"/>
    </row>
    <row r="88" spans="2:21" ht="18.75" hidden="1" thickBot="1">
      <c r="B88" s="44"/>
      <c r="C88" s="45"/>
      <c r="D88" s="38"/>
      <c r="E88" s="186"/>
      <c r="F88" s="75"/>
      <c r="G88" s="39"/>
      <c r="H88" s="39"/>
      <c r="I88" s="39"/>
      <c r="J88" s="39"/>
      <c r="K88" s="39"/>
      <c r="L88" s="81"/>
      <c r="M88" s="41"/>
      <c r="N88" s="34" t="s">
        <v>7</v>
      </c>
      <c r="O88" s="28"/>
      <c r="P88" s="35"/>
      <c r="Q88" s="36"/>
      <c r="R88" s="36"/>
      <c r="S88" s="36"/>
      <c r="T88" s="36"/>
      <c r="U88" s="42"/>
    </row>
    <row r="89" spans="2:21" ht="18" hidden="1">
      <c r="B89" s="44"/>
      <c r="C89" s="45"/>
      <c r="D89" s="38"/>
      <c r="E89" s="186"/>
      <c r="F89" s="41">
        <f aca="true" t="shared" si="12" ref="F89:M89">ROUNDUP((F86-F15)*$B$2/2,-1)</f>
        <v>1350</v>
      </c>
      <c r="G89" s="41">
        <f t="shared" si="12"/>
        <v>1400</v>
      </c>
      <c r="H89" s="41">
        <f t="shared" si="12"/>
        <v>1440</v>
      </c>
      <c r="I89" s="41">
        <f t="shared" si="12"/>
        <v>1620</v>
      </c>
      <c r="J89" s="41">
        <f t="shared" si="12"/>
        <v>1620</v>
      </c>
      <c r="K89" s="41">
        <f t="shared" si="12"/>
        <v>1620</v>
      </c>
      <c r="L89" s="78">
        <f t="shared" si="12"/>
        <v>1670</v>
      </c>
      <c r="M89" s="33">
        <f t="shared" si="12"/>
        <v>1670</v>
      </c>
      <c r="N89" s="34" t="s">
        <v>8</v>
      </c>
      <c r="O89" s="28"/>
      <c r="P89" s="35"/>
      <c r="Q89" s="36"/>
      <c r="R89" s="36"/>
      <c r="S89" s="36"/>
      <c r="T89" s="36"/>
      <c r="U89" s="42"/>
    </row>
    <row r="90" spans="2:21" ht="18" hidden="1">
      <c r="B90" s="49"/>
      <c r="C90" s="50"/>
      <c r="D90" s="51"/>
      <c r="E90" s="52"/>
      <c r="F90" s="186">
        <v>125</v>
      </c>
      <c r="G90" s="41">
        <v>8.1</v>
      </c>
      <c r="H90" s="33">
        <v>8.6</v>
      </c>
      <c r="I90" s="33">
        <v>8.8</v>
      </c>
      <c r="J90" s="33">
        <v>9.2</v>
      </c>
      <c r="K90" s="33">
        <v>9.6</v>
      </c>
      <c r="L90" s="33">
        <v>9.9</v>
      </c>
      <c r="M90" s="33">
        <v>10.4</v>
      </c>
      <c r="N90" s="34" t="s">
        <v>5</v>
      </c>
      <c r="O90" s="28"/>
      <c r="P90" s="35" t="s">
        <v>11</v>
      </c>
      <c r="Q90" s="36"/>
      <c r="R90" s="36"/>
      <c r="S90" s="36"/>
      <c r="T90" s="36" t="s">
        <v>12</v>
      </c>
      <c r="U90" s="42"/>
    </row>
    <row r="91" spans="2:21" ht="18" hidden="1">
      <c r="B91" s="49"/>
      <c r="C91" s="50"/>
      <c r="D91" s="51"/>
      <c r="E91" s="52"/>
      <c r="F91" s="186"/>
      <c r="G91" s="41"/>
      <c r="H91" s="33"/>
      <c r="I91" s="33"/>
      <c r="J91" s="33"/>
      <c r="K91" s="33"/>
      <c r="L91" s="33"/>
      <c r="M91" s="33"/>
      <c r="N91" s="34" t="s">
        <v>6</v>
      </c>
      <c r="O91" s="28"/>
      <c r="P91" s="35"/>
      <c r="Q91" s="36"/>
      <c r="R91" s="36"/>
      <c r="S91" s="36"/>
      <c r="T91" s="36"/>
      <c r="U91" s="42"/>
    </row>
    <row r="92" spans="2:21" ht="18" hidden="1">
      <c r="B92" s="4"/>
      <c r="C92" s="4"/>
      <c r="D92" s="4"/>
      <c r="E92" s="52"/>
      <c r="F92" s="186"/>
      <c r="G92" s="41"/>
      <c r="H92" s="33"/>
      <c r="I92" s="33"/>
      <c r="J92" s="33"/>
      <c r="K92" s="33"/>
      <c r="L92" s="33"/>
      <c r="M92" s="33"/>
      <c r="N92" s="34" t="s">
        <v>7</v>
      </c>
      <c r="O92" s="28"/>
      <c r="P92" s="35"/>
      <c r="Q92" s="36"/>
      <c r="R92" s="36"/>
      <c r="S92" s="36"/>
      <c r="T92" s="36"/>
      <c r="U92" s="42"/>
    </row>
    <row r="93" spans="2:21" ht="18" hidden="1">
      <c r="B93" s="4"/>
      <c r="C93" s="4"/>
      <c r="D93" s="4"/>
      <c r="E93" s="52"/>
      <c r="F93" s="186"/>
      <c r="G93" s="33">
        <f aca="true" t="shared" si="13" ref="G93:M93">ROUNDUP((G90-G19)*$B$2/2,-1)</f>
        <v>1490</v>
      </c>
      <c r="H93" s="33">
        <f t="shared" si="13"/>
        <v>1530</v>
      </c>
      <c r="I93" s="33">
        <f t="shared" si="13"/>
        <v>1530</v>
      </c>
      <c r="J93" s="33">
        <f t="shared" si="13"/>
        <v>1670</v>
      </c>
      <c r="K93" s="33">
        <f t="shared" si="13"/>
        <v>1760</v>
      </c>
      <c r="L93" s="33">
        <f t="shared" si="13"/>
        <v>1800</v>
      </c>
      <c r="M93" s="33">
        <f t="shared" si="13"/>
        <v>1890</v>
      </c>
      <c r="N93" s="34" t="s">
        <v>8</v>
      </c>
      <c r="O93" s="28"/>
      <c r="P93" s="35"/>
      <c r="Q93" s="36"/>
      <c r="R93" s="36"/>
      <c r="S93" s="36"/>
      <c r="T93" s="36"/>
      <c r="U93" s="42"/>
    </row>
    <row r="94" spans="2:21" ht="18" hidden="1">
      <c r="B94" s="53"/>
      <c r="C94" s="54"/>
      <c r="D94" s="55"/>
      <c r="E94" s="45"/>
      <c r="F94" s="52"/>
      <c r="G94" s="186">
        <v>135</v>
      </c>
      <c r="H94" s="41">
        <v>9</v>
      </c>
      <c r="I94" s="33">
        <v>9.2</v>
      </c>
      <c r="J94" s="33">
        <v>9.5</v>
      </c>
      <c r="K94" s="33">
        <v>9.8</v>
      </c>
      <c r="L94" s="33">
        <v>10.1</v>
      </c>
      <c r="M94" s="33">
        <v>10.6</v>
      </c>
      <c r="N94" s="34" t="s">
        <v>5</v>
      </c>
      <c r="O94" s="28"/>
      <c r="P94" s="35" t="s">
        <v>13</v>
      </c>
      <c r="Q94" s="36"/>
      <c r="R94" s="36"/>
      <c r="S94" s="36"/>
      <c r="T94" s="36" t="s">
        <v>14</v>
      </c>
      <c r="U94" s="42"/>
    </row>
    <row r="95" spans="2:21" ht="18" hidden="1">
      <c r="B95" s="53"/>
      <c r="C95" s="56"/>
      <c r="D95" s="56"/>
      <c r="E95" s="4"/>
      <c r="F95" s="52"/>
      <c r="G95" s="186"/>
      <c r="H95" s="41"/>
      <c r="I95" s="33"/>
      <c r="J95" s="33"/>
      <c r="K95" s="33"/>
      <c r="L95" s="33"/>
      <c r="M95" s="33"/>
      <c r="N95" s="34" t="s">
        <v>6</v>
      </c>
      <c r="O95" s="28"/>
      <c r="P95" s="35"/>
      <c r="Q95" s="36"/>
      <c r="R95" s="36"/>
      <c r="S95" s="36"/>
      <c r="T95" s="36"/>
      <c r="U95" s="42"/>
    </row>
    <row r="96" spans="2:21" ht="18" hidden="1">
      <c r="B96" s="57"/>
      <c r="C96" s="45"/>
      <c r="D96" s="28"/>
      <c r="E96" s="52"/>
      <c r="F96" s="52"/>
      <c r="G96" s="186"/>
      <c r="H96" s="41"/>
      <c r="I96" s="33"/>
      <c r="J96" s="33"/>
      <c r="K96" s="33"/>
      <c r="L96" s="33"/>
      <c r="M96" s="33"/>
      <c r="N96" s="34" t="s">
        <v>7</v>
      </c>
      <c r="O96" s="28"/>
      <c r="P96" s="35"/>
      <c r="Q96" s="36"/>
      <c r="R96" s="36"/>
      <c r="S96" s="36"/>
      <c r="T96" s="36"/>
      <c r="U96" s="42"/>
    </row>
    <row r="97" spans="2:21" ht="18" hidden="1">
      <c r="B97" s="57"/>
      <c r="C97" s="45"/>
      <c r="D97" s="28"/>
      <c r="E97" s="52"/>
      <c r="F97" s="52"/>
      <c r="G97" s="186"/>
      <c r="H97" s="33">
        <f aca="true" t="shared" si="14" ref="H97:M97">ROUNDUP((H94-H23)*$B$2/2,-1)</f>
        <v>1580</v>
      </c>
      <c r="I97" s="33">
        <f t="shared" si="14"/>
        <v>1580</v>
      </c>
      <c r="J97" s="33">
        <f t="shared" si="14"/>
        <v>1710</v>
      </c>
      <c r="K97" s="33">
        <f t="shared" si="14"/>
        <v>1800</v>
      </c>
      <c r="L97" s="33">
        <f t="shared" si="14"/>
        <v>1850</v>
      </c>
      <c r="M97" s="33">
        <f t="shared" si="14"/>
        <v>1940</v>
      </c>
      <c r="N97" s="34" t="s">
        <v>8</v>
      </c>
      <c r="O97" s="28"/>
      <c r="P97" s="35"/>
      <c r="Q97" s="36"/>
      <c r="R97" s="36"/>
      <c r="S97" s="36"/>
      <c r="T97" s="36"/>
      <c r="U97" s="42"/>
    </row>
    <row r="98" spans="2:21" ht="18" hidden="1">
      <c r="B98" s="44"/>
      <c r="C98" s="32"/>
      <c r="D98" s="58"/>
      <c r="E98" s="26"/>
      <c r="F98" s="52"/>
      <c r="G98" s="52"/>
      <c r="H98" s="186">
        <v>145</v>
      </c>
      <c r="I98" s="41">
        <v>9.4</v>
      </c>
      <c r="J98" s="33">
        <v>9.7</v>
      </c>
      <c r="K98" s="33">
        <v>10</v>
      </c>
      <c r="L98" s="33">
        <v>10.4</v>
      </c>
      <c r="M98" s="33">
        <v>10.9</v>
      </c>
      <c r="N98" s="34" t="s">
        <v>5</v>
      </c>
      <c r="O98" s="28"/>
      <c r="P98" s="35" t="s">
        <v>15</v>
      </c>
      <c r="Q98" s="36"/>
      <c r="R98" s="36"/>
      <c r="S98" s="36"/>
      <c r="T98" s="36" t="s">
        <v>16</v>
      </c>
      <c r="U98" s="42"/>
    </row>
    <row r="99" spans="2:21" ht="18" hidden="1">
      <c r="B99" s="44"/>
      <c r="C99" s="32"/>
      <c r="D99" s="58"/>
      <c r="E99" s="26"/>
      <c r="F99" s="52"/>
      <c r="G99" s="52"/>
      <c r="H99" s="186"/>
      <c r="I99" s="41"/>
      <c r="J99" s="33"/>
      <c r="K99" s="33"/>
      <c r="L99" s="33"/>
      <c r="M99" s="33"/>
      <c r="N99" s="34" t="s">
        <v>6</v>
      </c>
      <c r="O99" s="28"/>
      <c r="P99" s="35"/>
      <c r="Q99" s="36"/>
      <c r="R99" s="36"/>
      <c r="S99" s="36"/>
      <c r="T99" s="36"/>
      <c r="U99" s="42"/>
    </row>
    <row r="100" spans="2:21" ht="18" hidden="1">
      <c r="B100" s="4"/>
      <c r="C100" s="32"/>
      <c r="D100" s="58"/>
      <c r="E100" s="26"/>
      <c r="F100" s="52"/>
      <c r="G100" s="52"/>
      <c r="H100" s="186"/>
      <c r="I100" s="41"/>
      <c r="J100" s="33"/>
      <c r="K100" s="33"/>
      <c r="L100" s="33"/>
      <c r="M100" s="33"/>
      <c r="N100" s="34" t="s">
        <v>7</v>
      </c>
      <c r="O100" s="28"/>
      <c r="P100" s="35"/>
      <c r="Q100" s="36"/>
      <c r="R100" s="36"/>
      <c r="S100" s="36"/>
      <c r="T100" s="36"/>
      <c r="U100" s="42"/>
    </row>
    <row r="101" spans="2:21" ht="18" hidden="1">
      <c r="B101" s="4"/>
      <c r="C101" s="32"/>
      <c r="D101" s="58"/>
      <c r="E101" s="26"/>
      <c r="F101" s="52"/>
      <c r="G101" s="52"/>
      <c r="H101" s="186"/>
      <c r="I101" s="33">
        <f>ROUNDUP((I98-I27)*$B$2/2,-1)</f>
        <v>1620</v>
      </c>
      <c r="J101" s="33">
        <f>ROUNDUP((J98-J27)*$B$2/2,-1)</f>
        <v>1710</v>
      </c>
      <c r="K101" s="33">
        <f>ROUNDUP((K98-K27)*$B$2/2,-1)</f>
        <v>1800</v>
      </c>
      <c r="L101" s="33">
        <f>ROUNDUP((L98-L27)*$B$2/2,-1)</f>
        <v>1940</v>
      </c>
      <c r="M101" s="33">
        <f>ROUNDUP((M98-M27)*$B$2/2,-1)</f>
        <v>1980</v>
      </c>
      <c r="N101" s="34" t="s">
        <v>8</v>
      </c>
      <c r="O101" s="28"/>
      <c r="P101" s="35"/>
      <c r="Q101" s="36"/>
      <c r="R101" s="36"/>
      <c r="S101" s="36"/>
      <c r="T101" s="36"/>
      <c r="U101" s="42"/>
    </row>
    <row r="102" spans="2:21" ht="18" hidden="1">
      <c r="B102" s="25"/>
      <c r="C102" s="32"/>
      <c r="D102" s="58"/>
      <c r="E102" s="26"/>
      <c r="F102" s="58"/>
      <c r="G102" s="52"/>
      <c r="H102" s="52"/>
      <c r="I102" s="186">
        <v>155</v>
      </c>
      <c r="J102" s="41">
        <v>10</v>
      </c>
      <c r="K102" s="33">
        <v>10.2</v>
      </c>
      <c r="L102" s="33">
        <v>10.7</v>
      </c>
      <c r="M102" s="33">
        <v>11.2</v>
      </c>
      <c r="N102" s="34" t="s">
        <v>5</v>
      </c>
      <c r="O102" s="28"/>
      <c r="P102" s="59" t="s">
        <v>17</v>
      </c>
      <c r="Q102" s="36"/>
      <c r="R102" s="36"/>
      <c r="S102" s="36"/>
      <c r="T102" s="36" t="s">
        <v>18</v>
      </c>
      <c r="U102" s="42"/>
    </row>
    <row r="103" spans="2:21" ht="18" hidden="1">
      <c r="B103" s="25"/>
      <c r="C103" s="32"/>
      <c r="D103" s="58"/>
      <c r="E103" s="26"/>
      <c r="F103" s="58"/>
      <c r="G103" s="52"/>
      <c r="H103" s="52"/>
      <c r="I103" s="186"/>
      <c r="J103" s="41"/>
      <c r="K103" s="33"/>
      <c r="L103" s="33"/>
      <c r="M103" s="33"/>
      <c r="N103" s="34" t="s">
        <v>6</v>
      </c>
      <c r="O103" s="28"/>
      <c r="P103" s="59"/>
      <c r="Q103" s="36"/>
      <c r="R103" s="36"/>
      <c r="S103" s="36"/>
      <c r="T103" s="36"/>
      <c r="U103" s="42"/>
    </row>
    <row r="104" spans="2:21" ht="18" hidden="1">
      <c r="B104" s="25"/>
      <c r="C104" s="32"/>
      <c r="D104" s="58"/>
      <c r="E104" s="26"/>
      <c r="F104" s="58"/>
      <c r="G104" s="52"/>
      <c r="H104" s="52"/>
      <c r="I104" s="186"/>
      <c r="J104" s="41"/>
      <c r="K104" s="33"/>
      <c r="L104" s="33"/>
      <c r="M104" s="33"/>
      <c r="N104" s="34" t="s">
        <v>7</v>
      </c>
      <c r="O104" s="28"/>
      <c r="P104" s="59"/>
      <c r="Q104" s="36"/>
      <c r="R104" s="36"/>
      <c r="S104" s="36"/>
      <c r="T104" s="36"/>
      <c r="U104" s="42"/>
    </row>
    <row r="105" spans="2:21" ht="18" hidden="1">
      <c r="B105" s="25"/>
      <c r="C105" s="32"/>
      <c r="D105" s="58"/>
      <c r="E105" s="26"/>
      <c r="F105" s="58"/>
      <c r="G105" s="52"/>
      <c r="H105" s="52"/>
      <c r="I105" s="186"/>
      <c r="J105" s="33">
        <f>ROUNDUP((J102-J31)*$B$2/2,-1)</f>
        <v>1800</v>
      </c>
      <c r="K105" s="33">
        <f>ROUNDUP((K102-K31)*$B$2/2,-1)</f>
        <v>1850</v>
      </c>
      <c r="L105" s="33">
        <f>ROUNDUP((L102-L31)*$B$2/2,-1)</f>
        <v>1940</v>
      </c>
      <c r="M105" s="33">
        <f>ROUNDUP((M102-M31)*$B$2/2,-1)</f>
        <v>2030</v>
      </c>
      <c r="N105" s="34" t="s">
        <v>8</v>
      </c>
      <c r="O105" s="28"/>
      <c r="P105" s="59"/>
      <c r="Q105" s="36"/>
      <c r="R105" s="36"/>
      <c r="S105" s="36"/>
      <c r="T105" s="36"/>
      <c r="U105" s="42"/>
    </row>
    <row r="106" spans="2:21" ht="18" hidden="1">
      <c r="B106" s="25"/>
      <c r="C106" s="32"/>
      <c r="D106" s="26"/>
      <c r="E106" s="60"/>
      <c r="F106" s="60"/>
      <c r="G106" s="60"/>
      <c r="H106" s="26"/>
      <c r="I106" s="52"/>
      <c r="J106" s="186">
        <v>165</v>
      </c>
      <c r="K106" s="41">
        <v>10.4</v>
      </c>
      <c r="L106" s="33">
        <v>11</v>
      </c>
      <c r="M106" s="33">
        <v>11.4</v>
      </c>
      <c r="N106" s="34" t="s">
        <v>5</v>
      </c>
      <c r="O106" s="28"/>
      <c r="P106" s="35" t="s">
        <v>19</v>
      </c>
      <c r="Q106" s="36"/>
      <c r="R106" s="36"/>
      <c r="S106" s="36"/>
      <c r="T106" s="36" t="s">
        <v>20</v>
      </c>
      <c r="U106" s="42"/>
    </row>
    <row r="107" spans="2:21" ht="18" hidden="1">
      <c r="B107" s="25"/>
      <c r="C107" s="32"/>
      <c r="D107" s="26"/>
      <c r="E107" s="60"/>
      <c r="F107" s="60"/>
      <c r="G107" s="60"/>
      <c r="H107" s="26"/>
      <c r="I107" s="52"/>
      <c r="J107" s="186"/>
      <c r="K107" s="41"/>
      <c r="L107" s="33"/>
      <c r="M107" s="33"/>
      <c r="N107" s="34" t="s">
        <v>6</v>
      </c>
      <c r="O107" s="28"/>
      <c r="P107" s="35"/>
      <c r="Q107" s="36"/>
      <c r="R107" s="36"/>
      <c r="S107" s="36"/>
      <c r="T107" s="36"/>
      <c r="U107" s="42"/>
    </row>
    <row r="108" spans="2:21" ht="18" hidden="1">
      <c r="B108" s="25"/>
      <c r="C108" s="32"/>
      <c r="D108" s="26"/>
      <c r="E108" s="60"/>
      <c r="F108" s="60"/>
      <c r="G108" s="60"/>
      <c r="H108" s="26"/>
      <c r="I108" s="52"/>
      <c r="J108" s="186"/>
      <c r="K108" s="41"/>
      <c r="L108" s="33"/>
      <c r="M108" s="33"/>
      <c r="N108" s="34" t="s">
        <v>7</v>
      </c>
      <c r="O108" s="28"/>
      <c r="P108" s="35"/>
      <c r="Q108" s="36"/>
      <c r="R108" s="36"/>
      <c r="S108" s="36"/>
      <c r="T108" s="36"/>
      <c r="U108" s="42"/>
    </row>
    <row r="109" spans="2:21" ht="18" hidden="1">
      <c r="B109" s="25"/>
      <c r="C109" s="32"/>
      <c r="D109" s="26"/>
      <c r="E109" s="60"/>
      <c r="F109" s="60"/>
      <c r="G109" s="60"/>
      <c r="H109" s="26"/>
      <c r="I109" s="52"/>
      <c r="J109" s="186"/>
      <c r="K109" s="33">
        <f>ROUNDUP((K106-K35)*$B$2/2,-1)</f>
        <v>1890</v>
      </c>
      <c r="L109" s="33">
        <f>ROUNDUP((L106-L35)*$B$2/2,-1)</f>
        <v>2030</v>
      </c>
      <c r="M109" s="33">
        <f>ROUNDUP((M106-M35)*$B$2/2,-1)</f>
        <v>2120</v>
      </c>
      <c r="N109" s="34" t="s">
        <v>8</v>
      </c>
      <c r="O109" s="28"/>
      <c r="P109" s="35"/>
      <c r="Q109" s="36"/>
      <c r="R109" s="36"/>
      <c r="S109" s="36"/>
      <c r="T109" s="36"/>
      <c r="U109" s="42"/>
    </row>
    <row r="110" spans="2:21" ht="16.5" customHeight="1" hidden="1">
      <c r="B110" s="25"/>
      <c r="C110" s="32"/>
      <c r="D110" s="26"/>
      <c r="E110" s="26"/>
      <c r="F110" s="52"/>
      <c r="G110" s="52"/>
      <c r="H110" s="26"/>
      <c r="I110" s="52"/>
      <c r="J110" s="52"/>
      <c r="K110" s="186">
        <v>175</v>
      </c>
      <c r="L110" s="41">
        <v>11.3</v>
      </c>
      <c r="M110" s="33">
        <v>11.7</v>
      </c>
      <c r="N110" s="34" t="s">
        <v>5</v>
      </c>
      <c r="O110" s="28"/>
      <c r="P110" s="170" t="s">
        <v>21</v>
      </c>
      <c r="Q110" s="170"/>
      <c r="R110" s="170"/>
      <c r="S110" s="170"/>
      <c r="T110" s="170"/>
      <c r="U110" s="61"/>
    </row>
    <row r="111" spans="2:21" ht="16.5" customHeight="1" hidden="1">
      <c r="B111" s="25"/>
      <c r="C111" s="32"/>
      <c r="D111" s="26"/>
      <c r="E111" s="26"/>
      <c r="F111" s="52"/>
      <c r="G111" s="52"/>
      <c r="H111" s="26"/>
      <c r="I111" s="52"/>
      <c r="J111" s="26"/>
      <c r="K111" s="186"/>
      <c r="L111" s="41"/>
      <c r="M111" s="33"/>
      <c r="N111" s="34" t="s">
        <v>6</v>
      </c>
      <c r="O111" s="28"/>
      <c r="P111" s="170"/>
      <c r="Q111" s="170"/>
      <c r="R111" s="170"/>
      <c r="S111" s="170"/>
      <c r="T111" s="170"/>
      <c r="U111" s="61"/>
    </row>
    <row r="112" spans="2:21" ht="16.5" customHeight="1" hidden="1">
      <c r="B112" s="25">
        <v>7065.73</v>
      </c>
      <c r="C112" s="32"/>
      <c r="D112" s="26"/>
      <c r="E112" s="26"/>
      <c r="F112" s="52"/>
      <c r="G112" s="52"/>
      <c r="H112" s="26"/>
      <c r="I112" s="52"/>
      <c r="J112" s="26"/>
      <c r="K112" s="186"/>
      <c r="L112" s="41"/>
      <c r="M112" s="33"/>
      <c r="N112" s="34" t="s">
        <v>7</v>
      </c>
      <c r="O112" s="28"/>
      <c r="P112" s="170"/>
      <c r="Q112" s="170"/>
      <c r="R112" s="170"/>
      <c r="S112" s="170"/>
      <c r="T112" s="170"/>
      <c r="U112" s="42"/>
    </row>
    <row r="113" spans="2:21" ht="16.5" hidden="1">
      <c r="B113" s="25">
        <f>175*2</f>
        <v>350</v>
      </c>
      <c r="C113" s="32"/>
      <c r="D113" s="32"/>
      <c r="E113" s="26"/>
      <c r="F113" s="52"/>
      <c r="G113" s="52"/>
      <c r="H113" s="32"/>
      <c r="I113" s="62"/>
      <c r="J113" s="63"/>
      <c r="K113" s="186"/>
      <c r="L113" s="65">
        <f>ROUNDUP((L110-L39)*$B$2/2,-1)</f>
        <v>2070</v>
      </c>
      <c r="M113" s="33">
        <f>ROUNDUP((M110-M39)*$B$2/2,-1)</f>
        <v>2160</v>
      </c>
      <c r="N113" s="34" t="s">
        <v>8</v>
      </c>
      <c r="O113" s="28"/>
      <c r="P113" s="28"/>
      <c r="Q113" s="28"/>
      <c r="R113" s="28"/>
      <c r="S113" s="28"/>
      <c r="T113" s="28"/>
      <c r="U113" s="42"/>
    </row>
    <row r="114" spans="2:21" ht="16.5" hidden="1">
      <c r="B114" s="25"/>
      <c r="C114" s="32"/>
      <c r="D114" s="32"/>
      <c r="E114" s="26"/>
      <c r="F114" s="52"/>
      <c r="G114" s="52"/>
      <c r="H114" s="32"/>
      <c r="I114" s="63"/>
      <c r="J114" s="63"/>
      <c r="K114" s="63"/>
      <c r="L114" s="63"/>
      <c r="M114" s="63"/>
      <c r="N114" s="63"/>
      <c r="O114" s="28"/>
      <c r="P114" s="28"/>
      <c r="Q114" s="28"/>
      <c r="R114" s="28"/>
      <c r="S114" s="28"/>
      <c r="T114" s="28"/>
      <c r="U114" s="42"/>
    </row>
    <row r="115" spans="2:18" ht="25.5" hidden="1">
      <c r="B115" s="13" t="s">
        <v>28</v>
      </c>
      <c r="C115" s="86"/>
      <c r="D115" s="10"/>
      <c r="E115" s="10"/>
      <c r="F115" s="87"/>
      <c r="G115" s="10"/>
      <c r="H115" s="4"/>
      <c r="I115" s="4"/>
      <c r="J115" s="86"/>
      <c r="K115" s="10"/>
      <c r="L115" s="4"/>
      <c r="M115" s="4"/>
      <c r="N115" s="4"/>
      <c r="O115" s="4"/>
      <c r="P115" s="4"/>
      <c r="Q115" s="88"/>
      <c r="R115" s="88"/>
    </row>
    <row r="116" spans="2:18" ht="16.5" hidden="1" thickBot="1"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ht="16.5" hidden="1">
      <c r="B117" s="173" t="s">
        <v>29</v>
      </c>
      <c r="C117" s="174"/>
      <c r="D117" s="89">
        <v>80</v>
      </c>
      <c r="E117" s="89">
        <v>90</v>
      </c>
      <c r="F117" s="89">
        <v>100</v>
      </c>
      <c r="G117" s="89">
        <v>110</v>
      </c>
      <c r="H117" s="89">
        <v>120</v>
      </c>
      <c r="I117" s="89">
        <v>130</v>
      </c>
      <c r="J117" s="89">
        <v>140</v>
      </c>
      <c r="K117" s="89">
        <v>150</v>
      </c>
      <c r="L117" s="89">
        <v>160</v>
      </c>
      <c r="M117" s="89">
        <v>170</v>
      </c>
      <c r="N117" s="89">
        <v>180</v>
      </c>
      <c r="O117" s="90">
        <v>190</v>
      </c>
      <c r="P117" s="91">
        <v>200</v>
      </c>
      <c r="Q117" s="92">
        <v>210</v>
      </c>
      <c r="R117" s="93">
        <v>220</v>
      </c>
    </row>
    <row r="118" spans="2:21" ht="18.75" hidden="1">
      <c r="B118" s="173" t="s">
        <v>5</v>
      </c>
      <c r="C118" s="174"/>
      <c r="D118" s="33">
        <v>2</v>
      </c>
      <c r="E118" s="33">
        <v>2.3</v>
      </c>
      <c r="F118" s="33">
        <v>2.5</v>
      </c>
      <c r="G118" s="33">
        <v>2.6</v>
      </c>
      <c r="H118" s="33">
        <v>2.6</v>
      </c>
      <c r="I118" s="33">
        <v>2.7</v>
      </c>
      <c r="J118" s="33">
        <v>2.9</v>
      </c>
      <c r="K118" s="33">
        <v>3.6</v>
      </c>
      <c r="L118" s="33">
        <v>3.6</v>
      </c>
      <c r="M118" s="33">
        <v>3.8</v>
      </c>
      <c r="N118" s="33">
        <v>4</v>
      </c>
      <c r="O118" s="33">
        <v>4.1</v>
      </c>
      <c r="P118" s="94">
        <v>4</v>
      </c>
      <c r="Q118" s="33">
        <v>4.2</v>
      </c>
      <c r="R118" s="95">
        <v>4.4</v>
      </c>
      <c r="U118" s="96">
        <f>B2</f>
        <v>900</v>
      </c>
    </row>
    <row r="119" spans="2:21" ht="18.75" hidden="1">
      <c r="B119" s="173" t="s">
        <v>6</v>
      </c>
      <c r="C119" s="174"/>
      <c r="D119" s="33">
        <v>0.9</v>
      </c>
      <c r="E119" s="33">
        <v>1</v>
      </c>
      <c r="F119" s="33">
        <v>1.1</v>
      </c>
      <c r="G119" s="33">
        <v>1.2</v>
      </c>
      <c r="H119" s="33">
        <v>1.2</v>
      </c>
      <c r="I119" s="33">
        <v>1.2</v>
      </c>
      <c r="J119" s="33">
        <v>1.3</v>
      </c>
      <c r="K119" s="33">
        <v>1.4</v>
      </c>
      <c r="L119" s="33">
        <v>1.5</v>
      </c>
      <c r="M119" s="33">
        <v>1.6</v>
      </c>
      <c r="N119" s="33">
        <v>1.7</v>
      </c>
      <c r="O119" s="33">
        <v>1.8</v>
      </c>
      <c r="P119" s="94">
        <v>1.9</v>
      </c>
      <c r="Q119" s="33">
        <v>2</v>
      </c>
      <c r="R119" s="95">
        <v>2.1</v>
      </c>
      <c r="U119" s="96">
        <f>143*2</f>
        <v>286</v>
      </c>
    </row>
    <row r="120" spans="2:21" ht="18.75" hidden="1">
      <c r="B120" s="173" t="s">
        <v>7</v>
      </c>
      <c r="C120" s="174"/>
      <c r="D120" s="37">
        <v>0.7</v>
      </c>
      <c r="E120" s="37">
        <v>0.8</v>
      </c>
      <c r="F120" s="37">
        <v>0.9</v>
      </c>
      <c r="G120" s="37">
        <v>1</v>
      </c>
      <c r="H120" s="37">
        <v>1.1</v>
      </c>
      <c r="I120" s="37">
        <v>1.2</v>
      </c>
      <c r="J120" s="37">
        <v>1.3</v>
      </c>
      <c r="K120" s="37">
        <v>1.4</v>
      </c>
      <c r="L120" s="37">
        <v>1.5</v>
      </c>
      <c r="M120" s="37">
        <v>1.6</v>
      </c>
      <c r="N120" s="37">
        <v>1.7</v>
      </c>
      <c r="O120" s="37">
        <v>1.8</v>
      </c>
      <c r="P120" s="97">
        <v>1.9</v>
      </c>
      <c r="Q120" s="37">
        <v>2</v>
      </c>
      <c r="R120" s="98">
        <v>2.1</v>
      </c>
      <c r="U120" s="96">
        <f>11.6*2</f>
        <v>23.2</v>
      </c>
    </row>
    <row r="121" spans="2:21" ht="18.75" hidden="1">
      <c r="B121" s="175" t="s">
        <v>8</v>
      </c>
      <c r="C121" s="175"/>
      <c r="D121" s="33">
        <f aca="true" t="shared" si="15" ref="D121:R121">ROUNDUP($U$118*D118+$U$119*D119+$U$120*D120,-1)</f>
        <v>2080</v>
      </c>
      <c r="E121" s="33">
        <f t="shared" si="15"/>
        <v>2380</v>
      </c>
      <c r="F121" s="33">
        <f t="shared" si="15"/>
        <v>2590</v>
      </c>
      <c r="G121" s="33">
        <f t="shared" si="15"/>
        <v>2710</v>
      </c>
      <c r="H121" s="33">
        <f t="shared" si="15"/>
        <v>2710</v>
      </c>
      <c r="I121" s="33">
        <f t="shared" si="15"/>
        <v>2810</v>
      </c>
      <c r="J121" s="33">
        <f t="shared" si="15"/>
        <v>3020</v>
      </c>
      <c r="K121" s="33">
        <f t="shared" si="15"/>
        <v>3680</v>
      </c>
      <c r="L121" s="33">
        <f t="shared" si="15"/>
        <v>3710</v>
      </c>
      <c r="M121" s="33">
        <f t="shared" si="15"/>
        <v>3920</v>
      </c>
      <c r="N121" s="33">
        <f t="shared" si="15"/>
        <v>4130</v>
      </c>
      <c r="O121" s="33">
        <f t="shared" si="15"/>
        <v>4250</v>
      </c>
      <c r="P121" s="33">
        <f t="shared" si="15"/>
        <v>4190</v>
      </c>
      <c r="Q121" s="33">
        <f t="shared" si="15"/>
        <v>4400</v>
      </c>
      <c r="R121" s="33">
        <f t="shared" si="15"/>
        <v>4610</v>
      </c>
      <c r="U121" s="96"/>
    </row>
    <row r="122" ht="15" hidden="1"/>
    <row r="123" spans="2:18" ht="16.5" hidden="1" thickBot="1">
      <c r="B123" s="185" t="s">
        <v>26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ht="16.5" hidden="1">
      <c r="B124" s="173" t="s">
        <v>29</v>
      </c>
      <c r="C124" s="174"/>
      <c r="D124" s="89">
        <v>80</v>
      </c>
      <c r="E124" s="89">
        <v>90</v>
      </c>
      <c r="F124" s="89">
        <v>100</v>
      </c>
      <c r="G124" s="89">
        <v>110</v>
      </c>
      <c r="H124" s="89">
        <v>120</v>
      </c>
      <c r="I124" s="89">
        <v>130</v>
      </c>
      <c r="J124" s="89">
        <v>140</v>
      </c>
      <c r="K124" s="89">
        <v>150</v>
      </c>
      <c r="L124" s="89">
        <v>160</v>
      </c>
      <c r="M124" s="89">
        <v>170</v>
      </c>
      <c r="N124" s="89">
        <v>180</v>
      </c>
      <c r="O124" s="90">
        <v>190</v>
      </c>
      <c r="P124" s="91">
        <v>200</v>
      </c>
      <c r="Q124" s="92">
        <v>210</v>
      </c>
      <c r="R124" s="93">
        <v>220</v>
      </c>
    </row>
    <row r="125" spans="2:18" ht="16.5" hidden="1">
      <c r="B125" s="173" t="s">
        <v>5</v>
      </c>
      <c r="C125" s="174"/>
      <c r="D125" s="33">
        <v>2.9</v>
      </c>
      <c r="E125" s="33">
        <v>3.3</v>
      </c>
      <c r="F125" s="33">
        <v>3.6</v>
      </c>
      <c r="G125" s="33">
        <v>3.8</v>
      </c>
      <c r="H125" s="33">
        <v>3.8</v>
      </c>
      <c r="I125" s="33">
        <v>3.9</v>
      </c>
      <c r="J125" s="33">
        <v>4.2</v>
      </c>
      <c r="K125" s="33">
        <v>4.5</v>
      </c>
      <c r="L125" s="33">
        <v>4.7</v>
      </c>
      <c r="M125" s="33">
        <v>5</v>
      </c>
      <c r="N125" s="33">
        <v>5.2</v>
      </c>
      <c r="O125" s="33">
        <v>5.4</v>
      </c>
      <c r="P125" s="94">
        <v>5.6</v>
      </c>
      <c r="Q125" s="33">
        <v>5.9</v>
      </c>
      <c r="R125" s="95">
        <v>6.2</v>
      </c>
    </row>
    <row r="126" spans="2:18" ht="16.5" hidden="1">
      <c r="B126" s="173" t="s">
        <v>6</v>
      </c>
      <c r="C126" s="17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94"/>
      <c r="Q126" s="33"/>
      <c r="R126" s="95"/>
    </row>
    <row r="127" spans="2:18" ht="16.5" hidden="1">
      <c r="B127" s="173" t="s">
        <v>7</v>
      </c>
      <c r="C127" s="174"/>
      <c r="D127" s="37">
        <v>0.7</v>
      </c>
      <c r="E127" s="37">
        <v>0.8</v>
      </c>
      <c r="F127" s="37">
        <v>0.9</v>
      </c>
      <c r="G127" s="37">
        <v>1</v>
      </c>
      <c r="H127" s="37">
        <v>1.1</v>
      </c>
      <c r="I127" s="37">
        <v>1.2</v>
      </c>
      <c r="J127" s="37">
        <v>1.3</v>
      </c>
      <c r="K127" s="37">
        <v>1.4</v>
      </c>
      <c r="L127" s="37">
        <v>1.5</v>
      </c>
      <c r="M127" s="37">
        <v>1.6</v>
      </c>
      <c r="N127" s="37">
        <v>1.7</v>
      </c>
      <c r="O127" s="37">
        <v>1.8</v>
      </c>
      <c r="P127" s="97">
        <v>1.9</v>
      </c>
      <c r="Q127" s="37">
        <v>2</v>
      </c>
      <c r="R127" s="98">
        <v>2.1</v>
      </c>
    </row>
    <row r="128" spans="2:18" ht="16.5" hidden="1">
      <c r="B128" s="175" t="s">
        <v>8</v>
      </c>
      <c r="C128" s="175"/>
      <c r="D128" s="33">
        <f aca="true" t="shared" si="16" ref="D128:R128">ROUNDUP((D125-D118)*$B$2/2,-1)</f>
        <v>410</v>
      </c>
      <c r="E128" s="33">
        <f t="shared" si="16"/>
        <v>450</v>
      </c>
      <c r="F128" s="33">
        <f t="shared" si="16"/>
        <v>500</v>
      </c>
      <c r="G128" s="33">
        <f t="shared" si="16"/>
        <v>540</v>
      </c>
      <c r="H128" s="33">
        <f t="shared" si="16"/>
        <v>540</v>
      </c>
      <c r="I128" s="33">
        <f t="shared" si="16"/>
        <v>540</v>
      </c>
      <c r="J128" s="33">
        <f t="shared" si="16"/>
        <v>590</v>
      </c>
      <c r="K128" s="33">
        <f t="shared" si="16"/>
        <v>410</v>
      </c>
      <c r="L128" s="33">
        <f t="shared" si="16"/>
        <v>500</v>
      </c>
      <c r="M128" s="33">
        <f t="shared" si="16"/>
        <v>540</v>
      </c>
      <c r="N128" s="33">
        <f t="shared" si="16"/>
        <v>540</v>
      </c>
      <c r="O128" s="33">
        <f t="shared" si="16"/>
        <v>590</v>
      </c>
      <c r="P128" s="33">
        <f t="shared" si="16"/>
        <v>720</v>
      </c>
      <c r="Q128" s="33">
        <f t="shared" si="16"/>
        <v>770</v>
      </c>
      <c r="R128" s="33">
        <f t="shared" si="16"/>
        <v>810</v>
      </c>
    </row>
    <row r="129" ht="15" hidden="1"/>
    <row r="130" spans="2:21" ht="17.25" hidden="1" thickBot="1">
      <c r="B130" s="18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U130" s="32">
        <f>4984.89*2+165</f>
        <v>10134.78</v>
      </c>
    </row>
    <row r="131" spans="2:21" ht="16.5" hidden="1">
      <c r="B131" s="173" t="s">
        <v>29</v>
      </c>
      <c r="C131" s="174"/>
      <c r="D131" s="89">
        <v>80</v>
      </c>
      <c r="E131" s="89">
        <v>90</v>
      </c>
      <c r="F131" s="89">
        <v>100</v>
      </c>
      <c r="G131" s="89">
        <v>110</v>
      </c>
      <c r="H131" s="89">
        <v>120</v>
      </c>
      <c r="I131" s="89">
        <v>130</v>
      </c>
      <c r="J131" s="89">
        <v>140</v>
      </c>
      <c r="K131" s="89">
        <v>150</v>
      </c>
      <c r="L131" s="89">
        <v>160</v>
      </c>
      <c r="M131" s="89">
        <v>170</v>
      </c>
      <c r="N131" s="89">
        <v>180</v>
      </c>
      <c r="O131" s="90">
        <v>190</v>
      </c>
      <c r="P131" s="91">
        <v>200</v>
      </c>
      <c r="Q131" s="92">
        <v>210</v>
      </c>
      <c r="R131" s="93">
        <v>220</v>
      </c>
      <c r="U131" s="32">
        <f>175*2</f>
        <v>350</v>
      </c>
    </row>
    <row r="132" spans="2:18" ht="16.5" hidden="1">
      <c r="B132" s="173" t="s">
        <v>5</v>
      </c>
      <c r="C132" s="174"/>
      <c r="D132" s="33">
        <v>3.6</v>
      </c>
      <c r="E132" s="33">
        <v>4.1</v>
      </c>
      <c r="F132" s="33">
        <v>4.5</v>
      </c>
      <c r="G132" s="33">
        <v>4.8</v>
      </c>
      <c r="H132" s="33">
        <v>4.9</v>
      </c>
      <c r="I132" s="33">
        <v>5.1</v>
      </c>
      <c r="J132" s="33">
        <v>5.5</v>
      </c>
      <c r="K132" s="33">
        <v>5.9</v>
      </c>
      <c r="L132" s="33">
        <v>6.2</v>
      </c>
      <c r="M132" s="33">
        <v>6.6</v>
      </c>
      <c r="N132" s="33">
        <v>6.9</v>
      </c>
      <c r="O132" s="33">
        <v>7.2</v>
      </c>
      <c r="P132" s="94">
        <v>7.5</v>
      </c>
      <c r="Q132" s="33">
        <v>7.9</v>
      </c>
      <c r="R132" s="95">
        <v>8.3</v>
      </c>
    </row>
    <row r="133" spans="2:18" ht="16.5" hidden="1">
      <c r="B133" s="173" t="s">
        <v>6</v>
      </c>
      <c r="C133" s="17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94"/>
      <c r="Q133" s="33"/>
      <c r="R133" s="95"/>
    </row>
    <row r="134" spans="2:18" ht="16.5" hidden="1">
      <c r="B134" s="173" t="s">
        <v>7</v>
      </c>
      <c r="C134" s="17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97"/>
      <c r="Q134" s="37"/>
      <c r="R134" s="98"/>
    </row>
    <row r="135" spans="2:18" ht="16.5" hidden="1">
      <c r="B135" s="175" t="s">
        <v>8</v>
      </c>
      <c r="C135" s="175"/>
      <c r="D135" s="33">
        <f aca="true" t="shared" si="17" ref="D135:R135">ROUNDUP((D132-D118)*$B$2/2,-1)</f>
        <v>720</v>
      </c>
      <c r="E135" s="33">
        <f t="shared" si="17"/>
        <v>810</v>
      </c>
      <c r="F135" s="33">
        <f t="shared" si="17"/>
        <v>900</v>
      </c>
      <c r="G135" s="33">
        <f t="shared" si="17"/>
        <v>990</v>
      </c>
      <c r="H135" s="33">
        <f t="shared" si="17"/>
        <v>1040</v>
      </c>
      <c r="I135" s="33">
        <f t="shared" si="17"/>
        <v>1080</v>
      </c>
      <c r="J135" s="33">
        <f t="shared" si="17"/>
        <v>1170</v>
      </c>
      <c r="K135" s="33">
        <f t="shared" si="17"/>
        <v>1040</v>
      </c>
      <c r="L135" s="33">
        <f t="shared" si="17"/>
        <v>1170</v>
      </c>
      <c r="M135" s="33">
        <f t="shared" si="17"/>
        <v>1260</v>
      </c>
      <c r="N135" s="33">
        <f t="shared" si="17"/>
        <v>1310</v>
      </c>
      <c r="O135" s="33">
        <f t="shared" si="17"/>
        <v>1400</v>
      </c>
      <c r="P135" s="33">
        <f t="shared" si="17"/>
        <v>1580</v>
      </c>
      <c r="Q135" s="33">
        <f t="shared" si="17"/>
        <v>1670</v>
      </c>
      <c r="R135" s="33">
        <f t="shared" si="17"/>
        <v>1760</v>
      </c>
    </row>
    <row r="136" ht="15" hidden="1"/>
    <row r="137" spans="3:21" ht="15" hidden="1">
      <c r="C137" t="s">
        <v>37</v>
      </c>
      <c r="D137">
        <v>1.5</v>
      </c>
      <c r="U137">
        <f>ROUNDUP(1329.94*2,-1)</f>
        <v>2660</v>
      </c>
    </row>
    <row r="138" spans="2:21" ht="16.5" hidden="1">
      <c r="B138" s="25"/>
      <c r="C138" s="32"/>
      <c r="D138" s="32">
        <f>ROUNDUP(D137*B2,-1)</f>
        <v>1350</v>
      </c>
      <c r="E138" s="26"/>
      <c r="F138" s="52"/>
      <c r="G138" s="52"/>
      <c r="H138" s="32"/>
      <c r="I138" s="63"/>
      <c r="J138" s="63"/>
      <c r="K138" s="63"/>
      <c r="L138" s="63"/>
      <c r="M138" s="63"/>
      <c r="N138" s="63"/>
      <c r="O138" s="28"/>
      <c r="P138" s="28"/>
      <c r="Q138" s="28"/>
      <c r="R138" s="28"/>
      <c r="S138" s="28"/>
      <c r="T138" s="28"/>
      <c r="U138" s="42"/>
    </row>
    <row r="139" spans="3:22" s="4" customFormat="1" ht="25.5">
      <c r="C139" s="13" t="s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</row>
    <row r="140" ht="15.75" thickBot="1"/>
    <row r="141" spans="2:22" s="16" customFormat="1" ht="18.75" customHeight="1">
      <c r="B141" s="17"/>
      <c r="C141" s="18"/>
      <c r="D141" s="19"/>
      <c r="E141" s="18"/>
      <c r="F141" s="18"/>
      <c r="G141" s="20"/>
      <c r="H141" s="18"/>
      <c r="I141" s="21"/>
      <c r="J141" s="22"/>
      <c r="K141" s="22"/>
      <c r="L141" s="23"/>
      <c r="M141" s="21"/>
      <c r="N141" s="21"/>
      <c r="O141" s="21"/>
      <c r="P141" s="21"/>
      <c r="Q141" s="21"/>
      <c r="R141" s="21"/>
      <c r="S141" s="21"/>
      <c r="T141" s="21"/>
      <c r="U141" s="24"/>
      <c r="V141" s="15"/>
    </row>
    <row r="142" spans="2:22" s="4" customFormat="1" ht="18.75" customHeight="1">
      <c r="B142" s="25"/>
      <c r="C142" s="188" t="s">
        <v>36</v>
      </c>
      <c r="D142" s="189"/>
      <c r="E142" s="27">
        <v>140</v>
      </c>
      <c r="F142" s="27">
        <v>150</v>
      </c>
      <c r="G142" s="27">
        <v>160</v>
      </c>
      <c r="H142" s="27">
        <v>170</v>
      </c>
      <c r="I142" s="27">
        <v>180</v>
      </c>
      <c r="J142" s="27">
        <v>190</v>
      </c>
      <c r="K142" s="27">
        <v>200</v>
      </c>
      <c r="L142" s="27">
        <v>210</v>
      </c>
      <c r="M142" s="27">
        <v>220</v>
      </c>
      <c r="N142" s="28"/>
      <c r="O142" s="28"/>
      <c r="P142" s="82" t="s">
        <v>4</v>
      </c>
      <c r="Q142" s="30"/>
      <c r="R142" s="30"/>
      <c r="S142" s="30"/>
      <c r="T142" s="30"/>
      <c r="U142" s="31"/>
      <c r="V142" s="28"/>
    </row>
    <row r="143" spans="2:22" s="4" customFormat="1" ht="18.75" customHeight="1">
      <c r="B143" s="25"/>
      <c r="C143" s="32"/>
      <c r="D143" s="190">
        <v>105</v>
      </c>
      <c r="E143" s="33">
        <f aca="true" t="shared" si="18" ref="E143:K143">ROUNDUP(F143-$B$113-F14+E14,-1)</f>
        <v>16260</v>
      </c>
      <c r="F143" s="33">
        <f t="shared" si="18"/>
        <v>16730</v>
      </c>
      <c r="G143" s="33">
        <f t="shared" si="18"/>
        <v>17200</v>
      </c>
      <c r="H143" s="33">
        <f t="shared" si="18"/>
        <v>17820</v>
      </c>
      <c r="I143" s="33">
        <f t="shared" si="18"/>
        <v>18360</v>
      </c>
      <c r="J143" s="33">
        <f t="shared" si="18"/>
        <v>18920</v>
      </c>
      <c r="K143" s="33">
        <f t="shared" si="18"/>
        <v>19480</v>
      </c>
      <c r="L143" s="33">
        <f>ROUNDUP(L146-$B$113-L18+L14,-1)</f>
        <v>20040</v>
      </c>
      <c r="M143" s="33">
        <f>ROUNDUP(L143+$B$113+M14-L14,-1)</f>
        <v>20510</v>
      </c>
      <c r="N143" s="34" t="s">
        <v>25</v>
      </c>
      <c r="O143" s="28"/>
      <c r="P143" s="35" t="s">
        <v>24</v>
      </c>
      <c r="Q143" s="36"/>
      <c r="R143" s="36"/>
      <c r="S143" s="36"/>
      <c r="T143" s="36"/>
      <c r="U143" s="31"/>
      <c r="V143" s="28"/>
    </row>
    <row r="144" spans="2:22" s="4" customFormat="1" ht="18.75" customHeight="1">
      <c r="B144" s="25"/>
      <c r="C144" s="32"/>
      <c r="D144" s="190"/>
      <c r="E144" s="33">
        <f aca="true" t="shared" si="19" ref="E144:M144">ROUNDUP(E143+E49,-1)</f>
        <v>16710</v>
      </c>
      <c r="F144" s="33">
        <f t="shared" si="19"/>
        <v>17230</v>
      </c>
      <c r="G144" s="33">
        <f t="shared" si="19"/>
        <v>17740</v>
      </c>
      <c r="H144" s="33">
        <f t="shared" si="19"/>
        <v>18360</v>
      </c>
      <c r="I144" s="33">
        <f t="shared" si="19"/>
        <v>18900</v>
      </c>
      <c r="J144" s="33">
        <f t="shared" si="19"/>
        <v>19460</v>
      </c>
      <c r="K144" s="33">
        <f t="shared" si="19"/>
        <v>19980</v>
      </c>
      <c r="L144" s="33">
        <f t="shared" si="19"/>
        <v>20580</v>
      </c>
      <c r="M144" s="33">
        <f t="shared" si="19"/>
        <v>21190</v>
      </c>
      <c r="N144" s="34" t="s">
        <v>26</v>
      </c>
      <c r="O144" s="28"/>
      <c r="P144" s="35"/>
      <c r="Q144" s="36"/>
      <c r="R144" s="36"/>
      <c r="S144" s="36"/>
      <c r="T144" s="36"/>
      <c r="U144" s="31"/>
      <c r="V144" s="28"/>
    </row>
    <row r="145" spans="2:22" s="4" customFormat="1" ht="18.75" customHeight="1" thickBot="1">
      <c r="B145" s="25"/>
      <c r="C145" s="32"/>
      <c r="D145" s="190"/>
      <c r="E145" s="33">
        <f aca="true" t="shared" si="20" ref="E145:M145">ROUNDUP(E143+E85,-1)</f>
        <v>17480</v>
      </c>
      <c r="F145" s="33">
        <f t="shared" si="20"/>
        <v>18040</v>
      </c>
      <c r="G145" s="33">
        <f t="shared" si="20"/>
        <v>18600</v>
      </c>
      <c r="H145" s="33">
        <f t="shared" si="20"/>
        <v>19260</v>
      </c>
      <c r="I145" s="33">
        <f t="shared" si="20"/>
        <v>19940</v>
      </c>
      <c r="J145" s="33">
        <f t="shared" si="20"/>
        <v>20450</v>
      </c>
      <c r="K145" s="33">
        <f t="shared" si="20"/>
        <v>21010</v>
      </c>
      <c r="L145" s="33">
        <f t="shared" si="20"/>
        <v>21660</v>
      </c>
      <c r="M145" s="33">
        <f t="shared" si="20"/>
        <v>22310</v>
      </c>
      <c r="N145" s="34" t="s">
        <v>27</v>
      </c>
      <c r="O145" s="28"/>
      <c r="P145" s="35"/>
      <c r="Q145" s="36"/>
      <c r="R145" s="36"/>
      <c r="S145" s="36"/>
      <c r="T145" s="36"/>
      <c r="U145" s="31"/>
      <c r="V145" s="28"/>
    </row>
    <row r="146" spans="2:22" s="4" customFormat="1" ht="18.75" customHeight="1">
      <c r="B146" s="85"/>
      <c r="C146" s="32"/>
      <c r="D146" s="38"/>
      <c r="E146" s="186">
        <v>115</v>
      </c>
      <c r="F146" s="39">
        <f aca="true" t="shared" si="21" ref="F146:K146">ROUNDUP(G146-$B$113-G18+F18,-1)</f>
        <v>17200</v>
      </c>
      <c r="G146" s="39">
        <f t="shared" si="21"/>
        <v>17730</v>
      </c>
      <c r="H146" s="39">
        <f t="shared" si="21"/>
        <v>18260</v>
      </c>
      <c r="I146" s="39">
        <f t="shared" si="21"/>
        <v>18800</v>
      </c>
      <c r="J146" s="39">
        <f t="shared" si="21"/>
        <v>19360</v>
      </c>
      <c r="K146" s="39">
        <f t="shared" si="21"/>
        <v>19920</v>
      </c>
      <c r="L146" s="77">
        <f>ROUNDUP(B112*2+645+L18,-1)</f>
        <v>20480</v>
      </c>
      <c r="M146" s="41">
        <f>ROUNDUP(L146+$B$113+M18-L18,-1)</f>
        <v>21130</v>
      </c>
      <c r="N146" s="34" t="s">
        <v>25</v>
      </c>
      <c r="O146" s="28"/>
      <c r="P146" s="35" t="s">
        <v>9</v>
      </c>
      <c r="Q146" s="36"/>
      <c r="R146" s="36"/>
      <c r="S146" s="36"/>
      <c r="T146" s="36" t="s">
        <v>10</v>
      </c>
      <c r="U146" s="42"/>
      <c r="V146" s="28"/>
    </row>
    <row r="147" spans="2:22" s="4" customFormat="1" ht="18.75" customHeight="1">
      <c r="B147" s="85"/>
      <c r="C147" s="32"/>
      <c r="D147" s="38"/>
      <c r="E147" s="186"/>
      <c r="F147" s="41">
        <f aca="true" t="shared" si="22" ref="F147:M147">ROUNDUP(F146+F53,-1)</f>
        <v>17700</v>
      </c>
      <c r="G147" s="41">
        <f t="shared" si="22"/>
        <v>18230</v>
      </c>
      <c r="H147" s="41">
        <f t="shared" si="22"/>
        <v>18760</v>
      </c>
      <c r="I147" s="41">
        <f t="shared" si="22"/>
        <v>19430</v>
      </c>
      <c r="J147" s="41">
        <f t="shared" si="22"/>
        <v>19950</v>
      </c>
      <c r="K147" s="75">
        <f t="shared" si="22"/>
        <v>20460</v>
      </c>
      <c r="L147" s="76">
        <f t="shared" si="22"/>
        <v>21020</v>
      </c>
      <c r="M147" s="33">
        <f t="shared" si="22"/>
        <v>21670</v>
      </c>
      <c r="N147" s="34" t="s">
        <v>26</v>
      </c>
      <c r="O147" s="28"/>
      <c r="P147" s="35"/>
      <c r="Q147" s="36"/>
      <c r="R147" s="36"/>
      <c r="S147" s="36"/>
      <c r="T147" s="36"/>
      <c r="U147" s="42"/>
      <c r="V147" s="28"/>
    </row>
    <row r="148" spans="2:22" s="4" customFormat="1" ht="18.75" customHeight="1" thickBot="1">
      <c r="B148" s="44"/>
      <c r="C148" s="45"/>
      <c r="D148" s="38"/>
      <c r="E148" s="186"/>
      <c r="F148" s="41">
        <f aca="true" t="shared" si="23" ref="F148:M148">ROUNDUP(F146+F89,-1)</f>
        <v>18550</v>
      </c>
      <c r="G148" s="41">
        <f t="shared" si="23"/>
        <v>19130</v>
      </c>
      <c r="H148" s="41">
        <f t="shared" si="23"/>
        <v>19700</v>
      </c>
      <c r="I148" s="41">
        <f t="shared" si="23"/>
        <v>20420</v>
      </c>
      <c r="J148" s="41">
        <f t="shared" si="23"/>
        <v>20980</v>
      </c>
      <c r="K148" s="75">
        <f t="shared" si="23"/>
        <v>21540</v>
      </c>
      <c r="L148" s="81">
        <f t="shared" si="23"/>
        <v>22150</v>
      </c>
      <c r="M148" s="33">
        <f t="shared" si="23"/>
        <v>22800</v>
      </c>
      <c r="N148" s="34" t="s">
        <v>27</v>
      </c>
      <c r="O148" s="28"/>
      <c r="P148" s="35"/>
      <c r="Q148" s="36"/>
      <c r="R148" s="36"/>
      <c r="S148" s="36"/>
      <c r="T148" s="36"/>
      <c r="U148" s="42"/>
      <c r="V148" s="28"/>
    </row>
    <row r="149" spans="2:22" s="4" customFormat="1" ht="18.75" customHeight="1">
      <c r="B149" s="49"/>
      <c r="C149" s="50"/>
      <c r="D149" s="51"/>
      <c r="E149" s="52"/>
      <c r="F149" s="191">
        <v>125</v>
      </c>
      <c r="G149" s="47">
        <f aca="true" t="shared" si="24" ref="G149:M149">ROUNDUP(G146+$B$113+G22-G18,-1)</f>
        <v>18080</v>
      </c>
      <c r="H149" s="47">
        <f t="shared" si="24"/>
        <v>18790</v>
      </c>
      <c r="I149" s="47">
        <f t="shared" si="24"/>
        <v>19330</v>
      </c>
      <c r="J149" s="47">
        <f t="shared" si="24"/>
        <v>19800</v>
      </c>
      <c r="K149" s="47">
        <f t="shared" si="24"/>
        <v>20360</v>
      </c>
      <c r="L149" s="47">
        <f t="shared" si="24"/>
        <v>20920</v>
      </c>
      <c r="M149" s="47">
        <f t="shared" si="24"/>
        <v>21570</v>
      </c>
      <c r="N149" s="34" t="s">
        <v>25</v>
      </c>
      <c r="O149" s="28"/>
      <c r="P149" s="35" t="s">
        <v>11</v>
      </c>
      <c r="Q149" s="36"/>
      <c r="R149" s="36"/>
      <c r="S149" s="36"/>
      <c r="T149" s="36" t="s">
        <v>12</v>
      </c>
      <c r="U149" s="42"/>
      <c r="V149" s="28"/>
    </row>
    <row r="150" spans="2:22" s="4" customFormat="1" ht="18.75" customHeight="1">
      <c r="B150" s="49"/>
      <c r="C150" s="50"/>
      <c r="D150" s="51"/>
      <c r="E150" s="52"/>
      <c r="F150" s="186"/>
      <c r="G150" s="33">
        <f aca="true" t="shared" si="25" ref="G150:M150">ROUNDUP(G149+G57,-1)</f>
        <v>18620</v>
      </c>
      <c r="H150" s="33">
        <f t="shared" si="25"/>
        <v>19330</v>
      </c>
      <c r="I150" s="33">
        <f t="shared" si="25"/>
        <v>19830</v>
      </c>
      <c r="J150" s="33">
        <f t="shared" si="25"/>
        <v>20390</v>
      </c>
      <c r="K150" s="33">
        <f t="shared" si="25"/>
        <v>20990</v>
      </c>
      <c r="L150" s="33">
        <f t="shared" si="25"/>
        <v>21550</v>
      </c>
      <c r="M150" s="33">
        <f t="shared" si="25"/>
        <v>22250</v>
      </c>
      <c r="N150" s="34" t="s">
        <v>26</v>
      </c>
      <c r="O150" s="28"/>
      <c r="P150" s="35"/>
      <c r="Q150" s="36"/>
      <c r="R150" s="36"/>
      <c r="S150" s="36"/>
      <c r="T150" s="36"/>
      <c r="U150" s="42"/>
      <c r="V150" s="28"/>
    </row>
    <row r="151" spans="2:22" s="4" customFormat="1" ht="18.75" customHeight="1">
      <c r="B151" s="85"/>
      <c r="C151" s="28"/>
      <c r="D151" s="28"/>
      <c r="E151" s="52"/>
      <c r="F151" s="186"/>
      <c r="G151" s="33">
        <f aca="true" t="shared" si="26" ref="G151:M151">ROUNDUP(G149+G93,-1)</f>
        <v>19570</v>
      </c>
      <c r="H151" s="33">
        <f t="shared" si="26"/>
        <v>20320</v>
      </c>
      <c r="I151" s="33">
        <f t="shared" si="26"/>
        <v>20860</v>
      </c>
      <c r="J151" s="33">
        <f t="shared" si="26"/>
        <v>21470</v>
      </c>
      <c r="K151" s="33">
        <f t="shared" si="26"/>
        <v>22120</v>
      </c>
      <c r="L151" s="33">
        <f t="shared" si="26"/>
        <v>22720</v>
      </c>
      <c r="M151" s="33">
        <f t="shared" si="26"/>
        <v>23460</v>
      </c>
      <c r="N151" s="34" t="s">
        <v>27</v>
      </c>
      <c r="O151" s="28"/>
      <c r="P151" s="35"/>
      <c r="Q151" s="36"/>
      <c r="R151" s="36"/>
      <c r="S151" s="36"/>
      <c r="T151" s="36"/>
      <c r="U151" s="42"/>
      <c r="V151" s="28"/>
    </row>
    <row r="152" spans="2:22" s="4" customFormat="1" ht="18.75" customHeight="1">
      <c r="B152" s="53"/>
      <c r="C152" s="54"/>
      <c r="D152" s="55"/>
      <c r="E152" s="45"/>
      <c r="F152" s="52"/>
      <c r="G152" s="186">
        <v>135</v>
      </c>
      <c r="H152" s="33">
        <f aca="true" t="shared" si="27" ref="H152:M152">ROUNDUP(H149+$B$113+H26-H22,-1)</f>
        <v>19410</v>
      </c>
      <c r="I152" s="33">
        <f t="shared" si="27"/>
        <v>19950</v>
      </c>
      <c r="J152" s="33">
        <f t="shared" si="27"/>
        <v>20330</v>
      </c>
      <c r="K152" s="33">
        <f t="shared" si="27"/>
        <v>20800</v>
      </c>
      <c r="L152" s="33">
        <f t="shared" si="27"/>
        <v>21360</v>
      </c>
      <c r="M152" s="33">
        <f t="shared" si="27"/>
        <v>22010</v>
      </c>
      <c r="N152" s="34" t="s">
        <v>25</v>
      </c>
      <c r="O152" s="28"/>
      <c r="P152" s="35" t="s">
        <v>13</v>
      </c>
      <c r="Q152" s="36"/>
      <c r="R152" s="36"/>
      <c r="S152" s="36"/>
      <c r="T152" s="36" t="s">
        <v>14</v>
      </c>
      <c r="U152" s="42"/>
      <c r="V152" s="28"/>
    </row>
    <row r="153" spans="2:22" s="4" customFormat="1" ht="18.75" customHeight="1">
      <c r="B153" s="53"/>
      <c r="C153" s="56"/>
      <c r="D153" s="56"/>
      <c r="E153" s="28"/>
      <c r="F153" s="52"/>
      <c r="G153" s="186"/>
      <c r="H153" s="33">
        <f aca="true" t="shared" si="28" ref="H153:M153">ROUNDUP(H152+H61,-1)</f>
        <v>19950</v>
      </c>
      <c r="I153" s="33">
        <f t="shared" si="28"/>
        <v>20450</v>
      </c>
      <c r="J153" s="33">
        <f t="shared" si="28"/>
        <v>20920</v>
      </c>
      <c r="K153" s="33">
        <f t="shared" si="28"/>
        <v>21430</v>
      </c>
      <c r="L153" s="33">
        <f t="shared" si="28"/>
        <v>21990</v>
      </c>
      <c r="M153" s="33">
        <f t="shared" si="28"/>
        <v>22690</v>
      </c>
      <c r="N153" s="34" t="s">
        <v>26</v>
      </c>
      <c r="O153" s="28"/>
      <c r="P153" s="35"/>
      <c r="Q153" s="36"/>
      <c r="R153" s="36"/>
      <c r="S153" s="36"/>
      <c r="T153" s="36"/>
      <c r="U153" s="42"/>
      <c r="V153" s="28"/>
    </row>
    <row r="154" spans="2:22" s="4" customFormat="1" ht="18.75" customHeight="1">
      <c r="B154" s="57"/>
      <c r="C154" s="45"/>
      <c r="D154" s="28"/>
      <c r="E154" s="52"/>
      <c r="F154" s="52"/>
      <c r="G154" s="186"/>
      <c r="H154" s="33">
        <f aca="true" t="shared" si="29" ref="H154:M154">ROUNDUP(H152+H97,-1)</f>
        <v>20990</v>
      </c>
      <c r="I154" s="33">
        <f t="shared" si="29"/>
        <v>21530</v>
      </c>
      <c r="J154" s="33">
        <f t="shared" si="29"/>
        <v>22040</v>
      </c>
      <c r="K154" s="33">
        <f t="shared" si="29"/>
        <v>22600</v>
      </c>
      <c r="L154" s="33">
        <f t="shared" si="29"/>
        <v>23210</v>
      </c>
      <c r="M154" s="33">
        <f t="shared" si="29"/>
        <v>23950</v>
      </c>
      <c r="N154" s="34" t="s">
        <v>27</v>
      </c>
      <c r="O154" s="28"/>
      <c r="P154" s="35"/>
      <c r="Q154" s="36"/>
      <c r="R154" s="36"/>
      <c r="S154" s="36"/>
      <c r="T154" s="36"/>
      <c r="U154" s="42"/>
      <c r="V154" s="28"/>
    </row>
    <row r="155" spans="2:22" s="4" customFormat="1" ht="18.75" customHeight="1">
      <c r="B155" s="44"/>
      <c r="C155" s="32"/>
      <c r="D155" s="58"/>
      <c r="E155" s="26"/>
      <c r="F155" s="52"/>
      <c r="G155" s="52"/>
      <c r="H155" s="186">
        <v>145</v>
      </c>
      <c r="I155" s="33">
        <f>ROUNDUP(I152+$B$113+I30-I26,-1)</f>
        <v>20390</v>
      </c>
      <c r="J155" s="33">
        <f>ROUNDUP(J152+$B$113+J30-J26,-1)</f>
        <v>20860</v>
      </c>
      <c r="K155" s="33">
        <f>ROUNDUP(K152+$B$113+K30-K26,-1)</f>
        <v>21330</v>
      </c>
      <c r="L155" s="33">
        <f>ROUNDUP(L152+$B$113+L30-L26,-1)</f>
        <v>21800</v>
      </c>
      <c r="M155" s="33">
        <f>ROUNDUP(M152+$B$113+M30-M26,-1)</f>
        <v>22540</v>
      </c>
      <c r="N155" s="34" t="s">
        <v>25</v>
      </c>
      <c r="O155" s="28"/>
      <c r="P155" s="35" t="s">
        <v>15</v>
      </c>
      <c r="Q155" s="36"/>
      <c r="R155" s="36"/>
      <c r="S155" s="36"/>
      <c r="T155" s="36" t="s">
        <v>16</v>
      </c>
      <c r="U155" s="42"/>
      <c r="V155" s="28"/>
    </row>
    <row r="156" spans="2:22" s="4" customFormat="1" ht="18.75" customHeight="1">
      <c r="B156" s="44"/>
      <c r="C156" s="32"/>
      <c r="D156" s="58"/>
      <c r="E156" s="26"/>
      <c r="F156" s="52"/>
      <c r="G156" s="52"/>
      <c r="H156" s="186"/>
      <c r="I156" s="33">
        <f>ROUNDUP(I155+I65,-1)</f>
        <v>20890</v>
      </c>
      <c r="J156" s="33">
        <f>ROUNDUP(J155+J65,-1)</f>
        <v>21400</v>
      </c>
      <c r="K156" s="33">
        <f>ROUNDUP(K155+K65,-1)</f>
        <v>21920</v>
      </c>
      <c r="L156" s="33">
        <f>ROUNDUP(L155+L65,-1)</f>
        <v>22480</v>
      </c>
      <c r="M156" s="33">
        <f>ROUNDUP(M155+M65,-1)</f>
        <v>23220</v>
      </c>
      <c r="N156" s="34" t="s">
        <v>26</v>
      </c>
      <c r="O156" s="28"/>
      <c r="P156" s="35"/>
      <c r="Q156" s="36"/>
      <c r="R156" s="36"/>
      <c r="S156" s="36"/>
      <c r="T156" s="36"/>
      <c r="U156" s="42"/>
      <c r="V156" s="28"/>
    </row>
    <row r="157" spans="2:22" s="4" customFormat="1" ht="18.75" customHeight="1">
      <c r="B157" s="85"/>
      <c r="C157" s="32"/>
      <c r="D157" s="58"/>
      <c r="E157" s="26"/>
      <c r="F157" s="52"/>
      <c r="G157" s="52"/>
      <c r="H157" s="186"/>
      <c r="I157" s="33">
        <f>ROUNDUP(I155+I101,-1)</f>
        <v>22010</v>
      </c>
      <c r="J157" s="33">
        <f>ROUNDUP(J155+J101,-1)</f>
        <v>22570</v>
      </c>
      <c r="K157" s="33">
        <f>ROUNDUP(K155+K101,-1)</f>
        <v>23130</v>
      </c>
      <c r="L157" s="33">
        <f>ROUNDUP(L155+L101,-1)</f>
        <v>23740</v>
      </c>
      <c r="M157" s="33">
        <f>ROUNDUP(M155+M101,-1)</f>
        <v>24520</v>
      </c>
      <c r="N157" s="34" t="s">
        <v>27</v>
      </c>
      <c r="O157" s="28"/>
      <c r="P157" s="35"/>
      <c r="Q157" s="36"/>
      <c r="R157" s="36"/>
      <c r="S157" s="36"/>
      <c r="T157" s="36"/>
      <c r="U157" s="42"/>
      <c r="V157" s="28"/>
    </row>
    <row r="158" spans="2:22" s="4" customFormat="1" ht="18.75" customHeight="1">
      <c r="B158" s="25"/>
      <c r="C158" s="32"/>
      <c r="D158" s="58"/>
      <c r="E158" s="26"/>
      <c r="F158" s="58"/>
      <c r="G158" s="52"/>
      <c r="H158" s="52"/>
      <c r="I158" s="186">
        <v>155</v>
      </c>
      <c r="J158" s="33">
        <f>ROUNDUP(J155+$B$113+J34-J30,-1)</f>
        <v>21300</v>
      </c>
      <c r="K158" s="33">
        <f>ROUNDUP(K155+$B$113+K34-K30,-1)</f>
        <v>21770</v>
      </c>
      <c r="L158" s="33">
        <f>ROUNDUP(L155+$B$113+L34-L30,-1)</f>
        <v>22420</v>
      </c>
      <c r="M158" s="33">
        <f>ROUNDUP(M155+$B$113+M34-M30,-1)</f>
        <v>23070</v>
      </c>
      <c r="N158" s="34" t="s">
        <v>25</v>
      </c>
      <c r="O158" s="28"/>
      <c r="P158" s="59" t="s">
        <v>17</v>
      </c>
      <c r="Q158" s="36"/>
      <c r="R158" s="36"/>
      <c r="S158" s="36"/>
      <c r="T158" s="36" t="s">
        <v>18</v>
      </c>
      <c r="U158" s="42"/>
      <c r="V158" s="28"/>
    </row>
    <row r="159" spans="2:22" s="4" customFormat="1" ht="18.75" customHeight="1">
      <c r="B159" s="25"/>
      <c r="C159" s="32"/>
      <c r="D159" s="58"/>
      <c r="E159" s="26"/>
      <c r="F159" s="58"/>
      <c r="G159" s="52"/>
      <c r="H159" s="52"/>
      <c r="I159" s="186"/>
      <c r="J159" s="33">
        <f>ROUNDUP(J158+J69,-1)</f>
        <v>21890</v>
      </c>
      <c r="K159" s="33">
        <f>ROUNDUP(K158+K69,-1)</f>
        <v>22360</v>
      </c>
      <c r="L159" s="33">
        <f>ROUNDUP(L158+L69,-1)</f>
        <v>23050</v>
      </c>
      <c r="M159" s="33">
        <f>ROUNDUP(M158+M69,-1)</f>
        <v>23750</v>
      </c>
      <c r="N159" s="34" t="s">
        <v>26</v>
      </c>
      <c r="O159" s="28"/>
      <c r="P159" s="59"/>
      <c r="Q159" s="36"/>
      <c r="R159" s="36"/>
      <c r="S159" s="36"/>
      <c r="T159" s="36"/>
      <c r="U159" s="42"/>
      <c r="V159" s="28"/>
    </row>
    <row r="160" spans="2:22" s="4" customFormat="1" ht="18.75" customHeight="1">
      <c r="B160" s="25"/>
      <c r="C160" s="32"/>
      <c r="D160" s="58"/>
      <c r="E160" s="26"/>
      <c r="F160" s="58"/>
      <c r="G160" s="52"/>
      <c r="H160" s="52"/>
      <c r="I160" s="186"/>
      <c r="J160" s="33">
        <f>ROUNDUP(J158+J105,-1)</f>
        <v>23100</v>
      </c>
      <c r="K160" s="33">
        <f>ROUNDUP(K158+K105,-1)</f>
        <v>23620</v>
      </c>
      <c r="L160" s="33">
        <f>ROUNDUP(L158+L105,-1)</f>
        <v>24360</v>
      </c>
      <c r="M160" s="33">
        <f>ROUNDUP(M158+M105,-1)</f>
        <v>25100</v>
      </c>
      <c r="N160" s="34" t="s">
        <v>27</v>
      </c>
      <c r="O160" s="28"/>
      <c r="P160" s="59"/>
      <c r="Q160" s="36"/>
      <c r="R160" s="36"/>
      <c r="S160" s="36"/>
      <c r="T160" s="36"/>
      <c r="U160" s="42"/>
      <c r="V160" s="28"/>
    </row>
    <row r="161" spans="2:22" s="4" customFormat="1" ht="18.75" customHeight="1">
      <c r="B161" s="25"/>
      <c r="C161" s="32"/>
      <c r="D161" s="26"/>
      <c r="E161" s="60"/>
      <c r="F161" s="60"/>
      <c r="G161" s="60"/>
      <c r="H161" s="26"/>
      <c r="I161" s="52"/>
      <c r="J161" s="186">
        <v>165</v>
      </c>
      <c r="K161" s="33">
        <f>ROUNDUP(K158+$B$113+K38-K34,-1)</f>
        <v>22210</v>
      </c>
      <c r="L161" s="33">
        <f>ROUNDUP(L158+$B$113+L38-L34,-1)</f>
        <v>22860</v>
      </c>
      <c r="M161" s="33">
        <f>ROUNDUP(M158+$B$113+M38-M34,-1)</f>
        <v>23420</v>
      </c>
      <c r="N161" s="34" t="s">
        <v>25</v>
      </c>
      <c r="O161" s="28"/>
      <c r="P161" s="35" t="s">
        <v>19</v>
      </c>
      <c r="Q161" s="36"/>
      <c r="R161" s="36"/>
      <c r="S161" s="36"/>
      <c r="T161" s="36" t="s">
        <v>20</v>
      </c>
      <c r="U161" s="42"/>
      <c r="V161" s="28"/>
    </row>
    <row r="162" spans="2:22" s="4" customFormat="1" ht="18.75" customHeight="1">
      <c r="B162" s="25"/>
      <c r="C162" s="32"/>
      <c r="D162" s="26"/>
      <c r="E162" s="60"/>
      <c r="F162" s="60"/>
      <c r="G162" s="60"/>
      <c r="H162" s="26"/>
      <c r="I162" s="52"/>
      <c r="J162" s="186"/>
      <c r="K162" s="33">
        <f>ROUNDUP(K161+K73,-1)</f>
        <v>22800</v>
      </c>
      <c r="L162" s="33">
        <f>ROUNDUP(L161+L73,-1)</f>
        <v>23540</v>
      </c>
      <c r="M162" s="33">
        <f>ROUNDUP(M161+M73,-1)</f>
        <v>24140</v>
      </c>
      <c r="N162" s="34" t="s">
        <v>26</v>
      </c>
      <c r="O162" s="28"/>
      <c r="P162" s="35"/>
      <c r="Q162" s="36"/>
      <c r="R162" s="36"/>
      <c r="S162" s="36"/>
      <c r="T162" s="36"/>
      <c r="U162" s="42"/>
      <c r="V162" s="28"/>
    </row>
    <row r="163" spans="2:22" s="4" customFormat="1" ht="18.75" customHeight="1">
      <c r="B163" s="25"/>
      <c r="C163" s="32"/>
      <c r="D163" s="26"/>
      <c r="E163" s="60"/>
      <c r="F163" s="60"/>
      <c r="G163" s="60"/>
      <c r="H163" s="26"/>
      <c r="I163" s="52"/>
      <c r="J163" s="186"/>
      <c r="K163" s="33">
        <f>ROUNDUP(K161+K109,-1)</f>
        <v>24100</v>
      </c>
      <c r="L163" s="33">
        <f>ROUNDUP(L161+L109,-1)</f>
        <v>24890</v>
      </c>
      <c r="M163" s="33">
        <f>ROUNDUP(M161+M109,-1)</f>
        <v>25540</v>
      </c>
      <c r="N163" s="34" t="s">
        <v>27</v>
      </c>
      <c r="O163" s="28"/>
      <c r="P163" s="35"/>
      <c r="Q163" s="36"/>
      <c r="R163" s="36"/>
      <c r="S163" s="36"/>
      <c r="T163" s="36"/>
      <c r="U163" s="42"/>
      <c r="V163" s="28"/>
    </row>
    <row r="164" spans="2:22" s="4" customFormat="1" ht="18.75" customHeight="1">
      <c r="B164" s="25"/>
      <c r="C164" s="32"/>
      <c r="D164" s="26"/>
      <c r="E164" s="26"/>
      <c r="F164" s="52"/>
      <c r="G164" s="52"/>
      <c r="H164" s="26"/>
      <c r="I164" s="52"/>
      <c r="J164" s="52"/>
      <c r="K164" s="186">
        <v>175</v>
      </c>
      <c r="L164" s="33">
        <f>ROUNDUP(L161+$B$113+L42-L38,-1)</f>
        <v>23390</v>
      </c>
      <c r="M164" s="33">
        <f>ROUNDUP(M161+$B$113+M42-M38,-1)</f>
        <v>23950</v>
      </c>
      <c r="N164" s="34" t="s">
        <v>25</v>
      </c>
      <c r="O164" s="28"/>
      <c r="P164" s="170" t="s">
        <v>21</v>
      </c>
      <c r="Q164" s="187"/>
      <c r="R164" s="187"/>
      <c r="S164" s="187"/>
      <c r="T164" s="187"/>
      <c r="U164" s="61"/>
      <c r="V164" s="28"/>
    </row>
    <row r="165" spans="2:22" s="4" customFormat="1" ht="18.75" customHeight="1">
      <c r="B165" s="25"/>
      <c r="C165" s="32"/>
      <c r="D165" s="26"/>
      <c r="E165" s="26"/>
      <c r="F165" s="52"/>
      <c r="G165" s="52"/>
      <c r="H165" s="26"/>
      <c r="I165" s="52"/>
      <c r="J165" s="26"/>
      <c r="K165" s="186"/>
      <c r="L165" s="33">
        <f>ROUNDUP(L164+L77,-1)</f>
        <v>24070</v>
      </c>
      <c r="M165" s="33">
        <f>ROUNDUP(M164+M77,-1)</f>
        <v>24670</v>
      </c>
      <c r="N165" s="34" t="s">
        <v>26</v>
      </c>
      <c r="O165" s="28"/>
      <c r="P165" s="187"/>
      <c r="Q165" s="187"/>
      <c r="R165" s="187"/>
      <c r="S165" s="187"/>
      <c r="T165" s="187"/>
      <c r="U165" s="61"/>
      <c r="V165" s="28"/>
    </row>
    <row r="166" spans="2:22" s="4" customFormat="1" ht="18.75" customHeight="1">
      <c r="B166" s="25"/>
      <c r="C166" s="32"/>
      <c r="D166" s="26"/>
      <c r="E166" s="26"/>
      <c r="F166" s="52"/>
      <c r="G166" s="52"/>
      <c r="H166" s="26"/>
      <c r="I166" s="52"/>
      <c r="J166" s="26"/>
      <c r="K166" s="186"/>
      <c r="L166" s="33">
        <f>ROUNDUP(L164+L113,-1)</f>
        <v>25460</v>
      </c>
      <c r="M166" s="33">
        <f>ROUNDUP(M164+M113,-1)</f>
        <v>26110</v>
      </c>
      <c r="N166" s="34" t="s">
        <v>27</v>
      </c>
      <c r="O166" s="28"/>
      <c r="P166" s="28"/>
      <c r="Q166" s="28"/>
      <c r="R166" s="28"/>
      <c r="S166" s="28"/>
      <c r="T166" s="28"/>
      <c r="U166" s="42"/>
      <c r="V166" s="28"/>
    </row>
    <row r="167" spans="2:22" s="4" customFormat="1" ht="18.75" customHeight="1">
      <c r="B167" s="25"/>
      <c r="C167" s="32"/>
      <c r="D167" s="32"/>
      <c r="E167" s="26"/>
      <c r="F167" s="52"/>
      <c r="G167" s="52"/>
      <c r="H167" s="32"/>
      <c r="I167" s="62"/>
      <c r="J167" s="63"/>
      <c r="K167" s="63"/>
      <c r="L167" s="63"/>
      <c r="M167" s="63"/>
      <c r="N167" s="63"/>
      <c r="O167" s="28"/>
      <c r="P167" s="28"/>
      <c r="Q167" s="28"/>
      <c r="R167" s="28"/>
      <c r="S167" s="28"/>
      <c r="T167" s="28"/>
      <c r="U167" s="42"/>
      <c r="V167" s="28"/>
    </row>
    <row r="168" spans="2:22" s="4" customFormat="1" ht="18.75" customHeight="1">
      <c r="B168" s="25"/>
      <c r="C168" s="32"/>
      <c r="D168" s="32"/>
      <c r="E168" s="26"/>
      <c r="F168" s="52"/>
      <c r="G168" s="52"/>
      <c r="H168" s="32"/>
      <c r="I168" s="63"/>
      <c r="J168" s="63"/>
      <c r="K168" s="199" t="s">
        <v>68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42"/>
      <c r="V168" s="28"/>
    </row>
    <row r="169" spans="2:22" s="4" customFormat="1" ht="18.75" customHeight="1">
      <c r="B169" s="25"/>
      <c r="C169" s="32"/>
      <c r="D169" s="32"/>
      <c r="E169" s="26"/>
      <c r="F169" s="52"/>
      <c r="G169" s="52"/>
      <c r="H169" s="32"/>
      <c r="I169" s="63"/>
      <c r="J169" s="6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42"/>
      <c r="V169" s="28"/>
    </row>
    <row r="170" spans="2:22" s="4" customFormat="1" ht="18.75" customHeight="1">
      <c r="B170" s="25"/>
      <c r="C170" s="32"/>
      <c r="D170" s="32"/>
      <c r="E170" s="26"/>
      <c r="F170" s="52"/>
      <c r="G170" s="52"/>
      <c r="H170" s="32"/>
      <c r="I170" s="62"/>
      <c r="J170" s="134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42"/>
      <c r="V170" s="28"/>
    </row>
    <row r="171" spans="2:22" s="4" customFormat="1" ht="18.75" customHeight="1">
      <c r="B171" s="25"/>
      <c r="C171" s="32"/>
      <c r="D171" s="32"/>
      <c r="E171" s="26"/>
      <c r="F171" s="52"/>
      <c r="G171" s="52"/>
      <c r="H171" s="32"/>
      <c r="I171" s="134"/>
      <c r="J171" s="134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42"/>
      <c r="V171" s="28"/>
    </row>
    <row r="172" spans="2:22" s="4" customFormat="1" ht="18.75" customHeight="1">
      <c r="B172" s="25"/>
      <c r="C172" s="32"/>
      <c r="D172" s="32"/>
      <c r="E172" s="26"/>
      <c r="F172" s="52"/>
      <c r="G172" s="52"/>
      <c r="H172" s="32"/>
      <c r="I172" s="134"/>
      <c r="J172" s="134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42"/>
      <c r="V172" s="28"/>
    </row>
    <row r="173" spans="2:22" s="4" customFormat="1" ht="18.75" customHeight="1">
      <c r="B173" s="25"/>
      <c r="C173" s="32"/>
      <c r="D173" s="32"/>
      <c r="E173" s="26"/>
      <c r="F173" s="52"/>
      <c r="G173" s="52"/>
      <c r="H173" s="32"/>
      <c r="I173" s="134"/>
      <c r="J173" s="134"/>
      <c r="K173" s="134"/>
      <c r="L173" s="134"/>
      <c r="M173" s="134"/>
      <c r="N173" s="134"/>
      <c r="O173" s="28"/>
      <c r="P173" s="28"/>
      <c r="Q173" s="28"/>
      <c r="R173" s="28"/>
      <c r="S173" s="28"/>
      <c r="T173" s="28"/>
      <c r="U173" s="42"/>
      <c r="V173" s="28"/>
    </row>
    <row r="174" spans="2:22" s="4" customFormat="1" ht="18.75" customHeight="1" thickBot="1">
      <c r="B174" s="67"/>
      <c r="C174" s="68"/>
      <c r="D174" s="69"/>
      <c r="E174" s="68"/>
      <c r="F174" s="68"/>
      <c r="G174" s="70"/>
      <c r="H174" s="68"/>
      <c r="I174" s="71"/>
      <c r="J174" s="72"/>
      <c r="K174" s="72"/>
      <c r="L174" s="73"/>
      <c r="M174" s="71"/>
      <c r="N174" s="71"/>
      <c r="O174" s="71"/>
      <c r="P174" s="71"/>
      <c r="Q174" s="71"/>
      <c r="R174" s="71"/>
      <c r="S174" s="71"/>
      <c r="T174" s="71"/>
      <c r="U174" s="74"/>
      <c r="V174" s="28"/>
    </row>
    <row r="177" spans="2:22" s="4" customFormat="1" ht="25.5">
      <c r="B177" s="99"/>
      <c r="C177" s="13" t="s">
        <v>28</v>
      </c>
      <c r="D177" s="86"/>
      <c r="E177" s="10"/>
      <c r="F177" s="10"/>
      <c r="G177" s="87"/>
      <c r="H177" s="10"/>
      <c r="K177" s="86"/>
      <c r="L177" s="10"/>
      <c r="R177" s="88"/>
      <c r="S177" s="88"/>
      <c r="T177" s="88"/>
      <c r="U177" s="88"/>
      <c r="V177" s="88"/>
    </row>
    <row r="178" spans="7:22" s="4" customFormat="1" ht="18" customHeight="1">
      <c r="G178" s="100"/>
      <c r="H178" s="100"/>
      <c r="I178" s="100"/>
      <c r="J178" s="100"/>
      <c r="K178" s="100"/>
      <c r="L178" s="100"/>
      <c r="R178" s="101"/>
      <c r="S178" s="101"/>
      <c r="T178" s="101"/>
      <c r="U178" s="101"/>
      <c r="V178" s="101"/>
    </row>
    <row r="179" spans="6:22" s="4" customFormat="1" ht="13.5" thickBot="1">
      <c r="F179" s="105" t="e">
        <f>#REF!+#REF!</f>
        <v>#REF!</v>
      </c>
      <c r="G179" s="103"/>
      <c r="H179" s="106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U179" s="104"/>
      <c r="V179" s="28"/>
    </row>
    <row r="180" spans="2:22" s="4" customFormat="1" ht="13.5" customHeight="1" thickBot="1">
      <c r="B180" s="107"/>
      <c r="C180" s="108"/>
      <c r="D180" s="108"/>
      <c r="E180" s="108"/>
      <c r="F180" s="108"/>
      <c r="G180" s="108"/>
      <c r="H180" s="108"/>
      <c r="I180" s="109"/>
      <c r="J180" s="109"/>
      <c r="K180" s="110"/>
      <c r="L180" s="108"/>
      <c r="M180" s="108"/>
      <c r="N180" s="108"/>
      <c r="O180" s="108"/>
      <c r="P180" s="108"/>
      <c r="Q180" s="108"/>
      <c r="R180" s="108"/>
      <c r="S180" s="108"/>
      <c r="T180" s="108"/>
      <c r="U180" s="111"/>
      <c r="V180" s="28"/>
    </row>
    <row r="181" spans="2:22" s="4" customFormat="1" ht="18.75" customHeight="1" thickBot="1">
      <c r="B181" s="85"/>
      <c r="C181" s="176" t="s">
        <v>29</v>
      </c>
      <c r="D181" s="177"/>
      <c r="E181" s="112">
        <v>80</v>
      </c>
      <c r="F181" s="112">
        <v>90</v>
      </c>
      <c r="G181" s="112">
        <v>100</v>
      </c>
      <c r="H181" s="112">
        <v>110</v>
      </c>
      <c r="I181" s="112">
        <v>120</v>
      </c>
      <c r="J181" s="112">
        <v>130</v>
      </c>
      <c r="K181" s="112">
        <v>140</v>
      </c>
      <c r="L181" s="112">
        <v>150</v>
      </c>
      <c r="M181" s="112">
        <v>160</v>
      </c>
      <c r="N181" s="112">
        <v>170</v>
      </c>
      <c r="O181" s="112">
        <v>180</v>
      </c>
      <c r="P181" s="113">
        <v>190</v>
      </c>
      <c r="Q181" s="114">
        <v>200</v>
      </c>
      <c r="R181" s="115">
        <v>210</v>
      </c>
      <c r="S181" s="116">
        <v>220</v>
      </c>
      <c r="T181" s="28"/>
      <c r="U181" s="42"/>
      <c r="V181" s="28"/>
    </row>
    <row r="182" spans="2:22" s="4" customFormat="1" ht="18.75" customHeight="1">
      <c r="B182" s="85"/>
      <c r="C182" s="180" t="s">
        <v>25</v>
      </c>
      <c r="D182" s="181"/>
      <c r="E182" s="83">
        <f aca="true" t="shared" si="30" ref="E182:P182">ROUNDUP(F182-$U$131-E121+D121,-1)</f>
        <v>8020</v>
      </c>
      <c r="F182" s="83">
        <f t="shared" si="30"/>
        <v>8670</v>
      </c>
      <c r="G182" s="83">
        <f t="shared" si="30"/>
        <v>9230</v>
      </c>
      <c r="H182" s="83">
        <f t="shared" si="30"/>
        <v>9700</v>
      </c>
      <c r="I182" s="83">
        <f t="shared" si="30"/>
        <v>10050</v>
      </c>
      <c r="J182" s="83">
        <f t="shared" si="30"/>
        <v>10500</v>
      </c>
      <c r="K182" s="83">
        <f t="shared" si="30"/>
        <v>11060</v>
      </c>
      <c r="L182" s="83">
        <f t="shared" si="30"/>
        <v>12070</v>
      </c>
      <c r="M182" s="83">
        <f t="shared" si="30"/>
        <v>12450</v>
      </c>
      <c r="N182" s="83">
        <f t="shared" si="30"/>
        <v>13010</v>
      </c>
      <c r="O182" s="83">
        <f t="shared" si="30"/>
        <v>13570</v>
      </c>
      <c r="P182" s="83">
        <f t="shared" si="30"/>
        <v>14040</v>
      </c>
      <c r="Q182" s="117">
        <f>ROUNDUP(U130+P121,-1)</f>
        <v>14330</v>
      </c>
      <c r="R182" s="83">
        <f>ROUNDUP(Q182+$U$131+Q121-P121,-1)</f>
        <v>14890</v>
      </c>
      <c r="S182" s="83">
        <f>ROUNDUP(R182+$U$131+R121-Q121,-1)</f>
        <v>15450</v>
      </c>
      <c r="T182" s="28"/>
      <c r="U182" s="42"/>
      <c r="V182" s="28"/>
    </row>
    <row r="183" spans="2:22" s="4" customFormat="1" ht="18.75" customHeight="1">
      <c r="B183" s="85"/>
      <c r="C183" s="180" t="s">
        <v>26</v>
      </c>
      <c r="D183" s="181"/>
      <c r="E183" s="118">
        <f aca="true" t="shared" si="31" ref="E183:S183">ROUNDUP(E182+D128,-1)</f>
        <v>8430</v>
      </c>
      <c r="F183" s="33">
        <f t="shared" si="31"/>
        <v>9120</v>
      </c>
      <c r="G183" s="33">
        <f t="shared" si="31"/>
        <v>9730</v>
      </c>
      <c r="H183" s="33">
        <f t="shared" si="31"/>
        <v>10240</v>
      </c>
      <c r="I183" s="33">
        <f t="shared" si="31"/>
        <v>10590</v>
      </c>
      <c r="J183" s="33">
        <f t="shared" si="31"/>
        <v>11040</v>
      </c>
      <c r="K183" s="33">
        <f t="shared" si="31"/>
        <v>11650</v>
      </c>
      <c r="L183" s="33">
        <f t="shared" si="31"/>
        <v>12480</v>
      </c>
      <c r="M183" s="33">
        <f t="shared" si="31"/>
        <v>12950</v>
      </c>
      <c r="N183" s="33">
        <f t="shared" si="31"/>
        <v>13550</v>
      </c>
      <c r="O183" s="33">
        <f t="shared" si="31"/>
        <v>14110</v>
      </c>
      <c r="P183" s="33">
        <f t="shared" si="31"/>
        <v>14630</v>
      </c>
      <c r="Q183" s="119">
        <f t="shared" si="31"/>
        <v>15050</v>
      </c>
      <c r="R183" s="33">
        <f t="shared" si="31"/>
        <v>15660</v>
      </c>
      <c r="S183" s="95">
        <f t="shared" si="31"/>
        <v>16260</v>
      </c>
      <c r="T183" s="28"/>
      <c r="U183" s="42"/>
      <c r="V183" s="28"/>
    </row>
    <row r="184" spans="2:22" s="4" customFormat="1" ht="18.75" customHeight="1" thickBot="1">
      <c r="B184" s="85"/>
      <c r="C184" s="180" t="s">
        <v>27</v>
      </c>
      <c r="D184" s="181"/>
      <c r="E184" s="120">
        <f aca="true" t="shared" si="32" ref="E184:S184">ROUNDUP(E182+D135,-1)</f>
        <v>8740</v>
      </c>
      <c r="F184" s="84">
        <f t="shared" si="32"/>
        <v>9480</v>
      </c>
      <c r="G184" s="84">
        <f t="shared" si="32"/>
        <v>10130</v>
      </c>
      <c r="H184" s="84">
        <f t="shared" si="32"/>
        <v>10690</v>
      </c>
      <c r="I184" s="84">
        <f t="shared" si="32"/>
        <v>11090</v>
      </c>
      <c r="J184" s="84">
        <f t="shared" si="32"/>
        <v>11580</v>
      </c>
      <c r="K184" s="84">
        <f t="shared" si="32"/>
        <v>12230</v>
      </c>
      <c r="L184" s="84">
        <f t="shared" si="32"/>
        <v>13110</v>
      </c>
      <c r="M184" s="84">
        <f t="shared" si="32"/>
        <v>13620</v>
      </c>
      <c r="N184" s="84">
        <f t="shared" si="32"/>
        <v>14270</v>
      </c>
      <c r="O184" s="84">
        <f t="shared" si="32"/>
        <v>14880</v>
      </c>
      <c r="P184" s="84">
        <f t="shared" si="32"/>
        <v>15440</v>
      </c>
      <c r="Q184" s="121">
        <f t="shared" si="32"/>
        <v>15910</v>
      </c>
      <c r="R184" s="84">
        <f t="shared" si="32"/>
        <v>16560</v>
      </c>
      <c r="S184" s="122">
        <f t="shared" si="32"/>
        <v>17210</v>
      </c>
      <c r="T184" s="28"/>
      <c r="U184" s="42"/>
      <c r="V184" s="28"/>
    </row>
    <row r="185" spans="2:22" s="4" customFormat="1" ht="18.75" customHeight="1">
      <c r="B185" s="85"/>
      <c r="C185" s="28"/>
      <c r="D185" s="28"/>
      <c r="E185" s="28"/>
      <c r="F185" s="28"/>
      <c r="G185" s="28"/>
      <c r="H185" s="28"/>
      <c r="I185" s="123"/>
      <c r="J185" s="123"/>
      <c r="K185" s="124"/>
      <c r="L185" s="28"/>
      <c r="M185" s="28"/>
      <c r="N185" s="28"/>
      <c r="O185" s="28"/>
      <c r="P185" s="28"/>
      <c r="Q185" s="28"/>
      <c r="R185" s="28"/>
      <c r="S185" s="28"/>
      <c r="T185" s="28"/>
      <c r="U185" s="42"/>
      <c r="V185" s="28"/>
    </row>
    <row r="186" spans="2:22" s="4" customFormat="1" ht="18.75" customHeight="1">
      <c r="B186" s="85"/>
      <c r="D186" s="32"/>
      <c r="E186" s="60"/>
      <c r="F186" s="60"/>
      <c r="G186" s="60"/>
      <c r="H186" s="28"/>
      <c r="I186" s="182" t="s">
        <v>30</v>
      </c>
      <c r="J186" s="183"/>
      <c r="K186" s="183"/>
      <c r="L186" s="183"/>
      <c r="M186" s="183"/>
      <c r="N186" s="183"/>
      <c r="O186" s="125"/>
      <c r="P186" s="29" t="s">
        <v>31</v>
      </c>
      <c r="R186" s="30"/>
      <c r="S186" s="30"/>
      <c r="T186" s="30"/>
      <c r="U186" s="31"/>
      <c r="V186" s="30"/>
    </row>
    <row r="187" spans="2:22" s="4" customFormat="1" ht="18.75" customHeight="1">
      <c r="B187" s="85"/>
      <c r="D187" s="32"/>
      <c r="E187" s="26"/>
      <c r="F187" s="52"/>
      <c r="G187" s="126"/>
      <c r="H187" s="28"/>
      <c r="I187" s="183"/>
      <c r="J187" s="183"/>
      <c r="K187" s="183"/>
      <c r="L187" s="183"/>
      <c r="M187" s="183"/>
      <c r="N187" s="183"/>
      <c r="O187" s="125"/>
      <c r="P187" s="35" t="s">
        <v>32</v>
      </c>
      <c r="R187" s="36"/>
      <c r="S187" s="36"/>
      <c r="T187" s="28"/>
      <c r="U187" s="127"/>
      <c r="V187" s="30"/>
    </row>
    <row r="188" spans="2:22" s="4" customFormat="1" ht="18.75" customHeight="1">
      <c r="B188" s="85"/>
      <c r="C188" s="32"/>
      <c r="D188" s="32"/>
      <c r="E188" s="26"/>
      <c r="F188" s="52"/>
      <c r="G188" s="126"/>
      <c r="H188" s="28"/>
      <c r="I188" s="183"/>
      <c r="J188" s="183"/>
      <c r="K188" s="183"/>
      <c r="L188" s="183"/>
      <c r="M188" s="183"/>
      <c r="N188" s="183"/>
      <c r="O188" s="125"/>
      <c r="P188" s="35" t="s">
        <v>9</v>
      </c>
      <c r="R188" s="36"/>
      <c r="S188" s="36"/>
      <c r="T188" s="28"/>
      <c r="U188" s="127" t="s">
        <v>33</v>
      </c>
      <c r="V188" s="28"/>
    </row>
    <row r="189" spans="2:22" s="4" customFormat="1" ht="18.75" customHeight="1">
      <c r="B189" s="85"/>
      <c r="C189" s="32"/>
      <c r="D189" s="32"/>
      <c r="E189" s="26"/>
      <c r="F189" s="52"/>
      <c r="G189" s="126"/>
      <c r="H189" s="28"/>
      <c r="I189" s="182" t="s">
        <v>34</v>
      </c>
      <c r="J189" s="184"/>
      <c r="K189" s="184"/>
      <c r="L189" s="184"/>
      <c r="M189" s="184"/>
      <c r="N189" s="184"/>
      <c r="O189" s="125"/>
      <c r="P189" s="35" t="s">
        <v>39</v>
      </c>
      <c r="R189" s="36"/>
      <c r="S189" s="36"/>
      <c r="T189" s="28"/>
      <c r="U189" s="127" t="s">
        <v>12</v>
      </c>
      <c r="V189" s="28"/>
    </row>
    <row r="190" spans="2:22" s="4" customFormat="1" ht="18.75" customHeight="1">
      <c r="B190" s="85"/>
      <c r="C190" s="32"/>
      <c r="D190" s="32"/>
      <c r="E190" s="26"/>
      <c r="F190" s="52"/>
      <c r="G190" s="126"/>
      <c r="H190" s="28"/>
      <c r="I190" s="184"/>
      <c r="J190" s="184"/>
      <c r="K190" s="184"/>
      <c r="L190" s="184"/>
      <c r="M190" s="184"/>
      <c r="N190" s="184"/>
      <c r="O190" s="128"/>
      <c r="P190" s="35" t="s">
        <v>40</v>
      </c>
      <c r="R190" s="36"/>
      <c r="S190" s="36"/>
      <c r="T190" s="28"/>
      <c r="U190" s="127" t="s">
        <v>14</v>
      </c>
      <c r="V190" s="28"/>
    </row>
    <row r="191" spans="2:22" s="4" customFormat="1" ht="18.75" customHeight="1">
      <c r="B191" s="85"/>
      <c r="C191" s="32"/>
      <c r="D191" s="32"/>
      <c r="E191" s="26"/>
      <c r="F191" s="52"/>
      <c r="G191" s="126"/>
      <c r="H191" s="28"/>
      <c r="I191" s="184"/>
      <c r="J191" s="184"/>
      <c r="K191" s="184"/>
      <c r="L191" s="184"/>
      <c r="M191" s="184"/>
      <c r="N191" s="184"/>
      <c r="O191" s="128"/>
      <c r="P191" s="35" t="s">
        <v>41</v>
      </c>
      <c r="R191" s="36"/>
      <c r="S191" s="36"/>
      <c r="T191" s="28"/>
      <c r="U191" s="127" t="s">
        <v>16</v>
      </c>
      <c r="V191" s="28"/>
    </row>
    <row r="192" spans="2:22" s="4" customFormat="1" ht="18.75" customHeight="1">
      <c r="B192" s="85"/>
      <c r="C192" s="32"/>
      <c r="D192" s="32"/>
      <c r="E192" s="26"/>
      <c r="F192" s="52"/>
      <c r="G192" s="126"/>
      <c r="H192" s="28"/>
      <c r="I192" s="184"/>
      <c r="J192" s="184"/>
      <c r="K192" s="184"/>
      <c r="L192" s="184"/>
      <c r="M192" s="184"/>
      <c r="N192" s="184"/>
      <c r="O192" s="28"/>
      <c r="P192" s="59" t="s">
        <v>42</v>
      </c>
      <c r="R192" s="36"/>
      <c r="S192" s="36"/>
      <c r="T192" s="28"/>
      <c r="U192" s="127" t="s">
        <v>18</v>
      </c>
      <c r="V192" s="28"/>
    </row>
    <row r="193" spans="2:22" s="4" customFormat="1" ht="18.75" customHeight="1">
      <c r="B193" s="85"/>
      <c r="C193" s="32"/>
      <c r="D193" s="32"/>
      <c r="E193" s="26"/>
      <c r="F193" s="52"/>
      <c r="G193" s="126"/>
      <c r="H193" s="28"/>
      <c r="I193" s="28"/>
      <c r="J193" s="28"/>
      <c r="K193" s="28"/>
      <c r="L193" s="28"/>
      <c r="M193" s="28"/>
      <c r="N193" s="28"/>
      <c r="O193" s="28"/>
      <c r="P193" s="35" t="s">
        <v>19</v>
      </c>
      <c r="R193" s="36"/>
      <c r="S193" s="36"/>
      <c r="T193" s="28"/>
      <c r="U193" s="127" t="s">
        <v>20</v>
      </c>
      <c r="V193" s="28"/>
    </row>
    <row r="194" spans="2:22" s="4" customFormat="1" ht="18.75" customHeight="1">
      <c r="B194" s="85"/>
      <c r="C194" s="32"/>
      <c r="D194" s="32"/>
      <c r="E194" s="26"/>
      <c r="F194" s="52"/>
      <c r="G194" s="126"/>
      <c r="H194" s="28"/>
      <c r="I194" s="123"/>
      <c r="J194" s="123"/>
      <c r="K194" s="124"/>
      <c r="L194" s="28"/>
      <c r="M194" s="28"/>
      <c r="N194" s="28"/>
      <c r="O194" s="28"/>
      <c r="P194" s="28"/>
      <c r="Q194" s="170" t="s">
        <v>21</v>
      </c>
      <c r="R194" s="171"/>
      <c r="S194" s="171"/>
      <c r="T194" s="171"/>
      <c r="U194" s="172"/>
      <c r="V194" s="129"/>
    </row>
    <row r="195" spans="2:22" s="4" customFormat="1" ht="18.75" customHeight="1">
      <c r="B195" s="85"/>
      <c r="C195" s="32"/>
      <c r="D195" s="32"/>
      <c r="E195" s="200" t="s">
        <v>35</v>
      </c>
      <c r="F195" s="52"/>
      <c r="G195" s="126"/>
      <c r="H195" s="28"/>
      <c r="I195" s="123"/>
      <c r="J195" s="123"/>
      <c r="K195" s="124"/>
      <c r="L195" s="28"/>
      <c r="M195" s="28"/>
      <c r="N195" s="28"/>
      <c r="O195" s="28"/>
      <c r="P195" s="28"/>
      <c r="Q195" s="171"/>
      <c r="R195" s="171"/>
      <c r="S195" s="171"/>
      <c r="T195" s="171"/>
      <c r="U195" s="172"/>
      <c r="V195" s="129"/>
    </row>
    <row r="196" spans="2:22" s="4" customFormat="1" ht="18.75" customHeight="1">
      <c r="B196" s="85"/>
      <c r="C196" s="32"/>
      <c r="D196" s="32"/>
      <c r="E196" s="26"/>
      <c r="F196" s="52"/>
      <c r="G196" s="126"/>
      <c r="H196" s="28"/>
      <c r="I196" s="123"/>
      <c r="J196" s="123"/>
      <c r="K196" s="124"/>
      <c r="L196" s="28"/>
      <c r="M196" s="28"/>
      <c r="N196" s="28"/>
      <c r="O196" s="28"/>
      <c r="P196" s="28"/>
      <c r="Q196" s="28"/>
      <c r="R196" s="28"/>
      <c r="S196" s="28"/>
      <c r="T196" s="28"/>
      <c r="U196" s="42"/>
      <c r="V196" s="28"/>
    </row>
    <row r="197" spans="2:22" s="4" customFormat="1" ht="18.75" customHeight="1" thickBot="1">
      <c r="B197" s="130"/>
      <c r="C197" s="73"/>
      <c r="D197" s="73"/>
      <c r="E197" s="131"/>
      <c r="F197" s="132"/>
      <c r="G197" s="71"/>
      <c r="H197" s="71"/>
      <c r="I197" s="72"/>
      <c r="J197" s="72"/>
      <c r="K197" s="73"/>
      <c r="L197" s="71"/>
      <c r="M197" s="71"/>
      <c r="N197" s="71"/>
      <c r="O197" s="71"/>
      <c r="P197" s="71"/>
      <c r="Q197" s="71"/>
      <c r="R197" s="71"/>
      <c r="S197" s="71"/>
      <c r="T197" s="71"/>
      <c r="U197" s="74"/>
      <c r="V197" s="28"/>
    </row>
    <row r="198" spans="9:22" s="4" customFormat="1" ht="18.75" customHeight="1">
      <c r="I198" s="123"/>
      <c r="J198" s="123"/>
      <c r="K198" s="124"/>
      <c r="V198" s="28"/>
    </row>
    <row r="199" spans="3:22" s="4" customFormat="1" ht="25.5">
      <c r="C199" s="135" t="s">
        <v>38</v>
      </c>
      <c r="D199" s="136"/>
      <c r="E199" s="137"/>
      <c r="F199" s="137"/>
      <c r="G199" s="138"/>
      <c r="H199" s="139"/>
      <c r="I199" s="123"/>
      <c r="J199" s="123"/>
      <c r="K199" s="124"/>
      <c r="L199" s="138"/>
      <c r="V199" s="28"/>
    </row>
    <row r="200" spans="3:13" s="4" customFormat="1" ht="18.75" customHeight="1" thickBot="1">
      <c r="C200" s="140"/>
      <c r="D200" s="136"/>
      <c r="E200" s="137"/>
      <c r="F200" s="137"/>
      <c r="G200" s="138"/>
      <c r="H200" s="139"/>
      <c r="I200" s="123"/>
      <c r="J200" s="123"/>
      <c r="K200" s="124"/>
      <c r="L200" s="138"/>
      <c r="M200" s="28"/>
    </row>
    <row r="201" spans="2:22" s="4" customFormat="1" ht="14.25" customHeight="1" thickBot="1">
      <c r="B201" s="107"/>
      <c r="C201" s="141"/>
      <c r="D201" s="142"/>
      <c r="E201" s="142"/>
      <c r="F201" s="142"/>
      <c r="G201" s="143"/>
      <c r="H201" s="143"/>
      <c r="I201" s="109"/>
      <c r="J201" s="144"/>
      <c r="V201" s="28"/>
    </row>
    <row r="202" spans="2:21" s="4" customFormat="1" ht="18.75" customHeight="1" thickBot="1" thickTop="1">
      <c r="B202" s="85"/>
      <c r="C202" s="178" t="str">
        <f>K5</f>
        <v>4 категория</v>
      </c>
      <c r="D202" s="179"/>
      <c r="E202" s="145">
        <f>ROUNDUP(D138+U137,-1)</f>
        <v>4010</v>
      </c>
      <c r="F202" s="146"/>
      <c r="G202" s="104"/>
      <c r="H202" s="104"/>
      <c r="I202" s="104"/>
      <c r="J202" s="147"/>
      <c r="L202" s="157"/>
      <c r="M202" s="158"/>
      <c r="N202" s="158"/>
      <c r="O202" s="158"/>
      <c r="P202" s="158"/>
      <c r="Q202" s="158"/>
      <c r="R202" s="158"/>
      <c r="S202" s="158"/>
      <c r="T202" s="158"/>
      <c r="U202" s="159"/>
    </row>
    <row r="203" spans="2:21" s="4" customFormat="1" ht="18.75" customHeight="1">
      <c r="B203" s="85"/>
      <c r="C203" s="148"/>
      <c r="D203" s="148"/>
      <c r="E203" s="149"/>
      <c r="F203" s="150"/>
      <c r="G203" s="104"/>
      <c r="H203" s="104"/>
      <c r="I203" s="104"/>
      <c r="J203" s="147"/>
      <c r="L203" s="160"/>
      <c r="M203" s="161" t="s">
        <v>43</v>
      </c>
      <c r="N203" s="28"/>
      <c r="O203" s="28"/>
      <c r="P203" s="28"/>
      <c r="Q203" s="28"/>
      <c r="R203" s="28"/>
      <c r="S203" s="28"/>
      <c r="T203" s="28"/>
      <c r="U203" s="162"/>
    </row>
    <row r="204" spans="2:22" ht="20.25">
      <c r="B204" s="151"/>
      <c r="C204" s="152"/>
      <c r="D204" s="152"/>
      <c r="E204" s="152"/>
      <c r="F204" s="152"/>
      <c r="G204" s="152"/>
      <c r="H204" s="152"/>
      <c r="I204" s="152"/>
      <c r="J204" s="153"/>
      <c r="K204" s="4"/>
      <c r="L204" s="160"/>
      <c r="M204" s="163" t="s">
        <v>44</v>
      </c>
      <c r="N204" s="163"/>
      <c r="O204" s="28"/>
      <c r="P204" s="28"/>
      <c r="Q204" s="28"/>
      <c r="R204" s="28"/>
      <c r="S204" s="28"/>
      <c r="T204" s="28"/>
      <c r="U204" s="162"/>
      <c r="V204" s="4"/>
    </row>
    <row r="205" spans="2:22" ht="20.25">
      <c r="B205" s="151"/>
      <c r="C205" s="152"/>
      <c r="D205" s="152"/>
      <c r="E205" s="152"/>
      <c r="F205" s="152"/>
      <c r="G205" s="152"/>
      <c r="H205" s="152"/>
      <c r="I205" s="152"/>
      <c r="J205" s="153"/>
      <c r="K205" s="4"/>
      <c r="L205" s="160"/>
      <c r="M205" s="163" t="s">
        <v>45</v>
      </c>
      <c r="N205" s="163"/>
      <c r="O205" s="28"/>
      <c r="P205" s="28"/>
      <c r="Q205" s="28"/>
      <c r="R205" s="28"/>
      <c r="S205" s="28"/>
      <c r="T205" s="28"/>
      <c r="U205" s="162"/>
      <c r="V205" s="4"/>
    </row>
    <row r="206" spans="2:22" ht="20.25">
      <c r="B206" s="151"/>
      <c r="C206" s="152"/>
      <c r="D206" s="152"/>
      <c r="E206" s="152"/>
      <c r="F206" s="152"/>
      <c r="G206" s="152"/>
      <c r="H206" s="152"/>
      <c r="I206" s="152"/>
      <c r="J206" s="153"/>
      <c r="K206" s="4"/>
      <c r="L206" s="160"/>
      <c r="M206" s="163" t="s">
        <v>46</v>
      </c>
      <c r="N206" s="163"/>
      <c r="O206" s="28"/>
      <c r="P206" s="28"/>
      <c r="Q206" s="28"/>
      <c r="R206" s="28"/>
      <c r="S206" s="28"/>
      <c r="T206" s="28"/>
      <c r="U206" s="162"/>
      <c r="V206" s="4"/>
    </row>
    <row r="207" spans="2:22" ht="20.25">
      <c r="B207" s="151"/>
      <c r="C207" s="152"/>
      <c r="D207" s="152"/>
      <c r="E207" s="152"/>
      <c r="F207" s="152"/>
      <c r="G207" s="152"/>
      <c r="H207" s="152"/>
      <c r="I207" s="152"/>
      <c r="J207" s="153"/>
      <c r="K207" s="4"/>
      <c r="L207" s="160"/>
      <c r="M207" s="163" t="s">
        <v>47</v>
      </c>
      <c r="N207" s="163"/>
      <c r="O207" s="28"/>
      <c r="P207" s="28"/>
      <c r="Q207" s="28"/>
      <c r="R207" s="28"/>
      <c r="S207" s="28"/>
      <c r="T207" s="28"/>
      <c r="U207" s="162"/>
      <c r="V207" s="4"/>
    </row>
    <row r="208" spans="2:22" ht="20.25">
      <c r="B208" s="151"/>
      <c r="C208" s="152"/>
      <c r="D208" s="152"/>
      <c r="E208" s="152"/>
      <c r="F208" s="152"/>
      <c r="G208" s="152"/>
      <c r="H208" s="152"/>
      <c r="I208" s="152"/>
      <c r="J208" s="153"/>
      <c r="K208" s="4"/>
      <c r="L208" s="160"/>
      <c r="M208" s="163" t="s">
        <v>48</v>
      </c>
      <c r="N208" s="163"/>
      <c r="O208" s="28"/>
      <c r="P208" s="28"/>
      <c r="Q208" s="28"/>
      <c r="R208" s="28"/>
      <c r="S208" s="28"/>
      <c r="T208" s="28"/>
      <c r="U208" s="162"/>
      <c r="V208" s="4"/>
    </row>
    <row r="209" spans="2:22" ht="20.25">
      <c r="B209" s="151"/>
      <c r="C209" s="152"/>
      <c r="D209" s="152"/>
      <c r="E209" s="152"/>
      <c r="F209" s="152"/>
      <c r="G209" s="152"/>
      <c r="H209" s="152"/>
      <c r="I209" s="152"/>
      <c r="J209" s="153"/>
      <c r="K209" s="4"/>
      <c r="L209" s="160"/>
      <c r="M209" s="163" t="s">
        <v>49</v>
      </c>
      <c r="N209" s="163"/>
      <c r="O209" s="28"/>
      <c r="P209" s="28"/>
      <c r="Q209" s="28"/>
      <c r="R209" s="28"/>
      <c r="S209" s="28"/>
      <c r="T209" s="28"/>
      <c r="U209" s="162"/>
      <c r="V209" s="4"/>
    </row>
    <row r="210" spans="2:22" ht="15.75" thickBot="1">
      <c r="B210" s="154"/>
      <c r="C210" s="155"/>
      <c r="D210" s="155"/>
      <c r="E210" s="155"/>
      <c r="F210" s="155"/>
      <c r="G210" s="155"/>
      <c r="H210" s="155"/>
      <c r="I210" s="155"/>
      <c r="J210" s="156"/>
      <c r="K210" s="4"/>
      <c r="L210" s="164"/>
      <c r="M210" s="165"/>
      <c r="N210" s="165"/>
      <c r="O210" s="165"/>
      <c r="P210" s="165"/>
      <c r="Q210" s="165"/>
      <c r="R210" s="165"/>
      <c r="S210" s="165"/>
      <c r="T210" s="165"/>
      <c r="U210" s="166"/>
      <c r="V210" s="4"/>
    </row>
    <row r="211" spans="2:22" ht="15">
      <c r="B211" s="152"/>
      <c r="C211" s="152"/>
      <c r="D211" s="152"/>
      <c r="E211" s="152"/>
      <c r="F211" s="152"/>
      <c r="G211" s="152"/>
      <c r="H211" s="152"/>
      <c r="I211" s="152"/>
      <c r="J211" s="15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0" s="4" customFormat="1" ht="18.75" customHeight="1">
      <c r="B212" s="167" t="s">
        <v>50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s="4" customFormat="1" ht="18.75" customHeight="1">
      <c r="B213" s="167" t="s">
        <v>51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s="4" customFormat="1" ht="18.75" customHeight="1">
      <c r="B214" s="167" t="s">
        <v>52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s="4" customFormat="1" ht="18.75" customHeight="1">
      <c r="B215" s="168" t="s">
        <v>53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</sheetData>
  <sheetProtection/>
  <mergeCells count="71">
    <mergeCell ref="K168:T172"/>
    <mergeCell ref="C1:J1"/>
    <mergeCell ref="N1:U4"/>
    <mergeCell ref="C2:K4"/>
    <mergeCell ref="K5:L5"/>
    <mergeCell ref="C10:D10"/>
    <mergeCell ref="D11:D14"/>
    <mergeCell ref="E15:E18"/>
    <mergeCell ref="F19:F22"/>
    <mergeCell ref="G23:G26"/>
    <mergeCell ref="H27:H30"/>
    <mergeCell ref="I31:I34"/>
    <mergeCell ref="J35:J38"/>
    <mergeCell ref="K39:K42"/>
    <mergeCell ref="P39:T41"/>
    <mergeCell ref="C45:D45"/>
    <mergeCell ref="D46:D49"/>
    <mergeCell ref="E50:E53"/>
    <mergeCell ref="F54:F57"/>
    <mergeCell ref="G58:G61"/>
    <mergeCell ref="H62:H65"/>
    <mergeCell ref="I66:I69"/>
    <mergeCell ref="J70:J73"/>
    <mergeCell ref="K74:K77"/>
    <mergeCell ref="P74:T76"/>
    <mergeCell ref="C81:D81"/>
    <mergeCell ref="D82:D85"/>
    <mergeCell ref="E86:E89"/>
    <mergeCell ref="F90:F93"/>
    <mergeCell ref="G94:G97"/>
    <mergeCell ref="H98:H101"/>
    <mergeCell ref="I102:I105"/>
    <mergeCell ref="J106:J109"/>
    <mergeCell ref="K110:K113"/>
    <mergeCell ref="P110:T112"/>
    <mergeCell ref="B116:R116"/>
    <mergeCell ref="B117:C117"/>
    <mergeCell ref="B118:C118"/>
    <mergeCell ref="B119:C119"/>
    <mergeCell ref="B120:C120"/>
    <mergeCell ref="B121:C121"/>
    <mergeCell ref="B123:R123"/>
    <mergeCell ref="B124:C124"/>
    <mergeCell ref="B125:C125"/>
    <mergeCell ref="B126:C126"/>
    <mergeCell ref="B127:C127"/>
    <mergeCell ref="B128:C128"/>
    <mergeCell ref="B130:R130"/>
    <mergeCell ref="B131:C131"/>
    <mergeCell ref="B132:C132"/>
    <mergeCell ref="B133:C133"/>
    <mergeCell ref="B134:C134"/>
    <mergeCell ref="B135:C135"/>
    <mergeCell ref="C142:D142"/>
    <mergeCell ref="D143:D145"/>
    <mergeCell ref="E146:E148"/>
    <mergeCell ref="F149:F151"/>
    <mergeCell ref="G152:G154"/>
    <mergeCell ref="H155:H157"/>
    <mergeCell ref="I158:I160"/>
    <mergeCell ref="J161:J163"/>
    <mergeCell ref="I186:N188"/>
    <mergeCell ref="I189:N192"/>
    <mergeCell ref="Q194:U195"/>
    <mergeCell ref="C202:D202"/>
    <mergeCell ref="K164:K166"/>
    <mergeCell ref="P164:T165"/>
    <mergeCell ref="C181:D181"/>
    <mergeCell ref="C182:D182"/>
    <mergeCell ref="C183:D183"/>
    <mergeCell ref="C184:D1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5"/>
  <sheetViews>
    <sheetView view="pageBreakPreview" zoomScale="60" zoomScalePageLayoutView="0" workbookViewId="0" topLeftCell="A184">
      <selection activeCell="K168" sqref="K168:T172"/>
    </sheetView>
  </sheetViews>
  <sheetFormatPr defaultColWidth="9.140625" defaultRowHeight="15"/>
  <sheetData>
    <row r="1" spans="3:22" s="4" customFormat="1" ht="18.75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"/>
      <c r="L1" s="1"/>
      <c r="M1" s="2"/>
      <c r="N1" s="193" t="s">
        <v>55</v>
      </c>
      <c r="O1" s="194"/>
      <c r="P1" s="194"/>
      <c r="Q1" s="194"/>
      <c r="R1" s="194"/>
      <c r="S1" s="194"/>
      <c r="T1" s="194"/>
      <c r="U1" s="194"/>
      <c r="V1" s="3"/>
    </row>
    <row r="2" spans="2:22" s="4" customFormat="1" ht="18.75" customHeight="1">
      <c r="B2" s="169">
        <f>600*2</f>
        <v>1200</v>
      </c>
      <c r="C2" s="197" t="s">
        <v>56</v>
      </c>
      <c r="D2" s="197"/>
      <c r="E2" s="197"/>
      <c r="F2" s="197"/>
      <c r="G2" s="197"/>
      <c r="H2" s="197"/>
      <c r="I2" s="197"/>
      <c r="J2" s="197"/>
      <c r="K2" s="197"/>
      <c r="L2" s="5"/>
      <c r="M2" s="5"/>
      <c r="N2" s="194"/>
      <c r="O2" s="194"/>
      <c r="P2" s="194"/>
      <c r="Q2" s="194"/>
      <c r="R2" s="194"/>
      <c r="S2" s="194"/>
      <c r="T2" s="194"/>
      <c r="U2" s="194"/>
      <c r="V2" s="3"/>
    </row>
    <row r="3" spans="2:22" s="4" customFormat="1" ht="18.75" customHeight="1">
      <c r="B3" s="169">
        <f>143*2</f>
        <v>286</v>
      </c>
      <c r="C3" s="197"/>
      <c r="D3" s="197"/>
      <c r="E3" s="197"/>
      <c r="F3" s="197"/>
      <c r="G3" s="197"/>
      <c r="H3" s="197"/>
      <c r="I3" s="197"/>
      <c r="J3" s="197"/>
      <c r="K3" s="197"/>
      <c r="L3" s="5"/>
      <c r="M3" s="5"/>
      <c r="N3" s="194"/>
      <c r="O3" s="194"/>
      <c r="P3" s="194"/>
      <c r="Q3" s="194"/>
      <c r="R3" s="194"/>
      <c r="S3" s="194"/>
      <c r="T3" s="194"/>
      <c r="U3" s="194"/>
      <c r="V3" s="3"/>
    </row>
    <row r="4" spans="2:22" s="4" customFormat="1" ht="18.75" customHeight="1">
      <c r="B4" s="169">
        <f>11.6*2</f>
        <v>23.2</v>
      </c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194"/>
      <c r="O4" s="194"/>
      <c r="P4" s="194"/>
      <c r="Q4" s="194"/>
      <c r="R4" s="194"/>
      <c r="S4" s="194"/>
      <c r="T4" s="194"/>
      <c r="U4" s="194"/>
      <c r="V4" s="3"/>
    </row>
    <row r="5" spans="2:16" s="4" customFormat="1" ht="17.25" customHeight="1">
      <c r="B5" s="8" t="s">
        <v>1</v>
      </c>
      <c r="C5" s="6"/>
      <c r="D5" s="9"/>
      <c r="E5" s="9"/>
      <c r="F5" s="9"/>
      <c r="G5" s="9"/>
      <c r="H5" s="9"/>
      <c r="I5" s="9"/>
      <c r="J5" s="9"/>
      <c r="K5" s="195" t="s">
        <v>59</v>
      </c>
      <c r="L5" s="195"/>
      <c r="M5" s="9"/>
      <c r="N5" s="10"/>
      <c r="O5" s="10"/>
      <c r="P5" s="10"/>
    </row>
    <row r="6" spans="3:22" s="4" customFormat="1" ht="18" customHeight="1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0"/>
      <c r="P6" s="10"/>
      <c r="Q6" s="7"/>
      <c r="R6" s="7"/>
      <c r="S6" s="7"/>
      <c r="T6" s="7"/>
      <c r="U6" s="7"/>
      <c r="V6" s="7"/>
    </row>
    <row r="7" spans="3:22" s="4" customFormat="1" ht="25.5" hidden="1"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/>
    </row>
    <row r="8" ht="15" hidden="1"/>
    <row r="9" spans="2:22" s="16" customFormat="1" ht="18.75" customHeight="1" hidden="1">
      <c r="B9" s="17"/>
      <c r="C9" s="18"/>
      <c r="D9" s="19"/>
      <c r="E9" s="18"/>
      <c r="F9" s="18"/>
      <c r="G9" s="20"/>
      <c r="H9" s="18"/>
      <c r="I9" s="21"/>
      <c r="J9" s="22"/>
      <c r="K9" s="22"/>
      <c r="L9" s="23"/>
      <c r="M9" s="21"/>
      <c r="N9" s="21"/>
      <c r="O9" s="21"/>
      <c r="P9" s="21"/>
      <c r="Q9" s="21"/>
      <c r="R9" s="21"/>
      <c r="S9" s="21"/>
      <c r="T9" s="21"/>
      <c r="U9" s="24"/>
      <c r="V9" s="15"/>
    </row>
    <row r="10" spans="3:22" s="4" customFormat="1" ht="18.75" customHeight="1" hidden="1">
      <c r="C10" s="188" t="s">
        <v>3</v>
      </c>
      <c r="D10" s="189"/>
      <c r="E10" s="27">
        <v>140</v>
      </c>
      <c r="F10" s="27">
        <v>150</v>
      </c>
      <c r="G10" s="27">
        <v>160</v>
      </c>
      <c r="H10" s="27">
        <v>170</v>
      </c>
      <c r="I10" s="27">
        <v>180</v>
      </c>
      <c r="J10" s="27">
        <v>190</v>
      </c>
      <c r="K10" s="27">
        <v>200</v>
      </c>
      <c r="L10" s="27">
        <v>210</v>
      </c>
      <c r="M10" s="27">
        <v>220</v>
      </c>
      <c r="N10" s="28"/>
      <c r="O10" s="28"/>
      <c r="P10" s="82" t="s">
        <v>4</v>
      </c>
      <c r="Q10" s="30"/>
      <c r="R10" s="30"/>
      <c r="S10" s="30"/>
      <c r="T10" s="30"/>
      <c r="U10" s="31"/>
      <c r="V10" s="28"/>
    </row>
    <row r="11" spans="3:22" s="4" customFormat="1" ht="18.75" customHeight="1" hidden="1">
      <c r="C11" s="32"/>
      <c r="D11" s="192">
        <v>105</v>
      </c>
      <c r="E11" s="33">
        <v>4.4</v>
      </c>
      <c r="F11" s="33">
        <v>4.5</v>
      </c>
      <c r="G11" s="33">
        <v>4.6</v>
      </c>
      <c r="H11" s="33">
        <v>4.9</v>
      </c>
      <c r="I11" s="33">
        <v>5.1</v>
      </c>
      <c r="J11" s="33">
        <v>5.3</v>
      </c>
      <c r="K11" s="33">
        <v>5.5</v>
      </c>
      <c r="L11" s="33">
        <v>5.7</v>
      </c>
      <c r="M11" s="33">
        <v>5.8</v>
      </c>
      <c r="N11" s="34" t="s">
        <v>5</v>
      </c>
      <c r="O11" s="28"/>
      <c r="P11" s="35" t="s">
        <v>24</v>
      </c>
      <c r="Q11" s="36"/>
      <c r="R11" s="36"/>
      <c r="S11" s="36"/>
      <c r="T11" s="36"/>
      <c r="U11" s="31"/>
      <c r="V11" s="28"/>
    </row>
    <row r="12" spans="3:22" s="4" customFormat="1" ht="18.75" customHeight="1" hidden="1">
      <c r="C12" s="32"/>
      <c r="D12" s="192"/>
      <c r="E12" s="33">
        <v>1</v>
      </c>
      <c r="F12" s="33">
        <v>1.1</v>
      </c>
      <c r="G12" s="33">
        <v>1.2</v>
      </c>
      <c r="H12" s="33">
        <v>1.2</v>
      </c>
      <c r="I12" s="33">
        <v>1.2</v>
      </c>
      <c r="J12" s="33">
        <v>1.3</v>
      </c>
      <c r="K12" s="33">
        <v>1.4</v>
      </c>
      <c r="L12" s="33">
        <v>1.5</v>
      </c>
      <c r="M12" s="33">
        <v>1.6</v>
      </c>
      <c r="N12" s="34" t="s">
        <v>6</v>
      </c>
      <c r="O12" s="28"/>
      <c r="P12" s="35"/>
      <c r="Q12" s="36"/>
      <c r="R12" s="36"/>
      <c r="S12" s="36"/>
      <c r="T12" s="36"/>
      <c r="U12" s="31"/>
      <c r="V12" s="28"/>
    </row>
    <row r="13" spans="2:22" s="4" customFormat="1" ht="18.75" customHeight="1" hidden="1">
      <c r="B13" s="25"/>
      <c r="C13" s="32"/>
      <c r="D13" s="192"/>
      <c r="E13" s="33">
        <v>1.2</v>
      </c>
      <c r="F13" s="33">
        <v>1.3</v>
      </c>
      <c r="G13" s="33">
        <v>1.4</v>
      </c>
      <c r="H13" s="33">
        <v>1.5</v>
      </c>
      <c r="I13" s="33">
        <v>1.6</v>
      </c>
      <c r="J13" s="33">
        <v>1.7</v>
      </c>
      <c r="K13" s="33">
        <v>1.8</v>
      </c>
      <c r="L13" s="37">
        <v>1.9</v>
      </c>
      <c r="M13" s="33">
        <v>2</v>
      </c>
      <c r="N13" s="34" t="s">
        <v>7</v>
      </c>
      <c r="O13" s="28"/>
      <c r="P13" s="35"/>
      <c r="Q13" s="36"/>
      <c r="R13" s="36"/>
      <c r="S13" s="36"/>
      <c r="T13" s="36"/>
      <c r="U13" s="31"/>
      <c r="V13" s="28"/>
    </row>
    <row r="14" spans="2:22" s="4" customFormat="1" ht="18.75" customHeight="1" hidden="1">
      <c r="B14" s="25"/>
      <c r="C14" s="32"/>
      <c r="D14" s="192"/>
      <c r="E14" s="33">
        <f aca="true" t="shared" si="0" ref="E14:M14">+ROUNDUP(E11*$B$2+E12*$B$3+E13*$B$4,-1)</f>
        <v>5600</v>
      </c>
      <c r="F14" s="33">
        <f t="shared" si="0"/>
        <v>5750</v>
      </c>
      <c r="G14" s="33">
        <f t="shared" si="0"/>
        <v>5900</v>
      </c>
      <c r="H14" s="33">
        <f t="shared" si="0"/>
        <v>6260</v>
      </c>
      <c r="I14" s="33">
        <f t="shared" si="0"/>
        <v>6510</v>
      </c>
      <c r="J14" s="33">
        <f t="shared" si="0"/>
        <v>6780</v>
      </c>
      <c r="K14" s="33">
        <f t="shared" si="0"/>
        <v>7050</v>
      </c>
      <c r="L14" s="33">
        <f t="shared" si="0"/>
        <v>7320</v>
      </c>
      <c r="M14" s="33">
        <f t="shared" si="0"/>
        <v>7470</v>
      </c>
      <c r="N14" s="34" t="s">
        <v>8</v>
      </c>
      <c r="O14" s="28"/>
      <c r="P14" s="35"/>
      <c r="Q14" s="36"/>
      <c r="R14" s="36"/>
      <c r="S14" s="36"/>
      <c r="T14" s="36"/>
      <c r="U14" s="31"/>
      <c r="V14" s="28"/>
    </row>
    <row r="15" spans="2:22" s="4" customFormat="1" ht="18.75" customHeight="1" hidden="1">
      <c r="B15" s="25"/>
      <c r="C15" s="32"/>
      <c r="D15" s="38"/>
      <c r="E15" s="186">
        <v>115</v>
      </c>
      <c r="F15" s="39">
        <v>4.6</v>
      </c>
      <c r="G15" s="39">
        <v>4.8</v>
      </c>
      <c r="H15" s="39">
        <v>5</v>
      </c>
      <c r="I15" s="39">
        <v>5.2</v>
      </c>
      <c r="J15" s="39">
        <v>5.4</v>
      </c>
      <c r="K15" s="39">
        <v>5.6</v>
      </c>
      <c r="L15" s="40">
        <v>5.8</v>
      </c>
      <c r="M15" s="41">
        <v>6.1</v>
      </c>
      <c r="N15" s="34" t="s">
        <v>5</v>
      </c>
      <c r="O15" s="28"/>
      <c r="P15" s="35" t="s">
        <v>9</v>
      </c>
      <c r="Q15" s="36"/>
      <c r="R15" s="36"/>
      <c r="S15" s="36"/>
      <c r="T15" s="36" t="s">
        <v>10</v>
      </c>
      <c r="U15" s="42"/>
      <c r="V15" s="28"/>
    </row>
    <row r="16" spans="2:22" s="4" customFormat="1" ht="18.75" customHeight="1" hidden="1">
      <c r="B16" s="25"/>
      <c r="C16" s="32"/>
      <c r="D16" s="38"/>
      <c r="E16" s="186"/>
      <c r="F16" s="39">
        <v>1.2</v>
      </c>
      <c r="G16" s="39">
        <v>1.2</v>
      </c>
      <c r="H16" s="39">
        <v>1.2</v>
      </c>
      <c r="I16" s="39">
        <v>1.2</v>
      </c>
      <c r="J16" s="39">
        <v>1.3</v>
      </c>
      <c r="K16" s="39">
        <v>1.4</v>
      </c>
      <c r="L16" s="43">
        <v>1.5</v>
      </c>
      <c r="M16" s="41">
        <v>1.6</v>
      </c>
      <c r="N16" s="34" t="s">
        <v>6</v>
      </c>
      <c r="O16" s="28"/>
      <c r="P16" s="35"/>
      <c r="Q16" s="36"/>
      <c r="R16" s="36"/>
      <c r="S16" s="36"/>
      <c r="T16" s="36"/>
      <c r="U16" s="42"/>
      <c r="V16" s="28"/>
    </row>
    <row r="17" spans="2:22" s="4" customFormat="1" ht="18.75" customHeight="1" hidden="1">
      <c r="B17" s="44"/>
      <c r="C17" s="45"/>
      <c r="D17" s="38"/>
      <c r="E17" s="186"/>
      <c r="F17" s="33">
        <f>F52</f>
        <v>1.3</v>
      </c>
      <c r="G17" s="33">
        <f aca="true" t="shared" si="1" ref="G17:M17">G52</f>
        <v>1.4</v>
      </c>
      <c r="H17" s="33">
        <f t="shared" si="1"/>
        <v>1.5</v>
      </c>
      <c r="I17" s="33">
        <f t="shared" si="1"/>
        <v>1.6</v>
      </c>
      <c r="J17" s="33">
        <f t="shared" si="1"/>
        <v>1.7</v>
      </c>
      <c r="K17" s="39">
        <f t="shared" si="1"/>
        <v>1.8</v>
      </c>
      <c r="L17" s="46">
        <f t="shared" si="1"/>
        <v>1.9</v>
      </c>
      <c r="M17" s="41">
        <f t="shared" si="1"/>
        <v>2</v>
      </c>
      <c r="N17" s="34" t="s">
        <v>7</v>
      </c>
      <c r="O17" s="28"/>
      <c r="P17" s="35"/>
      <c r="Q17" s="36"/>
      <c r="R17" s="36"/>
      <c r="S17" s="36"/>
      <c r="T17" s="36"/>
      <c r="U17" s="42"/>
      <c r="V17" s="28"/>
    </row>
    <row r="18" spans="2:22" s="4" customFormat="1" ht="18.75" customHeight="1" hidden="1">
      <c r="B18" s="44"/>
      <c r="C18" s="45"/>
      <c r="D18" s="38"/>
      <c r="E18" s="186"/>
      <c r="F18" s="47">
        <f aca="true" t="shared" si="2" ref="F18:M18">ROUNDUP($B$2*F15+$B$3*F16+$B$4*F17,-1)</f>
        <v>5900</v>
      </c>
      <c r="G18" s="47">
        <f t="shared" si="2"/>
        <v>6140</v>
      </c>
      <c r="H18" s="47">
        <f t="shared" si="2"/>
        <v>6380</v>
      </c>
      <c r="I18" s="47">
        <f t="shared" si="2"/>
        <v>6630</v>
      </c>
      <c r="J18" s="47">
        <f t="shared" si="2"/>
        <v>6900</v>
      </c>
      <c r="K18" s="47">
        <f t="shared" si="2"/>
        <v>7170</v>
      </c>
      <c r="L18" s="48">
        <f t="shared" si="2"/>
        <v>7440</v>
      </c>
      <c r="M18" s="47">
        <f t="shared" si="2"/>
        <v>7830</v>
      </c>
      <c r="N18" s="34" t="s">
        <v>8</v>
      </c>
      <c r="O18" s="28"/>
      <c r="P18" s="35"/>
      <c r="Q18" s="36"/>
      <c r="R18" s="36"/>
      <c r="S18" s="36"/>
      <c r="T18" s="36"/>
      <c r="U18" s="42"/>
      <c r="V18" s="28"/>
    </row>
    <row r="19" spans="2:22" s="4" customFormat="1" ht="18.75" customHeight="1" hidden="1">
      <c r="B19" s="49"/>
      <c r="C19" s="50"/>
      <c r="D19" s="51"/>
      <c r="E19" s="52"/>
      <c r="F19" s="186">
        <v>125</v>
      </c>
      <c r="G19" s="33">
        <v>4.8</v>
      </c>
      <c r="H19" s="33">
        <v>5.2</v>
      </c>
      <c r="I19" s="33">
        <v>5.4</v>
      </c>
      <c r="J19" s="33">
        <v>5.5</v>
      </c>
      <c r="K19" s="33">
        <v>5.7</v>
      </c>
      <c r="L19" s="47">
        <v>5.9</v>
      </c>
      <c r="M19" s="33">
        <v>6.2</v>
      </c>
      <c r="N19" s="34" t="s">
        <v>5</v>
      </c>
      <c r="O19" s="28"/>
      <c r="P19" s="35" t="s">
        <v>11</v>
      </c>
      <c r="Q19" s="36"/>
      <c r="R19" s="36"/>
      <c r="S19" s="36"/>
      <c r="T19" s="36" t="s">
        <v>12</v>
      </c>
      <c r="U19" s="42"/>
      <c r="V19" s="28"/>
    </row>
    <row r="20" spans="2:22" s="4" customFormat="1" ht="18.75" customHeight="1" hidden="1">
      <c r="B20" s="49"/>
      <c r="C20" s="50"/>
      <c r="D20" s="51"/>
      <c r="E20" s="52"/>
      <c r="F20" s="186"/>
      <c r="G20" s="33">
        <v>1.2</v>
      </c>
      <c r="H20" s="33">
        <v>1.2</v>
      </c>
      <c r="I20" s="33">
        <v>1.2</v>
      </c>
      <c r="J20" s="33">
        <v>1.3</v>
      </c>
      <c r="K20" s="33">
        <v>1.4</v>
      </c>
      <c r="L20" s="33">
        <v>1.5</v>
      </c>
      <c r="M20" s="33">
        <v>1.6</v>
      </c>
      <c r="N20" s="34" t="s">
        <v>6</v>
      </c>
      <c r="O20" s="28"/>
      <c r="P20" s="35"/>
      <c r="Q20" s="36"/>
      <c r="R20" s="36"/>
      <c r="S20" s="36"/>
      <c r="T20" s="36"/>
      <c r="U20" s="42"/>
      <c r="V20" s="28"/>
    </row>
    <row r="21" spans="5:22" s="4" customFormat="1" ht="18.75" customHeight="1" hidden="1">
      <c r="E21" s="52"/>
      <c r="F21" s="186"/>
      <c r="G21" s="33">
        <f>G56</f>
        <v>1.4</v>
      </c>
      <c r="H21" s="33">
        <f aca="true" t="shared" si="3" ref="H21:M21">H56</f>
        <v>1.5</v>
      </c>
      <c r="I21" s="33">
        <f t="shared" si="3"/>
        <v>1.6</v>
      </c>
      <c r="J21" s="33">
        <f t="shared" si="3"/>
        <v>1.7</v>
      </c>
      <c r="K21" s="33">
        <f t="shared" si="3"/>
        <v>1.8</v>
      </c>
      <c r="L21" s="33">
        <f t="shared" si="3"/>
        <v>1.9</v>
      </c>
      <c r="M21" s="33">
        <f t="shared" si="3"/>
        <v>2</v>
      </c>
      <c r="N21" s="34" t="s">
        <v>7</v>
      </c>
      <c r="O21" s="28"/>
      <c r="P21" s="35"/>
      <c r="Q21" s="36"/>
      <c r="R21" s="36"/>
      <c r="S21" s="36"/>
      <c r="T21" s="36"/>
      <c r="U21" s="42"/>
      <c r="V21" s="28"/>
    </row>
    <row r="22" spans="5:22" s="4" customFormat="1" ht="18.75" customHeight="1" hidden="1">
      <c r="E22" s="52"/>
      <c r="F22" s="186"/>
      <c r="G22" s="33">
        <f aca="true" t="shared" si="4" ref="G22:M22">ROUNDUP(G19*$B$2+G20*$B$3+G21*$B$4,-1)</f>
        <v>6140</v>
      </c>
      <c r="H22" s="33">
        <f t="shared" si="4"/>
        <v>6620</v>
      </c>
      <c r="I22" s="33">
        <f t="shared" si="4"/>
        <v>6870</v>
      </c>
      <c r="J22" s="33">
        <f t="shared" si="4"/>
        <v>7020</v>
      </c>
      <c r="K22" s="33">
        <f t="shared" si="4"/>
        <v>7290</v>
      </c>
      <c r="L22" s="33">
        <f t="shared" si="4"/>
        <v>7560</v>
      </c>
      <c r="M22" s="33">
        <f t="shared" si="4"/>
        <v>7950</v>
      </c>
      <c r="N22" s="34" t="s">
        <v>8</v>
      </c>
      <c r="O22" s="28"/>
      <c r="P22" s="35"/>
      <c r="Q22" s="36"/>
      <c r="R22" s="36"/>
      <c r="S22" s="36"/>
      <c r="T22" s="36"/>
      <c r="U22" s="42"/>
      <c r="V22" s="28"/>
    </row>
    <row r="23" spans="2:22" s="4" customFormat="1" ht="18.75" customHeight="1" hidden="1">
      <c r="B23" s="53"/>
      <c r="C23" s="54"/>
      <c r="D23" s="55"/>
      <c r="E23" s="45"/>
      <c r="F23" s="52"/>
      <c r="G23" s="186">
        <v>135</v>
      </c>
      <c r="H23" s="33">
        <v>5.5</v>
      </c>
      <c r="I23" s="33">
        <v>5.7</v>
      </c>
      <c r="J23" s="33">
        <v>5.7</v>
      </c>
      <c r="K23" s="33">
        <v>5.8</v>
      </c>
      <c r="L23" s="33">
        <v>6</v>
      </c>
      <c r="M23" s="33">
        <v>6.3</v>
      </c>
      <c r="N23" s="34" t="s">
        <v>5</v>
      </c>
      <c r="O23" s="28"/>
      <c r="P23" s="35" t="s">
        <v>13</v>
      </c>
      <c r="Q23" s="36"/>
      <c r="R23" s="36"/>
      <c r="S23" s="36"/>
      <c r="T23" s="36" t="s">
        <v>14</v>
      </c>
      <c r="U23" s="42"/>
      <c r="V23" s="28"/>
    </row>
    <row r="24" spans="2:22" s="4" customFormat="1" ht="18.75" customHeight="1" hidden="1">
      <c r="B24" s="53"/>
      <c r="C24" s="56"/>
      <c r="D24" s="56"/>
      <c r="F24" s="52"/>
      <c r="G24" s="186"/>
      <c r="H24" s="33">
        <v>1.2</v>
      </c>
      <c r="I24" s="33">
        <v>1.2</v>
      </c>
      <c r="J24" s="33">
        <v>1.3</v>
      </c>
      <c r="K24" s="33">
        <v>1.4</v>
      </c>
      <c r="L24" s="33">
        <v>1.5</v>
      </c>
      <c r="M24" s="33">
        <v>1.6</v>
      </c>
      <c r="N24" s="34" t="s">
        <v>6</v>
      </c>
      <c r="O24" s="28"/>
      <c r="P24" s="35"/>
      <c r="Q24" s="36"/>
      <c r="R24" s="36"/>
      <c r="S24" s="36"/>
      <c r="T24" s="36"/>
      <c r="U24" s="42"/>
      <c r="V24" s="28"/>
    </row>
    <row r="25" spans="2:22" s="4" customFormat="1" ht="18.75" customHeight="1" hidden="1">
      <c r="B25" s="57"/>
      <c r="C25" s="45"/>
      <c r="D25" s="28"/>
      <c r="E25" s="52"/>
      <c r="F25" s="52"/>
      <c r="G25" s="186"/>
      <c r="H25" s="33">
        <f aca="true" t="shared" si="5" ref="H25:M25">H60</f>
        <v>1.5</v>
      </c>
      <c r="I25" s="33">
        <f t="shared" si="5"/>
        <v>1.6</v>
      </c>
      <c r="J25" s="33">
        <f t="shared" si="5"/>
        <v>1.7</v>
      </c>
      <c r="K25" s="33">
        <f t="shared" si="5"/>
        <v>1.8</v>
      </c>
      <c r="L25" s="33">
        <f t="shared" si="5"/>
        <v>1.9</v>
      </c>
      <c r="M25" s="33">
        <f t="shared" si="5"/>
        <v>2</v>
      </c>
      <c r="N25" s="34" t="s">
        <v>7</v>
      </c>
      <c r="O25" s="28"/>
      <c r="P25" s="35"/>
      <c r="Q25" s="36"/>
      <c r="R25" s="36"/>
      <c r="S25" s="36"/>
      <c r="T25" s="36"/>
      <c r="U25" s="42"/>
      <c r="V25" s="28"/>
    </row>
    <row r="26" spans="2:22" s="4" customFormat="1" ht="18.75" customHeight="1" hidden="1">
      <c r="B26" s="57"/>
      <c r="C26" s="45"/>
      <c r="D26" s="28"/>
      <c r="E26" s="52"/>
      <c r="F26" s="52"/>
      <c r="G26" s="186"/>
      <c r="H26" s="33">
        <f aca="true" t="shared" si="6" ref="H26:M26">ROUNDUP(H23*$B$2+H24*$B$3+H25*$B$4,-1)</f>
        <v>6980</v>
      </c>
      <c r="I26" s="33">
        <f t="shared" si="6"/>
        <v>7230</v>
      </c>
      <c r="J26" s="33">
        <f t="shared" si="6"/>
        <v>7260</v>
      </c>
      <c r="K26" s="33">
        <f t="shared" si="6"/>
        <v>7410</v>
      </c>
      <c r="L26" s="33">
        <f t="shared" si="6"/>
        <v>7680</v>
      </c>
      <c r="M26" s="33">
        <f t="shared" si="6"/>
        <v>8070</v>
      </c>
      <c r="N26" s="34" t="s">
        <v>8</v>
      </c>
      <c r="O26" s="28"/>
      <c r="P26" s="35"/>
      <c r="Q26" s="36"/>
      <c r="R26" s="36"/>
      <c r="S26" s="36"/>
      <c r="T26" s="36"/>
      <c r="U26" s="42"/>
      <c r="V26" s="28"/>
    </row>
    <row r="27" spans="2:22" s="4" customFormat="1" ht="18.75" customHeight="1" hidden="1">
      <c r="B27" s="44"/>
      <c r="C27" s="32"/>
      <c r="D27" s="58"/>
      <c r="E27" s="26"/>
      <c r="F27" s="52"/>
      <c r="G27" s="52"/>
      <c r="H27" s="186">
        <v>145</v>
      </c>
      <c r="I27" s="33">
        <v>5.8</v>
      </c>
      <c r="J27" s="33">
        <v>5.9</v>
      </c>
      <c r="K27" s="33">
        <v>6</v>
      </c>
      <c r="L27" s="33">
        <v>6.1</v>
      </c>
      <c r="M27" s="33">
        <v>6.5</v>
      </c>
      <c r="N27" s="34" t="s">
        <v>5</v>
      </c>
      <c r="O27" s="28"/>
      <c r="P27" s="35" t="s">
        <v>15</v>
      </c>
      <c r="Q27" s="36"/>
      <c r="R27" s="36"/>
      <c r="S27" s="36"/>
      <c r="T27" s="36" t="s">
        <v>16</v>
      </c>
      <c r="U27" s="42"/>
      <c r="V27" s="28"/>
    </row>
    <row r="28" spans="2:22" s="4" customFormat="1" ht="18.75" customHeight="1" hidden="1">
      <c r="B28" s="44"/>
      <c r="C28" s="32"/>
      <c r="D28" s="58"/>
      <c r="E28" s="26"/>
      <c r="F28" s="52"/>
      <c r="G28" s="52"/>
      <c r="H28" s="186"/>
      <c r="I28" s="33">
        <v>1.2</v>
      </c>
      <c r="J28" s="33">
        <v>1.3</v>
      </c>
      <c r="K28" s="33">
        <v>1.4</v>
      </c>
      <c r="L28" s="33">
        <v>1.5</v>
      </c>
      <c r="M28" s="33">
        <v>1.6</v>
      </c>
      <c r="N28" s="34" t="s">
        <v>6</v>
      </c>
      <c r="O28" s="28"/>
      <c r="P28" s="35"/>
      <c r="Q28" s="36"/>
      <c r="R28" s="36"/>
      <c r="S28" s="36"/>
      <c r="T28" s="36"/>
      <c r="U28" s="42"/>
      <c r="V28" s="28"/>
    </row>
    <row r="29" spans="3:22" s="4" customFormat="1" ht="18.75" customHeight="1" hidden="1">
      <c r="C29" s="32"/>
      <c r="D29" s="58"/>
      <c r="E29" s="26"/>
      <c r="F29" s="52"/>
      <c r="G29" s="52"/>
      <c r="H29" s="186"/>
      <c r="I29" s="33">
        <f>I64</f>
        <v>1.6</v>
      </c>
      <c r="J29" s="33">
        <f>J64</f>
        <v>1.7</v>
      </c>
      <c r="K29" s="33">
        <f>K64</f>
        <v>1.8</v>
      </c>
      <c r="L29" s="33">
        <f>L64</f>
        <v>1.9</v>
      </c>
      <c r="M29" s="33">
        <f>M64</f>
        <v>2</v>
      </c>
      <c r="N29" s="34" t="s">
        <v>7</v>
      </c>
      <c r="O29" s="28"/>
      <c r="P29" s="35"/>
      <c r="Q29" s="36"/>
      <c r="R29" s="36"/>
      <c r="S29" s="36"/>
      <c r="T29" s="36"/>
      <c r="U29" s="42"/>
      <c r="V29" s="28"/>
    </row>
    <row r="30" spans="3:22" s="4" customFormat="1" ht="18.75" customHeight="1" hidden="1">
      <c r="C30" s="32"/>
      <c r="D30" s="58"/>
      <c r="E30" s="26"/>
      <c r="F30" s="52"/>
      <c r="G30" s="52"/>
      <c r="H30" s="186"/>
      <c r="I30" s="33">
        <f>ROUNDUP(I27*$B$2+I28*$B$3+I29*$B$4,-1)</f>
        <v>7350</v>
      </c>
      <c r="J30" s="33">
        <f>ROUNDUP(J27*$B$2+J28*$B$3+J29*$B$4,-1)</f>
        <v>7500</v>
      </c>
      <c r="K30" s="33">
        <f>ROUNDUP(K27*$B$2+K28*$B$3+K29*$B$4,-1)</f>
        <v>7650</v>
      </c>
      <c r="L30" s="33">
        <f>ROUNDUP(L27*$B$2+L28*$B$3+L29*$B$4,-1)</f>
        <v>7800</v>
      </c>
      <c r="M30" s="33">
        <f>ROUNDUP(M27*$B$2+M28*$B$3+M29*$B$4,-1)</f>
        <v>8310</v>
      </c>
      <c r="N30" s="34" t="s">
        <v>8</v>
      </c>
      <c r="O30" s="28"/>
      <c r="P30" s="35"/>
      <c r="Q30" s="36"/>
      <c r="R30" s="36"/>
      <c r="S30" s="36"/>
      <c r="T30" s="36"/>
      <c r="U30" s="42"/>
      <c r="V30" s="28"/>
    </row>
    <row r="31" spans="2:22" s="4" customFormat="1" ht="18.75" customHeight="1" hidden="1">
      <c r="B31" s="25"/>
      <c r="C31" s="32"/>
      <c r="D31" s="58"/>
      <c r="E31" s="26"/>
      <c r="F31" s="58"/>
      <c r="G31" s="52"/>
      <c r="H31" s="52"/>
      <c r="I31" s="186">
        <v>155</v>
      </c>
      <c r="J31" s="33">
        <v>6</v>
      </c>
      <c r="K31" s="33">
        <v>6.1</v>
      </c>
      <c r="L31" s="33">
        <v>6.4</v>
      </c>
      <c r="M31" s="33">
        <v>6.7</v>
      </c>
      <c r="N31" s="34" t="s">
        <v>5</v>
      </c>
      <c r="O31" s="28"/>
      <c r="P31" s="59" t="s">
        <v>17</v>
      </c>
      <c r="Q31" s="36"/>
      <c r="R31" s="36"/>
      <c r="S31" s="36"/>
      <c r="T31" s="36" t="s">
        <v>18</v>
      </c>
      <c r="U31" s="42"/>
      <c r="V31" s="28"/>
    </row>
    <row r="32" spans="2:22" s="4" customFormat="1" ht="18.75" customHeight="1" hidden="1">
      <c r="B32" s="25"/>
      <c r="C32" s="32"/>
      <c r="D32" s="58"/>
      <c r="E32" s="26"/>
      <c r="F32" s="58"/>
      <c r="G32" s="52"/>
      <c r="H32" s="52"/>
      <c r="I32" s="186"/>
      <c r="J32" s="33">
        <v>1.3</v>
      </c>
      <c r="K32" s="33">
        <v>1.4</v>
      </c>
      <c r="L32" s="33">
        <v>1.5</v>
      </c>
      <c r="M32" s="33">
        <v>1.6</v>
      </c>
      <c r="N32" s="34" t="s">
        <v>6</v>
      </c>
      <c r="O32" s="28"/>
      <c r="P32" s="59"/>
      <c r="Q32" s="36"/>
      <c r="R32" s="36"/>
      <c r="S32" s="36"/>
      <c r="T32" s="36"/>
      <c r="U32" s="42"/>
      <c r="V32" s="28"/>
    </row>
    <row r="33" spans="2:22" s="4" customFormat="1" ht="18.75" customHeight="1" hidden="1">
      <c r="B33" s="25"/>
      <c r="C33" s="32"/>
      <c r="D33" s="58"/>
      <c r="E33" s="26"/>
      <c r="F33" s="58"/>
      <c r="G33" s="52"/>
      <c r="H33" s="52"/>
      <c r="I33" s="186"/>
      <c r="J33" s="33">
        <f>J68</f>
        <v>1.7</v>
      </c>
      <c r="K33" s="33">
        <f>K68</f>
        <v>1.8</v>
      </c>
      <c r="L33" s="33">
        <f>L68</f>
        <v>1.9</v>
      </c>
      <c r="M33" s="33">
        <f>M68</f>
        <v>2</v>
      </c>
      <c r="N33" s="34" t="s">
        <v>7</v>
      </c>
      <c r="O33" s="28"/>
      <c r="P33" s="59"/>
      <c r="Q33" s="36"/>
      <c r="R33" s="36"/>
      <c r="S33" s="36"/>
      <c r="T33" s="36"/>
      <c r="U33" s="42"/>
      <c r="V33" s="28"/>
    </row>
    <row r="34" spans="2:22" s="4" customFormat="1" ht="18.75" customHeight="1" hidden="1">
      <c r="B34" s="25"/>
      <c r="C34" s="32"/>
      <c r="D34" s="58"/>
      <c r="E34" s="26"/>
      <c r="F34" s="58"/>
      <c r="G34" s="52"/>
      <c r="H34" s="52"/>
      <c r="I34" s="186"/>
      <c r="J34" s="33">
        <f>ROUNDUP(J31*$B$2+J32*$B$3+J33*$B$4,-1)</f>
        <v>7620</v>
      </c>
      <c r="K34" s="33">
        <f>ROUNDUP(K31*$B$2+K32*$B$3+K33*$B$4,-1)</f>
        <v>7770</v>
      </c>
      <c r="L34" s="33">
        <f>ROUNDUP(L31*$B$2+L32*$B$3+L33*$B$4,-1)</f>
        <v>8160</v>
      </c>
      <c r="M34" s="33">
        <f>ROUNDUP(M31*$B$2+M32*$B$3+M33*$B$4,-1)</f>
        <v>8550</v>
      </c>
      <c r="N34" s="34" t="s">
        <v>8</v>
      </c>
      <c r="O34" s="28"/>
      <c r="P34" s="59"/>
      <c r="Q34" s="36"/>
      <c r="R34" s="36"/>
      <c r="S34" s="36"/>
      <c r="T34" s="36"/>
      <c r="U34" s="42"/>
      <c r="V34" s="28"/>
    </row>
    <row r="35" spans="2:22" s="4" customFormat="1" ht="18.75" customHeight="1" hidden="1">
      <c r="B35" s="25"/>
      <c r="C35" s="32"/>
      <c r="D35" s="26"/>
      <c r="E35" s="60"/>
      <c r="F35" s="60"/>
      <c r="G35" s="60"/>
      <c r="H35" s="26"/>
      <c r="I35" s="52"/>
      <c r="J35" s="186">
        <v>165</v>
      </c>
      <c r="K35" s="33">
        <v>6.2</v>
      </c>
      <c r="L35" s="33">
        <v>6.5</v>
      </c>
      <c r="M35" s="33">
        <v>6.7</v>
      </c>
      <c r="N35" s="34" t="s">
        <v>5</v>
      </c>
      <c r="O35" s="28"/>
      <c r="P35" s="35" t="s">
        <v>19</v>
      </c>
      <c r="Q35" s="36"/>
      <c r="R35" s="36"/>
      <c r="S35" s="36"/>
      <c r="T35" s="36" t="s">
        <v>20</v>
      </c>
      <c r="U35" s="42"/>
      <c r="V35" s="28"/>
    </row>
    <row r="36" spans="2:22" s="4" customFormat="1" ht="18.75" customHeight="1" hidden="1">
      <c r="B36" s="25"/>
      <c r="C36" s="32"/>
      <c r="D36" s="26"/>
      <c r="E36" s="60"/>
      <c r="F36" s="60"/>
      <c r="G36" s="60"/>
      <c r="H36" s="26"/>
      <c r="I36" s="52"/>
      <c r="J36" s="186"/>
      <c r="K36" s="33">
        <v>1.4</v>
      </c>
      <c r="L36" s="33">
        <v>1.5</v>
      </c>
      <c r="M36" s="33">
        <v>1.6</v>
      </c>
      <c r="N36" s="34" t="s">
        <v>6</v>
      </c>
      <c r="O36" s="28"/>
      <c r="P36" s="35"/>
      <c r="Q36" s="36"/>
      <c r="R36" s="36"/>
      <c r="S36" s="36"/>
      <c r="T36" s="36"/>
      <c r="U36" s="42"/>
      <c r="V36" s="28"/>
    </row>
    <row r="37" spans="2:22" s="4" customFormat="1" ht="18.75" customHeight="1" hidden="1">
      <c r="B37" s="25"/>
      <c r="C37" s="32"/>
      <c r="D37" s="26"/>
      <c r="E37" s="60"/>
      <c r="F37" s="60"/>
      <c r="G37" s="60"/>
      <c r="H37" s="26"/>
      <c r="I37" s="52"/>
      <c r="J37" s="186"/>
      <c r="K37" s="33">
        <f>K72</f>
        <v>1.8</v>
      </c>
      <c r="L37" s="33">
        <f>L72</f>
        <v>1.9</v>
      </c>
      <c r="M37" s="33">
        <f>M72</f>
        <v>2</v>
      </c>
      <c r="N37" s="34" t="s">
        <v>7</v>
      </c>
      <c r="O37" s="28"/>
      <c r="P37" s="35"/>
      <c r="Q37" s="36"/>
      <c r="R37" s="36"/>
      <c r="S37" s="36"/>
      <c r="T37" s="36"/>
      <c r="U37" s="42"/>
      <c r="V37" s="28"/>
    </row>
    <row r="38" spans="2:22" s="4" customFormat="1" ht="18.75" customHeight="1" hidden="1">
      <c r="B38" s="25"/>
      <c r="C38" s="32"/>
      <c r="D38" s="26"/>
      <c r="E38" s="60"/>
      <c r="F38" s="60"/>
      <c r="G38" s="60"/>
      <c r="H38" s="26"/>
      <c r="I38" s="52"/>
      <c r="J38" s="186"/>
      <c r="K38" s="33">
        <f>ROUNDUP(K35*$B$2+K36*$B$3+K37*$B$4,-1)</f>
        <v>7890</v>
      </c>
      <c r="L38" s="33">
        <f>ROUNDUP(L35*$B$2+L36*$B$3+L37*$B$4,-1)</f>
        <v>8280</v>
      </c>
      <c r="M38" s="33">
        <f>ROUNDUP(M35*$B$2+M36*$B$3+M37*$B$4,-1)</f>
        <v>8550</v>
      </c>
      <c r="N38" s="34" t="s">
        <v>8</v>
      </c>
      <c r="O38" s="28"/>
      <c r="P38" s="35"/>
      <c r="Q38" s="36"/>
      <c r="R38" s="36"/>
      <c r="S38" s="36"/>
      <c r="T38" s="36"/>
      <c r="U38" s="42"/>
      <c r="V38" s="28"/>
    </row>
    <row r="39" spans="2:22" s="4" customFormat="1" ht="18.75" customHeight="1" hidden="1">
      <c r="B39" s="25"/>
      <c r="C39" s="32"/>
      <c r="D39" s="26"/>
      <c r="E39" s="26"/>
      <c r="F39" s="52"/>
      <c r="G39" s="52"/>
      <c r="H39" s="26"/>
      <c r="I39" s="52"/>
      <c r="J39" s="52"/>
      <c r="K39" s="186">
        <v>175</v>
      </c>
      <c r="L39" s="41">
        <v>6.7</v>
      </c>
      <c r="M39" s="33">
        <v>6.9</v>
      </c>
      <c r="N39" s="34" t="s">
        <v>5</v>
      </c>
      <c r="O39" s="28"/>
      <c r="P39" s="170" t="s">
        <v>21</v>
      </c>
      <c r="Q39" s="170"/>
      <c r="R39" s="170"/>
      <c r="S39" s="170"/>
      <c r="T39" s="170"/>
      <c r="U39" s="61"/>
      <c r="V39" s="28"/>
    </row>
    <row r="40" spans="2:22" s="4" customFormat="1" ht="18.75" customHeight="1" hidden="1">
      <c r="B40" s="25"/>
      <c r="C40" s="32"/>
      <c r="D40" s="26"/>
      <c r="E40" s="26"/>
      <c r="F40" s="52"/>
      <c r="G40" s="52"/>
      <c r="H40" s="26"/>
      <c r="I40" s="52"/>
      <c r="J40" s="26"/>
      <c r="K40" s="186"/>
      <c r="L40" s="41">
        <v>1.5</v>
      </c>
      <c r="M40" s="33">
        <v>1.6</v>
      </c>
      <c r="N40" s="34" t="s">
        <v>6</v>
      </c>
      <c r="O40" s="28"/>
      <c r="P40" s="170"/>
      <c r="Q40" s="170"/>
      <c r="R40" s="170"/>
      <c r="S40" s="170"/>
      <c r="T40" s="170"/>
      <c r="U40" s="61"/>
      <c r="V40" s="28"/>
    </row>
    <row r="41" spans="2:22" s="4" customFormat="1" ht="18.75" customHeight="1" hidden="1">
      <c r="B41" s="25"/>
      <c r="C41" s="32"/>
      <c r="D41" s="26"/>
      <c r="E41" s="26"/>
      <c r="F41" s="52"/>
      <c r="G41" s="52"/>
      <c r="H41" s="26"/>
      <c r="I41" s="52"/>
      <c r="J41" s="26"/>
      <c r="K41" s="186"/>
      <c r="L41" s="41">
        <f>L76</f>
        <v>1.9</v>
      </c>
      <c r="M41" s="33">
        <f>M76</f>
        <v>2</v>
      </c>
      <c r="N41" s="34" t="s">
        <v>7</v>
      </c>
      <c r="O41" s="28"/>
      <c r="P41" s="170"/>
      <c r="Q41" s="170"/>
      <c r="R41" s="170"/>
      <c r="S41" s="170"/>
      <c r="T41" s="170"/>
      <c r="U41" s="42"/>
      <c r="V41" s="28"/>
    </row>
    <row r="42" spans="2:22" s="4" customFormat="1" ht="18.75" customHeight="1" hidden="1">
      <c r="B42" s="25"/>
      <c r="C42" s="32"/>
      <c r="D42" s="32"/>
      <c r="E42" s="26"/>
      <c r="F42" s="52"/>
      <c r="G42" s="52"/>
      <c r="H42" s="32"/>
      <c r="I42" s="62"/>
      <c r="J42" s="63"/>
      <c r="K42" s="186"/>
      <c r="L42" s="64">
        <f>ROUNDUP(L39*$B$2+L40*$B$3+L41*$B$4,-1)</f>
        <v>8520</v>
      </c>
      <c r="M42" s="65">
        <f>ROUNDUP(M39*$B$2+M40*$B$3+M41*$B$4,-1)</f>
        <v>8790</v>
      </c>
      <c r="N42" s="34" t="s">
        <v>8</v>
      </c>
      <c r="O42" s="28"/>
      <c r="P42" s="28"/>
      <c r="Q42" s="28"/>
      <c r="R42" s="28"/>
      <c r="S42" s="28"/>
      <c r="T42" s="28"/>
      <c r="U42" s="42"/>
      <c r="V42" s="28"/>
    </row>
    <row r="43" spans="2:22" s="4" customFormat="1" ht="18.75" customHeight="1" hidden="1">
      <c r="B43" s="25"/>
      <c r="C43" s="32"/>
      <c r="D43" s="32"/>
      <c r="E43" s="26"/>
      <c r="F43" s="52"/>
      <c r="G43" s="52"/>
      <c r="H43" s="32"/>
      <c r="I43" s="63"/>
      <c r="J43" s="63"/>
      <c r="K43" s="63"/>
      <c r="L43" s="63"/>
      <c r="M43" s="63"/>
      <c r="N43" s="63"/>
      <c r="O43" s="28"/>
      <c r="P43" s="28"/>
      <c r="Q43" s="28"/>
      <c r="R43" s="28"/>
      <c r="S43" s="28"/>
      <c r="T43" s="28"/>
      <c r="U43" s="42"/>
      <c r="V43" s="28"/>
    </row>
    <row r="44" spans="2:21" ht="15" hidden="1">
      <c r="B44" s="17"/>
      <c r="C44" s="18"/>
      <c r="D44" s="19"/>
      <c r="E44" s="18"/>
      <c r="F44" s="18"/>
      <c r="G44" s="20"/>
      <c r="H44" s="18"/>
      <c r="I44" s="21"/>
      <c r="J44" s="22"/>
      <c r="K44" s="22"/>
      <c r="L44" s="23"/>
      <c r="M44" s="21"/>
      <c r="N44" s="21"/>
      <c r="O44" s="21"/>
      <c r="P44" s="21"/>
      <c r="Q44" s="21"/>
      <c r="R44" s="21"/>
      <c r="S44" s="21"/>
      <c r="T44" s="21"/>
      <c r="U44" s="24"/>
    </row>
    <row r="45" spans="2:21" ht="16.5" hidden="1">
      <c r="B45" s="25">
        <f>B2</f>
        <v>1200</v>
      </c>
      <c r="C45" s="188" t="s">
        <v>22</v>
      </c>
      <c r="D45" s="189"/>
      <c r="E45" s="27">
        <v>140</v>
      </c>
      <c r="F45" s="27">
        <v>150</v>
      </c>
      <c r="G45" s="27">
        <v>160</v>
      </c>
      <c r="H45" s="27">
        <v>170</v>
      </c>
      <c r="I45" s="27">
        <v>180</v>
      </c>
      <c r="J45" s="27">
        <v>190</v>
      </c>
      <c r="K45" s="27">
        <v>200</v>
      </c>
      <c r="L45" s="27">
        <v>210</v>
      </c>
      <c r="M45" s="27">
        <v>220</v>
      </c>
      <c r="N45" s="28"/>
      <c r="O45" s="28"/>
      <c r="P45" s="82" t="s">
        <v>4</v>
      </c>
      <c r="Q45" s="30"/>
      <c r="R45" s="30"/>
      <c r="S45" s="30"/>
      <c r="T45" s="30"/>
      <c r="U45" s="31"/>
    </row>
    <row r="46" spans="2:21" ht="18" hidden="1">
      <c r="B46" s="25">
        <f>143*2</f>
        <v>286</v>
      </c>
      <c r="C46" s="32"/>
      <c r="D46" s="192">
        <v>105</v>
      </c>
      <c r="E46" s="41">
        <v>5.4</v>
      </c>
      <c r="F46" s="33">
        <v>5.6</v>
      </c>
      <c r="G46" s="33">
        <v>5.8</v>
      </c>
      <c r="H46" s="33">
        <v>6.1</v>
      </c>
      <c r="I46" s="33">
        <v>6.3</v>
      </c>
      <c r="J46" s="33">
        <v>6.5</v>
      </c>
      <c r="K46" s="33">
        <v>6.6</v>
      </c>
      <c r="L46" s="33">
        <v>6.9</v>
      </c>
      <c r="M46" s="33">
        <v>7.3</v>
      </c>
      <c r="N46" s="34" t="s">
        <v>5</v>
      </c>
      <c r="O46" s="28"/>
      <c r="P46" s="35" t="s">
        <v>24</v>
      </c>
      <c r="Q46" s="36"/>
      <c r="R46" s="36"/>
      <c r="S46" s="36"/>
      <c r="T46" s="36"/>
      <c r="U46" s="31"/>
    </row>
    <row r="47" spans="2:21" ht="18" hidden="1">
      <c r="B47" s="25">
        <f>11.6*2</f>
        <v>23.2</v>
      </c>
      <c r="C47" s="32"/>
      <c r="D47" s="192"/>
      <c r="E47" s="41"/>
      <c r="F47" s="33"/>
      <c r="G47" s="33"/>
      <c r="H47" s="33"/>
      <c r="I47" s="33"/>
      <c r="J47" s="33"/>
      <c r="K47" s="33"/>
      <c r="L47" s="33"/>
      <c r="M47" s="33"/>
      <c r="N47" s="34" t="s">
        <v>6</v>
      </c>
      <c r="O47" s="28"/>
      <c r="P47" s="35"/>
      <c r="Q47" s="36"/>
      <c r="R47" s="36"/>
      <c r="S47" s="36"/>
      <c r="T47" s="36"/>
      <c r="U47" s="31"/>
    </row>
    <row r="48" spans="2:21" ht="18" hidden="1">
      <c r="B48" s="25"/>
      <c r="C48" s="32"/>
      <c r="D48" s="192"/>
      <c r="E48" s="41">
        <v>1.2</v>
      </c>
      <c r="F48" s="33">
        <v>1.3</v>
      </c>
      <c r="G48" s="33">
        <v>1.4</v>
      </c>
      <c r="H48" s="33">
        <v>1.5</v>
      </c>
      <c r="I48" s="33">
        <v>1.6</v>
      </c>
      <c r="J48" s="33">
        <v>1.7</v>
      </c>
      <c r="K48" s="33">
        <v>1.8</v>
      </c>
      <c r="L48" s="33">
        <v>1.9</v>
      </c>
      <c r="M48" s="33">
        <v>2</v>
      </c>
      <c r="N48" s="34" t="s">
        <v>7</v>
      </c>
      <c r="O48" s="28"/>
      <c r="P48" s="35"/>
      <c r="Q48" s="36"/>
      <c r="R48" s="36"/>
      <c r="S48" s="36"/>
      <c r="T48" s="36"/>
      <c r="U48" s="31"/>
    </row>
    <row r="49" spans="2:21" ht="18" hidden="1">
      <c r="B49" s="25"/>
      <c r="C49" s="32"/>
      <c r="D49" s="192"/>
      <c r="E49" s="41">
        <f aca="true" t="shared" si="7" ref="E49:M49">ROUNDUP((E46-E11)*$B$2/2,-1)</f>
        <v>600</v>
      </c>
      <c r="F49" s="41">
        <f t="shared" si="7"/>
        <v>660</v>
      </c>
      <c r="G49" s="41">
        <f t="shared" si="7"/>
        <v>720</v>
      </c>
      <c r="H49" s="41">
        <f t="shared" si="7"/>
        <v>720</v>
      </c>
      <c r="I49" s="41">
        <f t="shared" si="7"/>
        <v>720</v>
      </c>
      <c r="J49" s="41">
        <f t="shared" si="7"/>
        <v>720</v>
      </c>
      <c r="K49" s="41">
        <f t="shared" si="7"/>
        <v>660</v>
      </c>
      <c r="L49" s="41">
        <f t="shared" si="7"/>
        <v>720</v>
      </c>
      <c r="M49" s="41">
        <f t="shared" si="7"/>
        <v>900</v>
      </c>
      <c r="N49" s="34" t="s">
        <v>8</v>
      </c>
      <c r="O49" s="28"/>
      <c r="P49" s="35"/>
      <c r="Q49" s="36"/>
      <c r="R49" s="36"/>
      <c r="S49" s="36"/>
      <c r="T49" s="36"/>
      <c r="U49" s="31"/>
    </row>
    <row r="50" spans="2:21" ht="18" hidden="1">
      <c r="B50" s="25"/>
      <c r="C50" s="32"/>
      <c r="D50" s="38"/>
      <c r="E50" s="186">
        <v>115</v>
      </c>
      <c r="F50" s="75">
        <v>5.7</v>
      </c>
      <c r="G50" s="39">
        <v>5.9</v>
      </c>
      <c r="H50" s="39">
        <v>6.1</v>
      </c>
      <c r="I50" s="39">
        <v>6.6</v>
      </c>
      <c r="J50" s="39">
        <v>6.7</v>
      </c>
      <c r="K50" s="39">
        <v>6.8</v>
      </c>
      <c r="L50" s="76">
        <v>7</v>
      </c>
      <c r="M50" s="41">
        <v>7.3</v>
      </c>
      <c r="N50" s="34" t="s">
        <v>5</v>
      </c>
      <c r="O50" s="28"/>
      <c r="P50" s="35" t="s">
        <v>9</v>
      </c>
      <c r="Q50" s="36"/>
      <c r="R50" s="36"/>
      <c r="S50" s="36"/>
      <c r="T50" s="36" t="s">
        <v>10</v>
      </c>
      <c r="U50" s="42"/>
    </row>
    <row r="51" spans="2:21" ht="18" hidden="1">
      <c r="B51" s="25"/>
      <c r="C51" s="32"/>
      <c r="D51" s="38"/>
      <c r="E51" s="186"/>
      <c r="F51" s="75"/>
      <c r="G51" s="39"/>
      <c r="H51" s="39"/>
      <c r="I51" s="39"/>
      <c r="J51" s="39"/>
      <c r="K51" s="39"/>
      <c r="L51" s="76"/>
      <c r="M51" s="41"/>
      <c r="N51" s="34" t="s">
        <v>6</v>
      </c>
      <c r="O51" s="28"/>
      <c r="P51" s="35"/>
      <c r="Q51" s="36"/>
      <c r="R51" s="36"/>
      <c r="S51" s="36"/>
      <c r="T51" s="36"/>
      <c r="U51" s="42"/>
    </row>
    <row r="52" spans="2:21" ht="18" hidden="1">
      <c r="B52" s="44"/>
      <c r="C52" s="45"/>
      <c r="D52" s="38"/>
      <c r="E52" s="186"/>
      <c r="F52" s="75">
        <v>1.3</v>
      </c>
      <c r="G52" s="39">
        <v>1.4</v>
      </c>
      <c r="H52" s="39">
        <v>1.5</v>
      </c>
      <c r="I52" s="39">
        <v>1.6</v>
      </c>
      <c r="J52" s="39">
        <v>1.7</v>
      </c>
      <c r="K52" s="39">
        <v>1.8</v>
      </c>
      <c r="L52" s="77">
        <v>1.9</v>
      </c>
      <c r="M52" s="41">
        <v>2</v>
      </c>
      <c r="N52" s="34" t="s">
        <v>7</v>
      </c>
      <c r="O52" s="28"/>
      <c r="P52" s="35"/>
      <c r="Q52" s="36"/>
      <c r="R52" s="36"/>
      <c r="S52" s="36"/>
      <c r="T52" s="36"/>
      <c r="U52" s="42"/>
    </row>
    <row r="53" spans="2:21" ht="18" hidden="1">
      <c r="B53" s="44"/>
      <c r="C53" s="45"/>
      <c r="D53" s="38"/>
      <c r="E53" s="186"/>
      <c r="F53" s="41">
        <f aca="true" t="shared" si="8" ref="F53:M53">ROUNDUP((F50-F15)*$B$2/2,-1)</f>
        <v>660</v>
      </c>
      <c r="G53" s="41">
        <f t="shared" si="8"/>
        <v>660</v>
      </c>
      <c r="H53" s="41">
        <f t="shared" si="8"/>
        <v>660</v>
      </c>
      <c r="I53" s="41">
        <f t="shared" si="8"/>
        <v>840</v>
      </c>
      <c r="J53" s="41">
        <f t="shared" si="8"/>
        <v>780</v>
      </c>
      <c r="K53" s="41">
        <f t="shared" si="8"/>
        <v>720</v>
      </c>
      <c r="L53" s="78">
        <f t="shared" si="8"/>
        <v>720</v>
      </c>
      <c r="M53" s="41">
        <f t="shared" si="8"/>
        <v>720</v>
      </c>
      <c r="N53" s="34" t="s">
        <v>8</v>
      </c>
      <c r="O53" s="28"/>
      <c r="P53" s="35"/>
      <c r="Q53" s="36"/>
      <c r="R53" s="36"/>
      <c r="S53" s="36"/>
      <c r="T53" s="36"/>
      <c r="U53" s="42"/>
    </row>
    <row r="54" spans="2:21" ht="18" hidden="1">
      <c r="B54" s="49"/>
      <c r="C54" s="50"/>
      <c r="D54" s="51"/>
      <c r="E54" s="52"/>
      <c r="F54" s="186">
        <v>125</v>
      </c>
      <c r="G54" s="41">
        <v>6</v>
      </c>
      <c r="H54" s="33">
        <v>6.4</v>
      </c>
      <c r="I54" s="33">
        <v>6.5</v>
      </c>
      <c r="J54" s="33">
        <v>6.8</v>
      </c>
      <c r="K54" s="33">
        <v>7.1</v>
      </c>
      <c r="L54" s="33">
        <v>7.3</v>
      </c>
      <c r="M54" s="33">
        <v>7.7</v>
      </c>
      <c r="N54" s="34" t="s">
        <v>5</v>
      </c>
      <c r="O54" s="28"/>
      <c r="P54" s="35" t="s">
        <v>11</v>
      </c>
      <c r="Q54" s="36"/>
      <c r="R54" s="36"/>
      <c r="S54" s="36"/>
      <c r="T54" s="36" t="s">
        <v>12</v>
      </c>
      <c r="U54" s="42"/>
    </row>
    <row r="55" spans="2:21" ht="18" hidden="1">
      <c r="B55" s="49"/>
      <c r="C55" s="50"/>
      <c r="D55" s="51"/>
      <c r="E55" s="52"/>
      <c r="F55" s="186"/>
      <c r="G55" s="41"/>
      <c r="H55" s="33"/>
      <c r="I55" s="33"/>
      <c r="J55" s="33"/>
      <c r="K55" s="33"/>
      <c r="L55" s="33"/>
      <c r="M55" s="33"/>
      <c r="N55" s="34" t="s">
        <v>6</v>
      </c>
      <c r="O55" s="28"/>
      <c r="P55" s="35"/>
      <c r="Q55" s="36"/>
      <c r="R55" s="36"/>
      <c r="S55" s="36"/>
      <c r="T55" s="36"/>
      <c r="U55" s="42"/>
    </row>
    <row r="56" spans="2:21" ht="18" hidden="1">
      <c r="B56" s="4"/>
      <c r="C56" s="4"/>
      <c r="D56" s="4"/>
      <c r="E56" s="52"/>
      <c r="F56" s="186"/>
      <c r="G56" s="41">
        <v>1.4</v>
      </c>
      <c r="H56" s="33">
        <v>1.5</v>
      </c>
      <c r="I56" s="33">
        <v>1.6</v>
      </c>
      <c r="J56" s="33">
        <v>1.7</v>
      </c>
      <c r="K56" s="33">
        <v>1.8</v>
      </c>
      <c r="L56" s="33">
        <v>1.9</v>
      </c>
      <c r="M56" s="33">
        <v>2</v>
      </c>
      <c r="N56" s="34" t="s">
        <v>7</v>
      </c>
      <c r="O56" s="28"/>
      <c r="P56" s="35"/>
      <c r="Q56" s="36"/>
      <c r="R56" s="36"/>
      <c r="S56" s="36"/>
      <c r="T56" s="36"/>
      <c r="U56" s="42"/>
    </row>
    <row r="57" spans="2:21" ht="18" hidden="1">
      <c r="B57" s="4"/>
      <c r="C57" s="4"/>
      <c r="D57" s="4"/>
      <c r="E57" s="52"/>
      <c r="F57" s="186"/>
      <c r="G57" s="33">
        <f aca="true" t="shared" si="9" ref="G57:M57">ROUNDUP((G54-G19)*$B$2/2,-1)</f>
        <v>720</v>
      </c>
      <c r="H57" s="33">
        <f t="shared" si="9"/>
        <v>720</v>
      </c>
      <c r="I57" s="33">
        <f t="shared" si="9"/>
        <v>660</v>
      </c>
      <c r="J57" s="33">
        <f t="shared" si="9"/>
        <v>780</v>
      </c>
      <c r="K57" s="33">
        <f t="shared" si="9"/>
        <v>840</v>
      </c>
      <c r="L57" s="33">
        <f t="shared" si="9"/>
        <v>840</v>
      </c>
      <c r="M57" s="41">
        <f t="shared" si="9"/>
        <v>900</v>
      </c>
      <c r="N57" s="34" t="s">
        <v>8</v>
      </c>
      <c r="O57" s="28"/>
      <c r="P57" s="35"/>
      <c r="Q57" s="36"/>
      <c r="R57" s="36"/>
      <c r="S57" s="36"/>
      <c r="T57" s="36"/>
      <c r="U57" s="42"/>
    </row>
    <row r="58" spans="2:21" ht="18" hidden="1">
      <c r="B58" s="53"/>
      <c r="C58" s="54"/>
      <c r="D58" s="55"/>
      <c r="E58" s="45"/>
      <c r="F58" s="52"/>
      <c r="G58" s="186">
        <v>135</v>
      </c>
      <c r="H58" s="41">
        <v>6.7</v>
      </c>
      <c r="I58" s="33">
        <v>6.8</v>
      </c>
      <c r="J58" s="33">
        <v>7</v>
      </c>
      <c r="K58" s="33">
        <v>7.2</v>
      </c>
      <c r="L58" s="33">
        <v>7.4</v>
      </c>
      <c r="M58" s="33">
        <v>7.8</v>
      </c>
      <c r="N58" s="34" t="s">
        <v>5</v>
      </c>
      <c r="O58" s="28"/>
      <c r="P58" s="35" t="s">
        <v>13</v>
      </c>
      <c r="Q58" s="36"/>
      <c r="R58" s="36"/>
      <c r="S58" s="36"/>
      <c r="T58" s="36" t="s">
        <v>14</v>
      </c>
      <c r="U58" s="42"/>
    </row>
    <row r="59" spans="2:21" ht="18" hidden="1">
      <c r="B59" s="53"/>
      <c r="C59" s="56"/>
      <c r="D59" s="56"/>
      <c r="E59" s="4"/>
      <c r="F59" s="52"/>
      <c r="G59" s="186"/>
      <c r="H59" s="41"/>
      <c r="I59" s="33"/>
      <c r="J59" s="33"/>
      <c r="K59" s="33"/>
      <c r="L59" s="33"/>
      <c r="M59" s="33"/>
      <c r="N59" s="34" t="s">
        <v>6</v>
      </c>
      <c r="O59" s="28"/>
      <c r="P59" s="35"/>
      <c r="Q59" s="36"/>
      <c r="R59" s="36"/>
      <c r="S59" s="36"/>
      <c r="T59" s="36"/>
      <c r="U59" s="42"/>
    </row>
    <row r="60" spans="2:21" ht="18" hidden="1">
      <c r="B60" s="57"/>
      <c r="C60" s="45"/>
      <c r="D60" s="28"/>
      <c r="E60" s="52"/>
      <c r="F60" s="52"/>
      <c r="G60" s="186"/>
      <c r="H60" s="41">
        <v>1.5</v>
      </c>
      <c r="I60" s="33">
        <v>1.6</v>
      </c>
      <c r="J60" s="33">
        <v>1.7</v>
      </c>
      <c r="K60" s="33">
        <v>1.8</v>
      </c>
      <c r="L60" s="33">
        <v>1.9</v>
      </c>
      <c r="M60" s="33">
        <v>2</v>
      </c>
      <c r="N60" s="34" t="s">
        <v>7</v>
      </c>
      <c r="O60" s="28"/>
      <c r="P60" s="35"/>
      <c r="Q60" s="36"/>
      <c r="R60" s="36"/>
      <c r="S60" s="36"/>
      <c r="T60" s="36"/>
      <c r="U60" s="42"/>
    </row>
    <row r="61" spans="2:21" ht="18" hidden="1">
      <c r="B61" s="57"/>
      <c r="C61" s="45"/>
      <c r="D61" s="28"/>
      <c r="E61" s="52"/>
      <c r="F61" s="52"/>
      <c r="G61" s="186"/>
      <c r="H61" s="33">
        <f aca="true" t="shared" si="10" ref="H61:M61">ROUNDUP((H58-H23)*$B$2/2,-1)</f>
        <v>720</v>
      </c>
      <c r="I61" s="33">
        <f t="shared" si="10"/>
        <v>660</v>
      </c>
      <c r="J61" s="33">
        <f t="shared" si="10"/>
        <v>780</v>
      </c>
      <c r="K61" s="33">
        <f t="shared" si="10"/>
        <v>840</v>
      </c>
      <c r="L61" s="33">
        <f t="shared" si="10"/>
        <v>840</v>
      </c>
      <c r="M61" s="41">
        <f t="shared" si="10"/>
        <v>900</v>
      </c>
      <c r="N61" s="34" t="s">
        <v>8</v>
      </c>
      <c r="O61" s="28"/>
      <c r="P61" s="35"/>
      <c r="Q61" s="36"/>
      <c r="R61" s="36"/>
      <c r="S61" s="36"/>
      <c r="T61" s="36"/>
      <c r="U61" s="42"/>
    </row>
    <row r="62" spans="2:21" ht="18" hidden="1">
      <c r="B62" s="44"/>
      <c r="C62" s="32"/>
      <c r="D62" s="58"/>
      <c r="E62" s="26"/>
      <c r="F62" s="52"/>
      <c r="G62" s="52"/>
      <c r="H62" s="186">
        <v>145</v>
      </c>
      <c r="I62" s="41">
        <v>6.9</v>
      </c>
      <c r="J62" s="33">
        <v>7.1</v>
      </c>
      <c r="K62" s="33">
        <v>7.3</v>
      </c>
      <c r="L62" s="33">
        <v>7.6</v>
      </c>
      <c r="M62" s="33">
        <v>8</v>
      </c>
      <c r="N62" s="34" t="s">
        <v>5</v>
      </c>
      <c r="O62" s="28"/>
      <c r="P62" s="35" t="s">
        <v>15</v>
      </c>
      <c r="Q62" s="36"/>
      <c r="R62" s="36"/>
      <c r="S62" s="36"/>
      <c r="T62" s="36" t="s">
        <v>16</v>
      </c>
      <c r="U62" s="42"/>
    </row>
    <row r="63" spans="2:21" ht="18" hidden="1">
      <c r="B63" s="44"/>
      <c r="C63" s="32"/>
      <c r="D63" s="58"/>
      <c r="E63" s="26"/>
      <c r="F63" s="52"/>
      <c r="G63" s="52"/>
      <c r="H63" s="186"/>
      <c r="I63" s="41"/>
      <c r="J63" s="33"/>
      <c r="K63" s="33"/>
      <c r="L63" s="33"/>
      <c r="M63" s="33"/>
      <c r="N63" s="34" t="s">
        <v>6</v>
      </c>
      <c r="O63" s="28"/>
      <c r="P63" s="35"/>
      <c r="Q63" s="36"/>
      <c r="R63" s="36"/>
      <c r="S63" s="36"/>
      <c r="T63" s="36"/>
      <c r="U63" s="42"/>
    </row>
    <row r="64" spans="2:21" ht="18" hidden="1">
      <c r="B64" s="4"/>
      <c r="C64" s="32"/>
      <c r="D64" s="58"/>
      <c r="E64" s="26"/>
      <c r="F64" s="52"/>
      <c r="G64" s="52"/>
      <c r="H64" s="186"/>
      <c r="I64" s="41">
        <v>1.6</v>
      </c>
      <c r="J64" s="33">
        <v>1.7</v>
      </c>
      <c r="K64" s="33">
        <v>1.8</v>
      </c>
      <c r="L64" s="33">
        <v>1.9</v>
      </c>
      <c r="M64" s="33">
        <v>2</v>
      </c>
      <c r="N64" s="34" t="s">
        <v>7</v>
      </c>
      <c r="O64" s="28"/>
      <c r="P64" s="35"/>
      <c r="Q64" s="36"/>
      <c r="R64" s="36"/>
      <c r="S64" s="36"/>
      <c r="T64" s="36"/>
      <c r="U64" s="42"/>
    </row>
    <row r="65" spans="2:21" ht="18" hidden="1">
      <c r="B65" s="4"/>
      <c r="C65" s="32"/>
      <c r="D65" s="58"/>
      <c r="E65" s="26"/>
      <c r="F65" s="52"/>
      <c r="G65" s="52"/>
      <c r="H65" s="186"/>
      <c r="I65" s="33">
        <f>ROUNDUP((I62-I27)*$B$2/2,-1)</f>
        <v>660</v>
      </c>
      <c r="J65" s="33">
        <f>ROUNDUP((J62-J27)*$B$2/2,-1)</f>
        <v>720</v>
      </c>
      <c r="K65" s="33">
        <f>ROUNDUP((K62-K27)*$B$2/2,-1)</f>
        <v>780</v>
      </c>
      <c r="L65" s="33">
        <f>ROUNDUP((L62-L27)*$B$2/2,-1)</f>
        <v>900</v>
      </c>
      <c r="M65" s="41">
        <f>ROUNDUP((M62-M27)*$B$2/2,-1)</f>
        <v>900</v>
      </c>
      <c r="N65" s="34" t="s">
        <v>8</v>
      </c>
      <c r="O65" s="28"/>
      <c r="P65" s="35"/>
      <c r="Q65" s="36"/>
      <c r="R65" s="36"/>
      <c r="S65" s="36"/>
      <c r="T65" s="36"/>
      <c r="U65" s="42"/>
    </row>
    <row r="66" spans="2:21" ht="18" hidden="1">
      <c r="B66" s="25"/>
      <c r="C66" s="32"/>
      <c r="D66" s="58"/>
      <c r="E66" s="26"/>
      <c r="F66" s="58"/>
      <c r="G66" s="52"/>
      <c r="H66" s="52"/>
      <c r="I66" s="186">
        <v>155</v>
      </c>
      <c r="J66" s="41">
        <v>7.3</v>
      </c>
      <c r="K66" s="33">
        <v>7.4</v>
      </c>
      <c r="L66" s="33">
        <v>7.8</v>
      </c>
      <c r="M66" s="33">
        <v>8.2</v>
      </c>
      <c r="N66" s="34" t="s">
        <v>5</v>
      </c>
      <c r="O66" s="28"/>
      <c r="P66" s="59" t="s">
        <v>17</v>
      </c>
      <c r="Q66" s="36"/>
      <c r="R66" s="36"/>
      <c r="S66" s="36"/>
      <c r="T66" s="36" t="s">
        <v>18</v>
      </c>
      <c r="U66" s="42"/>
    </row>
    <row r="67" spans="2:21" ht="18" hidden="1">
      <c r="B67" s="25"/>
      <c r="C67" s="32"/>
      <c r="D67" s="58"/>
      <c r="E67" s="26"/>
      <c r="F67" s="58"/>
      <c r="G67" s="52"/>
      <c r="H67" s="52"/>
      <c r="I67" s="186"/>
      <c r="J67" s="41"/>
      <c r="K67" s="33"/>
      <c r="L67" s="33"/>
      <c r="M67" s="33"/>
      <c r="N67" s="34" t="s">
        <v>6</v>
      </c>
      <c r="O67" s="28"/>
      <c r="P67" s="59"/>
      <c r="Q67" s="36"/>
      <c r="R67" s="36"/>
      <c r="S67" s="36"/>
      <c r="T67" s="36"/>
      <c r="U67" s="42"/>
    </row>
    <row r="68" spans="2:21" ht="18" hidden="1">
      <c r="B68" s="25"/>
      <c r="C68" s="32"/>
      <c r="D68" s="58"/>
      <c r="E68" s="26"/>
      <c r="F68" s="58"/>
      <c r="G68" s="52"/>
      <c r="H68" s="52"/>
      <c r="I68" s="186"/>
      <c r="J68" s="41">
        <v>1.7</v>
      </c>
      <c r="K68" s="33">
        <v>1.8</v>
      </c>
      <c r="L68" s="33">
        <v>1.9</v>
      </c>
      <c r="M68" s="33">
        <v>2</v>
      </c>
      <c r="N68" s="34" t="s">
        <v>7</v>
      </c>
      <c r="O68" s="28"/>
      <c r="P68" s="59"/>
      <c r="Q68" s="36"/>
      <c r="R68" s="36"/>
      <c r="S68" s="36"/>
      <c r="T68" s="36"/>
      <c r="U68" s="42"/>
    </row>
    <row r="69" spans="2:21" ht="18" hidden="1">
      <c r="B69" s="25"/>
      <c r="C69" s="32"/>
      <c r="D69" s="58"/>
      <c r="E69" s="26"/>
      <c r="F69" s="58"/>
      <c r="G69" s="52"/>
      <c r="H69" s="52"/>
      <c r="I69" s="186"/>
      <c r="J69" s="33">
        <f>ROUNDUP((J66-J31)*$B$2/2,-1)</f>
        <v>780</v>
      </c>
      <c r="K69" s="33">
        <f>ROUNDUP((K66-K31)*$B$2/2,-1)</f>
        <v>780</v>
      </c>
      <c r="L69" s="33">
        <f>ROUNDUP((L66-L31)*$B$2/2,-1)</f>
        <v>840</v>
      </c>
      <c r="M69" s="41">
        <f>ROUNDUP((M66-M31)*$B$2/2,-1)</f>
        <v>900</v>
      </c>
      <c r="N69" s="34" t="s">
        <v>8</v>
      </c>
      <c r="O69" s="28"/>
      <c r="P69" s="59"/>
      <c r="Q69" s="36"/>
      <c r="R69" s="36"/>
      <c r="S69" s="36"/>
      <c r="T69" s="36"/>
      <c r="U69" s="42"/>
    </row>
    <row r="70" spans="2:21" ht="18" hidden="1">
      <c r="B70" s="25"/>
      <c r="C70" s="32"/>
      <c r="D70" s="26"/>
      <c r="E70" s="60"/>
      <c r="F70" s="60"/>
      <c r="G70" s="60"/>
      <c r="H70" s="26"/>
      <c r="I70" s="52"/>
      <c r="J70" s="186">
        <v>165</v>
      </c>
      <c r="K70" s="41">
        <v>7.5</v>
      </c>
      <c r="L70" s="33">
        <v>8</v>
      </c>
      <c r="M70" s="33">
        <v>8.3</v>
      </c>
      <c r="N70" s="34" t="s">
        <v>5</v>
      </c>
      <c r="O70" s="28"/>
      <c r="P70" s="35" t="s">
        <v>19</v>
      </c>
      <c r="Q70" s="36"/>
      <c r="R70" s="36"/>
      <c r="S70" s="36"/>
      <c r="T70" s="36" t="s">
        <v>20</v>
      </c>
      <c r="U70" s="42"/>
    </row>
    <row r="71" spans="2:21" ht="18" hidden="1">
      <c r="B71" s="25"/>
      <c r="C71" s="32"/>
      <c r="D71" s="26"/>
      <c r="E71" s="60"/>
      <c r="F71" s="60"/>
      <c r="G71" s="60"/>
      <c r="H71" s="26"/>
      <c r="I71" s="52"/>
      <c r="J71" s="186"/>
      <c r="K71" s="41"/>
      <c r="L71" s="33"/>
      <c r="M71" s="33"/>
      <c r="N71" s="34" t="s">
        <v>6</v>
      </c>
      <c r="O71" s="28"/>
      <c r="P71" s="35"/>
      <c r="Q71" s="36"/>
      <c r="R71" s="36"/>
      <c r="S71" s="36"/>
      <c r="T71" s="36"/>
      <c r="U71" s="42"/>
    </row>
    <row r="72" spans="2:21" ht="18" hidden="1">
      <c r="B72" s="25"/>
      <c r="C72" s="32"/>
      <c r="D72" s="26"/>
      <c r="E72" s="60"/>
      <c r="F72" s="60"/>
      <c r="G72" s="60"/>
      <c r="H72" s="26"/>
      <c r="I72" s="52"/>
      <c r="J72" s="186"/>
      <c r="K72" s="41">
        <v>1.8</v>
      </c>
      <c r="L72" s="33">
        <v>1.9</v>
      </c>
      <c r="M72" s="33">
        <v>2</v>
      </c>
      <c r="N72" s="34" t="s">
        <v>7</v>
      </c>
      <c r="O72" s="28"/>
      <c r="P72" s="35"/>
      <c r="Q72" s="36"/>
      <c r="R72" s="36"/>
      <c r="S72" s="36"/>
      <c r="T72" s="36"/>
      <c r="U72" s="42"/>
    </row>
    <row r="73" spans="2:21" ht="18" hidden="1">
      <c r="B73" s="25"/>
      <c r="C73" s="32"/>
      <c r="D73" s="26"/>
      <c r="E73" s="60"/>
      <c r="F73" s="60"/>
      <c r="G73" s="60"/>
      <c r="H73" s="26"/>
      <c r="I73" s="52"/>
      <c r="J73" s="186"/>
      <c r="K73" s="33">
        <f>ROUNDUP((K70-K35)*$B$2/2,-1)</f>
        <v>780</v>
      </c>
      <c r="L73" s="33">
        <f>ROUNDUP((L70-L35)*$B$2/2,-1)</f>
        <v>900</v>
      </c>
      <c r="M73" s="41">
        <f>ROUNDUP((M70-M35)*$B$2/2,-1)</f>
        <v>960</v>
      </c>
      <c r="N73" s="34" t="s">
        <v>8</v>
      </c>
      <c r="O73" s="28"/>
      <c r="P73" s="35"/>
      <c r="Q73" s="36"/>
      <c r="R73" s="36"/>
      <c r="S73" s="36"/>
      <c r="T73" s="36"/>
      <c r="U73" s="42"/>
    </row>
    <row r="74" spans="2:21" ht="16.5" customHeight="1" hidden="1">
      <c r="B74" s="25"/>
      <c r="C74" s="32"/>
      <c r="D74" s="26"/>
      <c r="E74" s="26"/>
      <c r="F74" s="52"/>
      <c r="G74" s="52"/>
      <c r="H74" s="26"/>
      <c r="I74" s="52"/>
      <c r="J74" s="52"/>
      <c r="K74" s="186">
        <v>175</v>
      </c>
      <c r="L74" s="41">
        <v>8.2</v>
      </c>
      <c r="M74" s="33">
        <v>8.5</v>
      </c>
      <c r="N74" s="34" t="s">
        <v>5</v>
      </c>
      <c r="O74" s="28"/>
      <c r="P74" s="170" t="s">
        <v>21</v>
      </c>
      <c r="Q74" s="170"/>
      <c r="R74" s="170"/>
      <c r="S74" s="170"/>
      <c r="T74" s="170"/>
      <c r="U74" s="61"/>
    </row>
    <row r="75" spans="2:21" ht="16.5" customHeight="1" hidden="1">
      <c r="B75" s="25"/>
      <c r="C75" s="32"/>
      <c r="D75" s="26"/>
      <c r="E75" s="26"/>
      <c r="F75" s="52"/>
      <c r="G75" s="52"/>
      <c r="H75" s="26"/>
      <c r="I75" s="52"/>
      <c r="J75" s="26"/>
      <c r="K75" s="186"/>
      <c r="L75" s="41"/>
      <c r="M75" s="33"/>
      <c r="N75" s="34" t="s">
        <v>6</v>
      </c>
      <c r="O75" s="28"/>
      <c r="P75" s="170"/>
      <c r="Q75" s="170"/>
      <c r="R75" s="170"/>
      <c r="S75" s="170"/>
      <c r="T75" s="170"/>
      <c r="U75" s="61"/>
    </row>
    <row r="76" spans="2:21" ht="16.5" customHeight="1" hidden="1">
      <c r="B76" s="25"/>
      <c r="C76" s="32"/>
      <c r="D76" s="26"/>
      <c r="E76" s="26"/>
      <c r="F76" s="52"/>
      <c r="G76" s="52"/>
      <c r="H76" s="26"/>
      <c r="I76" s="52"/>
      <c r="J76" s="26"/>
      <c r="K76" s="186"/>
      <c r="L76" s="41">
        <v>1.9</v>
      </c>
      <c r="M76" s="33">
        <v>2</v>
      </c>
      <c r="N76" s="34" t="s">
        <v>7</v>
      </c>
      <c r="O76" s="28"/>
      <c r="P76" s="170"/>
      <c r="Q76" s="170"/>
      <c r="R76" s="170"/>
      <c r="S76" s="170"/>
      <c r="T76" s="170"/>
      <c r="U76" s="42"/>
    </row>
    <row r="77" spans="2:21" ht="16.5" hidden="1">
      <c r="B77" s="25"/>
      <c r="C77" s="32"/>
      <c r="D77" s="32"/>
      <c r="E77" s="26"/>
      <c r="F77" s="52"/>
      <c r="G77" s="52"/>
      <c r="H77" s="32"/>
      <c r="I77" s="62"/>
      <c r="J77" s="63"/>
      <c r="K77" s="186"/>
      <c r="L77" s="65">
        <f>ROUNDUP((L74-L39)*$B$2/2,-1)</f>
        <v>900</v>
      </c>
      <c r="M77" s="41">
        <f>ROUNDUP((M74-M39)*$B$2/2,-1)</f>
        <v>960</v>
      </c>
      <c r="N77" s="34" t="s">
        <v>8</v>
      </c>
      <c r="O77" s="28"/>
      <c r="P77" s="28"/>
      <c r="Q77" s="28"/>
      <c r="R77" s="28"/>
      <c r="S77" s="28"/>
      <c r="T77" s="28"/>
      <c r="U77" s="42"/>
    </row>
    <row r="78" spans="2:21" ht="16.5" hidden="1">
      <c r="B78" s="25"/>
      <c r="C78" s="32"/>
      <c r="D78" s="32"/>
      <c r="E78" s="26"/>
      <c r="F78" s="52"/>
      <c r="G78" s="52"/>
      <c r="H78" s="32"/>
      <c r="I78" s="63"/>
      <c r="J78" s="63"/>
      <c r="K78" s="63"/>
      <c r="L78" s="63"/>
      <c r="M78" s="63"/>
      <c r="N78" s="63"/>
      <c r="O78" s="28"/>
      <c r="P78" s="28"/>
      <c r="Q78" s="28"/>
      <c r="R78" s="28"/>
      <c r="S78" s="28"/>
      <c r="T78" s="28"/>
      <c r="U78" s="42"/>
    </row>
    <row r="79" ht="15" hidden="1"/>
    <row r="80" spans="2:21" ht="15" hidden="1">
      <c r="B80" s="17"/>
      <c r="C80" s="18"/>
      <c r="D80" s="19"/>
      <c r="E80" s="18"/>
      <c r="F80" s="18"/>
      <c r="G80" s="20"/>
      <c r="H80" s="18"/>
      <c r="I80" s="21"/>
      <c r="J80" s="22"/>
      <c r="K80" s="22"/>
      <c r="L80" s="23"/>
      <c r="M80" s="21"/>
      <c r="N80" s="21"/>
      <c r="O80" s="21"/>
      <c r="P80" s="21"/>
      <c r="Q80" s="21"/>
      <c r="R80" s="21"/>
      <c r="S80" s="21"/>
      <c r="T80" s="21"/>
      <c r="U80" s="24"/>
    </row>
    <row r="81" spans="2:21" ht="16.5" hidden="1">
      <c r="B81" s="25">
        <f>B2</f>
        <v>1200</v>
      </c>
      <c r="C81" s="188" t="s">
        <v>23</v>
      </c>
      <c r="D81" s="189"/>
      <c r="E81" s="27">
        <v>140</v>
      </c>
      <c r="F81" s="27">
        <v>150</v>
      </c>
      <c r="G81" s="27">
        <v>160</v>
      </c>
      <c r="H81" s="27">
        <v>170</v>
      </c>
      <c r="I81" s="27">
        <v>180</v>
      </c>
      <c r="J81" s="27">
        <v>190</v>
      </c>
      <c r="K81" s="27">
        <v>200</v>
      </c>
      <c r="L81" s="27">
        <v>210</v>
      </c>
      <c r="M81" s="27">
        <v>220</v>
      </c>
      <c r="N81" s="28"/>
      <c r="O81" s="28"/>
      <c r="P81" s="82" t="s">
        <v>4</v>
      </c>
      <c r="Q81" s="30"/>
      <c r="R81" s="30"/>
      <c r="S81" s="30"/>
      <c r="T81" s="30"/>
      <c r="U81" s="31"/>
    </row>
    <row r="82" spans="2:21" ht="18" hidden="1">
      <c r="B82" s="25">
        <f>143*2</f>
        <v>286</v>
      </c>
      <c r="C82" s="32"/>
      <c r="D82" s="192">
        <v>105</v>
      </c>
      <c r="E82" s="41">
        <v>7.1</v>
      </c>
      <c r="F82" s="33">
        <v>7.4</v>
      </c>
      <c r="G82" s="33">
        <v>7.7</v>
      </c>
      <c r="H82" s="33">
        <v>8.1</v>
      </c>
      <c r="I82" s="33">
        <v>8.6</v>
      </c>
      <c r="J82" s="33">
        <v>8.7</v>
      </c>
      <c r="K82" s="33">
        <v>8.9</v>
      </c>
      <c r="L82" s="33">
        <v>9.3</v>
      </c>
      <c r="M82" s="33">
        <v>9.8</v>
      </c>
      <c r="N82" s="34" t="s">
        <v>5</v>
      </c>
      <c r="O82" s="28"/>
      <c r="P82" s="35" t="s">
        <v>24</v>
      </c>
      <c r="Q82" s="36"/>
      <c r="R82" s="36"/>
      <c r="S82" s="36"/>
      <c r="T82" s="36"/>
      <c r="U82" s="31"/>
    </row>
    <row r="83" spans="2:21" ht="18" hidden="1">
      <c r="B83" s="25">
        <f>11.6*2</f>
        <v>23.2</v>
      </c>
      <c r="C83" s="32"/>
      <c r="D83" s="192"/>
      <c r="E83" s="41"/>
      <c r="F83" s="33"/>
      <c r="G83" s="33"/>
      <c r="H83" s="33"/>
      <c r="I83" s="33"/>
      <c r="J83" s="33"/>
      <c r="K83" s="33"/>
      <c r="L83" s="33"/>
      <c r="M83" s="33"/>
      <c r="N83" s="34" t="s">
        <v>6</v>
      </c>
      <c r="O83" s="28"/>
      <c r="P83" s="35"/>
      <c r="Q83" s="36"/>
      <c r="R83" s="36"/>
      <c r="S83" s="36"/>
      <c r="T83" s="36"/>
      <c r="U83" s="31"/>
    </row>
    <row r="84" spans="2:21" ht="18" hidden="1">
      <c r="B84" s="25"/>
      <c r="C84" s="32"/>
      <c r="D84" s="192"/>
      <c r="E84" s="79"/>
      <c r="F84" s="80"/>
      <c r="G84" s="80"/>
      <c r="H84" s="80"/>
      <c r="I84" s="80"/>
      <c r="J84" s="80"/>
      <c r="K84" s="80"/>
      <c r="L84" s="80"/>
      <c r="M84" s="80"/>
      <c r="N84" s="34" t="s">
        <v>7</v>
      </c>
      <c r="O84" s="28"/>
      <c r="P84" s="35"/>
      <c r="Q84" s="36"/>
      <c r="R84" s="36"/>
      <c r="S84" s="36"/>
      <c r="T84" s="36"/>
      <c r="U84" s="31"/>
    </row>
    <row r="85" spans="2:21" ht="18" hidden="1">
      <c r="B85" s="25"/>
      <c r="C85" s="32"/>
      <c r="D85" s="192"/>
      <c r="E85" s="41">
        <f aca="true" t="shared" si="11" ref="E85:M85">ROUNDUP((E82-E11)*$B$2/2,-1)</f>
        <v>1620</v>
      </c>
      <c r="F85" s="33">
        <f t="shared" si="11"/>
        <v>1740</v>
      </c>
      <c r="G85" s="33">
        <f t="shared" si="11"/>
        <v>1860</v>
      </c>
      <c r="H85" s="33">
        <f t="shared" si="11"/>
        <v>1920</v>
      </c>
      <c r="I85" s="33">
        <f t="shared" si="11"/>
        <v>2100</v>
      </c>
      <c r="J85" s="33">
        <f t="shared" si="11"/>
        <v>2040</v>
      </c>
      <c r="K85" s="33">
        <f t="shared" si="11"/>
        <v>2040</v>
      </c>
      <c r="L85" s="33">
        <f t="shared" si="11"/>
        <v>2160</v>
      </c>
      <c r="M85" s="33">
        <f t="shared" si="11"/>
        <v>2400</v>
      </c>
      <c r="N85" s="34" t="s">
        <v>8</v>
      </c>
      <c r="O85" s="28"/>
      <c r="P85" s="35"/>
      <c r="Q85" s="36"/>
      <c r="R85" s="36"/>
      <c r="S85" s="36"/>
      <c r="T85" s="36"/>
      <c r="U85" s="31"/>
    </row>
    <row r="86" spans="2:21" ht="18.75" hidden="1" thickBot="1">
      <c r="B86" s="25"/>
      <c r="C86" s="32"/>
      <c r="D86" s="38"/>
      <c r="E86" s="186">
        <v>115</v>
      </c>
      <c r="F86" s="75">
        <v>7.6</v>
      </c>
      <c r="G86" s="39">
        <v>7.9</v>
      </c>
      <c r="H86" s="39">
        <v>8.2</v>
      </c>
      <c r="I86" s="39">
        <v>8.8</v>
      </c>
      <c r="J86" s="39">
        <v>9</v>
      </c>
      <c r="K86" s="39">
        <v>9.2</v>
      </c>
      <c r="L86" s="81">
        <v>9.5</v>
      </c>
      <c r="M86" s="41">
        <v>9.8</v>
      </c>
      <c r="N86" s="34" t="s">
        <v>5</v>
      </c>
      <c r="O86" s="28"/>
      <c r="P86" s="35" t="s">
        <v>9</v>
      </c>
      <c r="Q86" s="36"/>
      <c r="R86" s="36"/>
      <c r="S86" s="36"/>
      <c r="T86" s="36" t="s">
        <v>10</v>
      </c>
      <c r="U86" s="42"/>
    </row>
    <row r="87" spans="2:21" ht="18" hidden="1">
      <c r="B87" s="25"/>
      <c r="C87" s="32"/>
      <c r="D87" s="38"/>
      <c r="E87" s="186"/>
      <c r="F87" s="75"/>
      <c r="G87" s="39"/>
      <c r="H87" s="39"/>
      <c r="I87" s="39"/>
      <c r="J87" s="39"/>
      <c r="K87" s="39"/>
      <c r="L87" s="77"/>
      <c r="M87" s="39"/>
      <c r="N87" s="34" t="s">
        <v>6</v>
      </c>
      <c r="O87" s="28"/>
      <c r="P87" s="35"/>
      <c r="Q87" s="36"/>
      <c r="R87" s="36"/>
      <c r="S87" s="36"/>
      <c r="T87" s="36"/>
      <c r="U87" s="42"/>
    </row>
    <row r="88" spans="2:21" ht="18.75" hidden="1" thickBot="1">
      <c r="B88" s="44"/>
      <c r="C88" s="45"/>
      <c r="D88" s="38"/>
      <c r="E88" s="186"/>
      <c r="F88" s="75"/>
      <c r="G88" s="39"/>
      <c r="H88" s="39"/>
      <c r="I88" s="39"/>
      <c r="J88" s="39"/>
      <c r="K88" s="39"/>
      <c r="L88" s="81"/>
      <c r="M88" s="41"/>
      <c r="N88" s="34" t="s">
        <v>7</v>
      </c>
      <c r="O88" s="28"/>
      <c r="P88" s="35"/>
      <c r="Q88" s="36"/>
      <c r="R88" s="36"/>
      <c r="S88" s="36"/>
      <c r="T88" s="36"/>
      <c r="U88" s="42"/>
    </row>
    <row r="89" spans="2:21" ht="18" hidden="1">
      <c r="B89" s="44"/>
      <c r="C89" s="45"/>
      <c r="D89" s="38"/>
      <c r="E89" s="186"/>
      <c r="F89" s="41">
        <f aca="true" t="shared" si="12" ref="F89:M89">ROUNDUP((F86-F15)*$B$2/2,-1)</f>
        <v>1800</v>
      </c>
      <c r="G89" s="41">
        <f t="shared" si="12"/>
        <v>1860</v>
      </c>
      <c r="H89" s="41">
        <f t="shared" si="12"/>
        <v>1920</v>
      </c>
      <c r="I89" s="41">
        <f t="shared" si="12"/>
        <v>2160</v>
      </c>
      <c r="J89" s="41">
        <f t="shared" si="12"/>
        <v>2160</v>
      </c>
      <c r="K89" s="41">
        <f t="shared" si="12"/>
        <v>2160</v>
      </c>
      <c r="L89" s="78">
        <f t="shared" si="12"/>
        <v>2220</v>
      </c>
      <c r="M89" s="33">
        <f t="shared" si="12"/>
        <v>2220</v>
      </c>
      <c r="N89" s="34" t="s">
        <v>8</v>
      </c>
      <c r="O89" s="28"/>
      <c r="P89" s="35"/>
      <c r="Q89" s="36"/>
      <c r="R89" s="36"/>
      <c r="S89" s="36"/>
      <c r="T89" s="36"/>
      <c r="U89" s="42"/>
    </row>
    <row r="90" spans="2:21" ht="18" hidden="1">
      <c r="B90" s="49"/>
      <c r="C90" s="50"/>
      <c r="D90" s="51"/>
      <c r="E90" s="52"/>
      <c r="F90" s="186">
        <v>125</v>
      </c>
      <c r="G90" s="41">
        <v>8.1</v>
      </c>
      <c r="H90" s="33">
        <v>8.6</v>
      </c>
      <c r="I90" s="33">
        <v>8.8</v>
      </c>
      <c r="J90" s="33">
        <v>9.2</v>
      </c>
      <c r="K90" s="33">
        <v>9.6</v>
      </c>
      <c r="L90" s="33">
        <v>9.9</v>
      </c>
      <c r="M90" s="33">
        <v>10.4</v>
      </c>
      <c r="N90" s="34" t="s">
        <v>5</v>
      </c>
      <c r="O90" s="28"/>
      <c r="P90" s="35" t="s">
        <v>11</v>
      </c>
      <c r="Q90" s="36"/>
      <c r="R90" s="36"/>
      <c r="S90" s="36"/>
      <c r="T90" s="36" t="s">
        <v>12</v>
      </c>
      <c r="U90" s="42"/>
    </row>
    <row r="91" spans="2:21" ht="18" hidden="1">
      <c r="B91" s="49"/>
      <c r="C91" s="50"/>
      <c r="D91" s="51"/>
      <c r="E91" s="52"/>
      <c r="F91" s="186"/>
      <c r="G91" s="41"/>
      <c r="H91" s="33"/>
      <c r="I91" s="33"/>
      <c r="J91" s="33"/>
      <c r="K91" s="33"/>
      <c r="L91" s="33"/>
      <c r="M91" s="33"/>
      <c r="N91" s="34" t="s">
        <v>6</v>
      </c>
      <c r="O91" s="28"/>
      <c r="P91" s="35"/>
      <c r="Q91" s="36"/>
      <c r="R91" s="36"/>
      <c r="S91" s="36"/>
      <c r="T91" s="36"/>
      <c r="U91" s="42"/>
    </row>
    <row r="92" spans="2:21" ht="18" hidden="1">
      <c r="B92" s="4"/>
      <c r="C92" s="4"/>
      <c r="D92" s="4"/>
      <c r="E92" s="52"/>
      <c r="F92" s="186"/>
      <c r="G92" s="41"/>
      <c r="H92" s="33"/>
      <c r="I92" s="33"/>
      <c r="J92" s="33"/>
      <c r="K92" s="33"/>
      <c r="L92" s="33"/>
      <c r="M92" s="33"/>
      <c r="N92" s="34" t="s">
        <v>7</v>
      </c>
      <c r="O92" s="28"/>
      <c r="P92" s="35"/>
      <c r="Q92" s="36"/>
      <c r="R92" s="36"/>
      <c r="S92" s="36"/>
      <c r="T92" s="36"/>
      <c r="U92" s="42"/>
    </row>
    <row r="93" spans="2:21" ht="18" hidden="1">
      <c r="B93" s="4"/>
      <c r="C93" s="4"/>
      <c r="D93" s="4"/>
      <c r="E93" s="52"/>
      <c r="F93" s="186"/>
      <c r="G93" s="33">
        <f aca="true" t="shared" si="13" ref="G93:M93">ROUNDUP((G90-G19)*$B$2/2,-1)</f>
        <v>1980</v>
      </c>
      <c r="H93" s="33">
        <f t="shared" si="13"/>
        <v>2040</v>
      </c>
      <c r="I93" s="33">
        <f t="shared" si="13"/>
        <v>2040</v>
      </c>
      <c r="J93" s="33">
        <f t="shared" si="13"/>
        <v>2220</v>
      </c>
      <c r="K93" s="33">
        <f t="shared" si="13"/>
        <v>2340</v>
      </c>
      <c r="L93" s="33">
        <f t="shared" si="13"/>
        <v>2400</v>
      </c>
      <c r="M93" s="33">
        <f t="shared" si="13"/>
        <v>2520</v>
      </c>
      <c r="N93" s="34" t="s">
        <v>8</v>
      </c>
      <c r="O93" s="28"/>
      <c r="P93" s="35"/>
      <c r="Q93" s="36"/>
      <c r="R93" s="36"/>
      <c r="S93" s="36"/>
      <c r="T93" s="36"/>
      <c r="U93" s="42"/>
    </row>
    <row r="94" spans="2:21" ht="18" hidden="1">
      <c r="B94" s="53"/>
      <c r="C94" s="54"/>
      <c r="D94" s="55"/>
      <c r="E94" s="45"/>
      <c r="F94" s="52"/>
      <c r="G94" s="186">
        <v>135</v>
      </c>
      <c r="H94" s="41">
        <v>9</v>
      </c>
      <c r="I94" s="33">
        <v>9.2</v>
      </c>
      <c r="J94" s="33">
        <v>9.5</v>
      </c>
      <c r="K94" s="33">
        <v>9.8</v>
      </c>
      <c r="L94" s="33">
        <v>10.1</v>
      </c>
      <c r="M94" s="33">
        <v>10.6</v>
      </c>
      <c r="N94" s="34" t="s">
        <v>5</v>
      </c>
      <c r="O94" s="28"/>
      <c r="P94" s="35" t="s">
        <v>13</v>
      </c>
      <c r="Q94" s="36"/>
      <c r="R94" s="36"/>
      <c r="S94" s="36"/>
      <c r="T94" s="36" t="s">
        <v>14</v>
      </c>
      <c r="U94" s="42"/>
    </row>
    <row r="95" spans="2:21" ht="18" hidden="1">
      <c r="B95" s="53"/>
      <c r="C95" s="56"/>
      <c r="D95" s="56"/>
      <c r="E95" s="4"/>
      <c r="F95" s="52"/>
      <c r="G95" s="186"/>
      <c r="H95" s="41"/>
      <c r="I95" s="33"/>
      <c r="J95" s="33"/>
      <c r="K95" s="33"/>
      <c r="L95" s="33"/>
      <c r="M95" s="33"/>
      <c r="N95" s="34" t="s">
        <v>6</v>
      </c>
      <c r="O95" s="28"/>
      <c r="P95" s="35"/>
      <c r="Q95" s="36"/>
      <c r="R95" s="36"/>
      <c r="S95" s="36"/>
      <c r="T95" s="36"/>
      <c r="U95" s="42"/>
    </row>
    <row r="96" spans="2:21" ht="18" hidden="1">
      <c r="B96" s="57"/>
      <c r="C96" s="45"/>
      <c r="D96" s="28"/>
      <c r="E96" s="52"/>
      <c r="F96" s="52"/>
      <c r="G96" s="186"/>
      <c r="H96" s="41"/>
      <c r="I96" s="33"/>
      <c r="J96" s="33"/>
      <c r="K96" s="33"/>
      <c r="L96" s="33"/>
      <c r="M96" s="33"/>
      <c r="N96" s="34" t="s">
        <v>7</v>
      </c>
      <c r="O96" s="28"/>
      <c r="P96" s="35"/>
      <c r="Q96" s="36"/>
      <c r="R96" s="36"/>
      <c r="S96" s="36"/>
      <c r="T96" s="36"/>
      <c r="U96" s="42"/>
    </row>
    <row r="97" spans="2:21" ht="18" hidden="1">
      <c r="B97" s="57"/>
      <c r="C97" s="45"/>
      <c r="D97" s="28"/>
      <c r="E97" s="52"/>
      <c r="F97" s="52"/>
      <c r="G97" s="186"/>
      <c r="H97" s="33">
        <f aca="true" t="shared" si="14" ref="H97:M97">ROUNDUP((H94-H23)*$B$2/2,-1)</f>
        <v>2100</v>
      </c>
      <c r="I97" s="33">
        <f t="shared" si="14"/>
        <v>2100</v>
      </c>
      <c r="J97" s="33">
        <f t="shared" si="14"/>
        <v>2280</v>
      </c>
      <c r="K97" s="33">
        <f t="shared" si="14"/>
        <v>2400</v>
      </c>
      <c r="L97" s="33">
        <f t="shared" si="14"/>
        <v>2460</v>
      </c>
      <c r="M97" s="33">
        <f t="shared" si="14"/>
        <v>2580</v>
      </c>
      <c r="N97" s="34" t="s">
        <v>8</v>
      </c>
      <c r="O97" s="28"/>
      <c r="P97" s="35"/>
      <c r="Q97" s="36"/>
      <c r="R97" s="36"/>
      <c r="S97" s="36"/>
      <c r="T97" s="36"/>
      <c r="U97" s="42"/>
    </row>
    <row r="98" spans="2:21" ht="18" hidden="1">
      <c r="B98" s="44"/>
      <c r="C98" s="32"/>
      <c r="D98" s="58"/>
      <c r="E98" s="26"/>
      <c r="F98" s="52"/>
      <c r="G98" s="52"/>
      <c r="H98" s="186">
        <v>145</v>
      </c>
      <c r="I98" s="41">
        <v>9.4</v>
      </c>
      <c r="J98" s="33">
        <v>9.7</v>
      </c>
      <c r="K98" s="33">
        <v>10</v>
      </c>
      <c r="L98" s="33">
        <v>10.4</v>
      </c>
      <c r="M98" s="33">
        <v>10.9</v>
      </c>
      <c r="N98" s="34" t="s">
        <v>5</v>
      </c>
      <c r="O98" s="28"/>
      <c r="P98" s="35" t="s">
        <v>15</v>
      </c>
      <c r="Q98" s="36"/>
      <c r="R98" s="36"/>
      <c r="S98" s="36"/>
      <c r="T98" s="36" t="s">
        <v>16</v>
      </c>
      <c r="U98" s="42"/>
    </row>
    <row r="99" spans="2:21" ht="18" hidden="1">
      <c r="B99" s="44"/>
      <c r="C99" s="32"/>
      <c r="D99" s="58"/>
      <c r="E99" s="26"/>
      <c r="F99" s="52"/>
      <c r="G99" s="52"/>
      <c r="H99" s="186"/>
      <c r="I99" s="41"/>
      <c r="J99" s="33"/>
      <c r="K99" s="33"/>
      <c r="L99" s="33"/>
      <c r="M99" s="33"/>
      <c r="N99" s="34" t="s">
        <v>6</v>
      </c>
      <c r="O99" s="28"/>
      <c r="P99" s="35"/>
      <c r="Q99" s="36"/>
      <c r="R99" s="36"/>
      <c r="S99" s="36"/>
      <c r="T99" s="36"/>
      <c r="U99" s="42"/>
    </row>
    <row r="100" spans="2:21" ht="18" hidden="1">
      <c r="B100" s="4"/>
      <c r="C100" s="32"/>
      <c r="D100" s="58"/>
      <c r="E100" s="26"/>
      <c r="F100" s="52"/>
      <c r="G100" s="52"/>
      <c r="H100" s="186"/>
      <c r="I100" s="41"/>
      <c r="J100" s="33"/>
      <c r="K100" s="33"/>
      <c r="L100" s="33"/>
      <c r="M100" s="33"/>
      <c r="N100" s="34" t="s">
        <v>7</v>
      </c>
      <c r="O100" s="28"/>
      <c r="P100" s="35"/>
      <c r="Q100" s="36"/>
      <c r="R100" s="36"/>
      <c r="S100" s="36"/>
      <c r="T100" s="36"/>
      <c r="U100" s="42"/>
    </row>
    <row r="101" spans="2:21" ht="18" hidden="1">
      <c r="B101" s="4"/>
      <c r="C101" s="32"/>
      <c r="D101" s="58"/>
      <c r="E101" s="26"/>
      <c r="F101" s="52"/>
      <c r="G101" s="52"/>
      <c r="H101" s="186"/>
      <c r="I101" s="33">
        <f>ROUNDUP((I98-I27)*$B$2/2,-1)</f>
        <v>2160</v>
      </c>
      <c r="J101" s="33">
        <f>ROUNDUP((J98-J27)*$B$2/2,-1)</f>
        <v>2280</v>
      </c>
      <c r="K101" s="33">
        <f>ROUNDUP((K98-K27)*$B$2/2,-1)</f>
        <v>2400</v>
      </c>
      <c r="L101" s="33">
        <f>ROUNDUP((L98-L27)*$B$2/2,-1)</f>
        <v>2580</v>
      </c>
      <c r="M101" s="33">
        <f>ROUNDUP((M98-M27)*$B$2/2,-1)</f>
        <v>2640</v>
      </c>
      <c r="N101" s="34" t="s">
        <v>8</v>
      </c>
      <c r="O101" s="28"/>
      <c r="P101" s="35"/>
      <c r="Q101" s="36"/>
      <c r="R101" s="36"/>
      <c r="S101" s="36"/>
      <c r="T101" s="36"/>
      <c r="U101" s="42"/>
    </row>
    <row r="102" spans="2:21" ht="18" hidden="1">
      <c r="B102" s="25"/>
      <c r="C102" s="32"/>
      <c r="D102" s="58"/>
      <c r="E102" s="26"/>
      <c r="F102" s="58"/>
      <c r="G102" s="52"/>
      <c r="H102" s="52"/>
      <c r="I102" s="186">
        <v>155</v>
      </c>
      <c r="J102" s="41">
        <v>10</v>
      </c>
      <c r="K102" s="33">
        <v>10.2</v>
      </c>
      <c r="L102" s="33">
        <v>10.7</v>
      </c>
      <c r="M102" s="33">
        <v>11.2</v>
      </c>
      <c r="N102" s="34" t="s">
        <v>5</v>
      </c>
      <c r="O102" s="28"/>
      <c r="P102" s="59" t="s">
        <v>17</v>
      </c>
      <c r="Q102" s="36"/>
      <c r="R102" s="36"/>
      <c r="S102" s="36"/>
      <c r="T102" s="36" t="s">
        <v>18</v>
      </c>
      <c r="U102" s="42"/>
    </row>
    <row r="103" spans="2:21" ht="18" hidden="1">
      <c r="B103" s="25"/>
      <c r="C103" s="32"/>
      <c r="D103" s="58"/>
      <c r="E103" s="26"/>
      <c r="F103" s="58"/>
      <c r="G103" s="52"/>
      <c r="H103" s="52"/>
      <c r="I103" s="186"/>
      <c r="J103" s="41"/>
      <c r="K103" s="33"/>
      <c r="L103" s="33"/>
      <c r="M103" s="33"/>
      <c r="N103" s="34" t="s">
        <v>6</v>
      </c>
      <c r="O103" s="28"/>
      <c r="P103" s="59"/>
      <c r="Q103" s="36"/>
      <c r="R103" s="36"/>
      <c r="S103" s="36"/>
      <c r="T103" s="36"/>
      <c r="U103" s="42"/>
    </row>
    <row r="104" spans="2:21" ht="18" hidden="1">
      <c r="B104" s="25"/>
      <c r="C104" s="32"/>
      <c r="D104" s="58"/>
      <c r="E104" s="26"/>
      <c r="F104" s="58"/>
      <c r="G104" s="52"/>
      <c r="H104" s="52"/>
      <c r="I104" s="186"/>
      <c r="J104" s="41"/>
      <c r="K104" s="33"/>
      <c r="L104" s="33"/>
      <c r="M104" s="33"/>
      <c r="N104" s="34" t="s">
        <v>7</v>
      </c>
      <c r="O104" s="28"/>
      <c r="P104" s="59"/>
      <c r="Q104" s="36"/>
      <c r="R104" s="36"/>
      <c r="S104" s="36"/>
      <c r="T104" s="36"/>
      <c r="U104" s="42"/>
    </row>
    <row r="105" spans="2:21" ht="18" hidden="1">
      <c r="B105" s="25"/>
      <c r="C105" s="32"/>
      <c r="D105" s="58"/>
      <c r="E105" s="26"/>
      <c r="F105" s="58"/>
      <c r="G105" s="52"/>
      <c r="H105" s="52"/>
      <c r="I105" s="186"/>
      <c r="J105" s="33">
        <f>ROUNDUP((J102-J31)*$B$2/2,-1)</f>
        <v>2400</v>
      </c>
      <c r="K105" s="33">
        <f>ROUNDUP((K102-K31)*$B$2/2,-1)</f>
        <v>2460</v>
      </c>
      <c r="L105" s="33">
        <f>ROUNDUP((L102-L31)*$B$2/2,-1)</f>
        <v>2580</v>
      </c>
      <c r="M105" s="33">
        <f>ROUNDUP((M102-M31)*$B$2/2,-1)</f>
        <v>2700</v>
      </c>
      <c r="N105" s="34" t="s">
        <v>8</v>
      </c>
      <c r="O105" s="28"/>
      <c r="P105" s="59"/>
      <c r="Q105" s="36"/>
      <c r="R105" s="36"/>
      <c r="S105" s="36"/>
      <c r="T105" s="36"/>
      <c r="U105" s="42"/>
    </row>
    <row r="106" spans="2:21" ht="18" hidden="1">
      <c r="B106" s="25"/>
      <c r="C106" s="32"/>
      <c r="D106" s="26"/>
      <c r="E106" s="60"/>
      <c r="F106" s="60"/>
      <c r="G106" s="60"/>
      <c r="H106" s="26"/>
      <c r="I106" s="52"/>
      <c r="J106" s="186">
        <v>165</v>
      </c>
      <c r="K106" s="41">
        <v>10.4</v>
      </c>
      <c r="L106" s="33">
        <v>11</v>
      </c>
      <c r="M106" s="33">
        <v>11.4</v>
      </c>
      <c r="N106" s="34" t="s">
        <v>5</v>
      </c>
      <c r="O106" s="28"/>
      <c r="P106" s="35" t="s">
        <v>19</v>
      </c>
      <c r="Q106" s="36"/>
      <c r="R106" s="36"/>
      <c r="S106" s="36"/>
      <c r="T106" s="36" t="s">
        <v>20</v>
      </c>
      <c r="U106" s="42"/>
    </row>
    <row r="107" spans="2:21" ht="18" hidden="1">
      <c r="B107" s="25"/>
      <c r="C107" s="32"/>
      <c r="D107" s="26"/>
      <c r="E107" s="60"/>
      <c r="F107" s="60"/>
      <c r="G107" s="60"/>
      <c r="H107" s="26"/>
      <c r="I107" s="52"/>
      <c r="J107" s="186"/>
      <c r="K107" s="41"/>
      <c r="L107" s="33"/>
      <c r="M107" s="33"/>
      <c r="N107" s="34" t="s">
        <v>6</v>
      </c>
      <c r="O107" s="28"/>
      <c r="P107" s="35"/>
      <c r="Q107" s="36"/>
      <c r="R107" s="36"/>
      <c r="S107" s="36"/>
      <c r="T107" s="36"/>
      <c r="U107" s="42"/>
    </row>
    <row r="108" spans="2:21" ht="18" hidden="1">
      <c r="B108" s="25"/>
      <c r="C108" s="32"/>
      <c r="D108" s="26"/>
      <c r="E108" s="60"/>
      <c r="F108" s="60"/>
      <c r="G108" s="60"/>
      <c r="H108" s="26"/>
      <c r="I108" s="52"/>
      <c r="J108" s="186"/>
      <c r="K108" s="41"/>
      <c r="L108" s="33"/>
      <c r="M108" s="33"/>
      <c r="N108" s="34" t="s">
        <v>7</v>
      </c>
      <c r="O108" s="28"/>
      <c r="P108" s="35"/>
      <c r="Q108" s="36"/>
      <c r="R108" s="36"/>
      <c r="S108" s="36"/>
      <c r="T108" s="36"/>
      <c r="U108" s="42"/>
    </row>
    <row r="109" spans="2:21" ht="18" hidden="1">
      <c r="B109" s="25"/>
      <c r="C109" s="32"/>
      <c r="D109" s="26"/>
      <c r="E109" s="60"/>
      <c r="F109" s="60"/>
      <c r="G109" s="60"/>
      <c r="H109" s="26"/>
      <c r="I109" s="52"/>
      <c r="J109" s="186"/>
      <c r="K109" s="33">
        <f>ROUNDUP((K106-K35)*$B$2/2,-1)</f>
        <v>2520</v>
      </c>
      <c r="L109" s="33">
        <f>ROUNDUP((L106-L35)*$B$2/2,-1)</f>
        <v>2700</v>
      </c>
      <c r="M109" s="33">
        <f>ROUNDUP((M106-M35)*$B$2/2,-1)</f>
        <v>2820</v>
      </c>
      <c r="N109" s="34" t="s">
        <v>8</v>
      </c>
      <c r="O109" s="28"/>
      <c r="P109" s="35"/>
      <c r="Q109" s="36"/>
      <c r="R109" s="36"/>
      <c r="S109" s="36"/>
      <c r="T109" s="36"/>
      <c r="U109" s="42"/>
    </row>
    <row r="110" spans="2:21" ht="16.5" customHeight="1" hidden="1">
      <c r="B110" s="25"/>
      <c r="C110" s="32"/>
      <c r="D110" s="26"/>
      <c r="E110" s="26"/>
      <c r="F110" s="52"/>
      <c r="G110" s="52"/>
      <c r="H110" s="26"/>
      <c r="I110" s="52"/>
      <c r="J110" s="52"/>
      <c r="K110" s="186">
        <v>175</v>
      </c>
      <c r="L110" s="41">
        <v>11.3</v>
      </c>
      <c r="M110" s="33">
        <v>11.7</v>
      </c>
      <c r="N110" s="34" t="s">
        <v>5</v>
      </c>
      <c r="O110" s="28"/>
      <c r="P110" s="170" t="s">
        <v>21</v>
      </c>
      <c r="Q110" s="170"/>
      <c r="R110" s="170"/>
      <c r="S110" s="170"/>
      <c r="T110" s="170"/>
      <c r="U110" s="61"/>
    </row>
    <row r="111" spans="2:21" ht="16.5" customHeight="1" hidden="1">
      <c r="B111" s="25"/>
      <c r="C111" s="32"/>
      <c r="D111" s="26"/>
      <c r="E111" s="26"/>
      <c r="F111" s="52"/>
      <c r="G111" s="52"/>
      <c r="H111" s="26"/>
      <c r="I111" s="52"/>
      <c r="J111" s="26"/>
      <c r="K111" s="186"/>
      <c r="L111" s="41"/>
      <c r="M111" s="33"/>
      <c r="N111" s="34" t="s">
        <v>6</v>
      </c>
      <c r="O111" s="28"/>
      <c r="P111" s="170"/>
      <c r="Q111" s="170"/>
      <c r="R111" s="170"/>
      <c r="S111" s="170"/>
      <c r="T111" s="170"/>
      <c r="U111" s="61"/>
    </row>
    <row r="112" spans="2:21" ht="16.5" customHeight="1" hidden="1">
      <c r="B112" s="25">
        <v>7065.73</v>
      </c>
      <c r="C112" s="32"/>
      <c r="D112" s="26"/>
      <c r="E112" s="26"/>
      <c r="F112" s="52"/>
      <c r="G112" s="52"/>
      <c r="H112" s="26"/>
      <c r="I112" s="52"/>
      <c r="J112" s="26"/>
      <c r="K112" s="186"/>
      <c r="L112" s="41"/>
      <c r="M112" s="33"/>
      <c r="N112" s="34" t="s">
        <v>7</v>
      </c>
      <c r="O112" s="28"/>
      <c r="P112" s="170"/>
      <c r="Q112" s="170"/>
      <c r="R112" s="170"/>
      <c r="S112" s="170"/>
      <c r="T112" s="170"/>
      <c r="U112" s="42"/>
    </row>
    <row r="113" spans="2:21" ht="16.5" hidden="1">
      <c r="B113" s="25">
        <f>175*2</f>
        <v>350</v>
      </c>
      <c r="C113" s="32"/>
      <c r="D113" s="32"/>
      <c r="E113" s="26"/>
      <c r="F113" s="52"/>
      <c r="G113" s="52"/>
      <c r="H113" s="32"/>
      <c r="I113" s="62"/>
      <c r="J113" s="63"/>
      <c r="K113" s="186"/>
      <c r="L113" s="65">
        <f>ROUNDUP((L110-L39)*$B$2/2,-1)</f>
        <v>2760</v>
      </c>
      <c r="M113" s="33">
        <f>ROUNDUP((M110-M39)*$B$2/2,-1)</f>
        <v>2880</v>
      </c>
      <c r="N113" s="34" t="s">
        <v>8</v>
      </c>
      <c r="O113" s="28"/>
      <c r="P113" s="28"/>
      <c r="Q113" s="28"/>
      <c r="R113" s="28"/>
      <c r="S113" s="28"/>
      <c r="T113" s="28"/>
      <c r="U113" s="42"/>
    </row>
    <row r="114" spans="2:21" ht="16.5" hidden="1">
      <c r="B114" s="25"/>
      <c r="C114" s="32"/>
      <c r="D114" s="32"/>
      <c r="E114" s="26"/>
      <c r="F114" s="52"/>
      <c r="G114" s="52"/>
      <c r="H114" s="32"/>
      <c r="I114" s="63"/>
      <c r="J114" s="63"/>
      <c r="K114" s="63"/>
      <c r="L114" s="63"/>
      <c r="M114" s="63"/>
      <c r="N114" s="63"/>
      <c r="O114" s="28"/>
      <c r="P114" s="28"/>
      <c r="Q114" s="28"/>
      <c r="R114" s="28"/>
      <c r="S114" s="28"/>
      <c r="T114" s="28"/>
      <c r="U114" s="42"/>
    </row>
    <row r="115" spans="2:18" ht="25.5" hidden="1">
      <c r="B115" s="13" t="s">
        <v>28</v>
      </c>
      <c r="C115" s="86"/>
      <c r="D115" s="10"/>
      <c r="E115" s="10"/>
      <c r="F115" s="87"/>
      <c r="G115" s="10"/>
      <c r="H115" s="4"/>
      <c r="I115" s="4"/>
      <c r="J115" s="86"/>
      <c r="K115" s="10"/>
      <c r="L115" s="4"/>
      <c r="M115" s="4"/>
      <c r="N115" s="4"/>
      <c r="O115" s="4"/>
      <c r="P115" s="4"/>
      <c r="Q115" s="88"/>
      <c r="R115" s="88"/>
    </row>
    <row r="116" spans="2:18" ht="16.5" hidden="1" thickBot="1"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ht="16.5" hidden="1">
      <c r="B117" s="173" t="s">
        <v>29</v>
      </c>
      <c r="C117" s="174"/>
      <c r="D117" s="89">
        <v>80</v>
      </c>
      <c r="E117" s="89">
        <v>90</v>
      </c>
      <c r="F117" s="89">
        <v>100</v>
      </c>
      <c r="G117" s="89">
        <v>110</v>
      </c>
      <c r="H117" s="89">
        <v>120</v>
      </c>
      <c r="I117" s="89">
        <v>130</v>
      </c>
      <c r="J117" s="89">
        <v>140</v>
      </c>
      <c r="K117" s="89">
        <v>150</v>
      </c>
      <c r="L117" s="89">
        <v>160</v>
      </c>
      <c r="M117" s="89">
        <v>170</v>
      </c>
      <c r="N117" s="89">
        <v>180</v>
      </c>
      <c r="O117" s="90">
        <v>190</v>
      </c>
      <c r="P117" s="91">
        <v>200</v>
      </c>
      <c r="Q117" s="92">
        <v>210</v>
      </c>
      <c r="R117" s="93">
        <v>220</v>
      </c>
    </row>
    <row r="118" spans="2:21" ht="18.75" hidden="1">
      <c r="B118" s="173" t="s">
        <v>5</v>
      </c>
      <c r="C118" s="174"/>
      <c r="D118" s="33">
        <v>2</v>
      </c>
      <c r="E118" s="33">
        <v>2.3</v>
      </c>
      <c r="F118" s="33">
        <v>2.5</v>
      </c>
      <c r="G118" s="33">
        <v>2.6</v>
      </c>
      <c r="H118" s="33">
        <v>2.6</v>
      </c>
      <c r="I118" s="33">
        <v>2.7</v>
      </c>
      <c r="J118" s="33">
        <v>2.9</v>
      </c>
      <c r="K118" s="33">
        <v>3.6</v>
      </c>
      <c r="L118" s="33">
        <v>3.6</v>
      </c>
      <c r="M118" s="33">
        <v>3.8</v>
      </c>
      <c r="N118" s="33">
        <v>4</v>
      </c>
      <c r="O118" s="33">
        <v>4.1</v>
      </c>
      <c r="P118" s="94">
        <v>4</v>
      </c>
      <c r="Q118" s="33">
        <v>4.2</v>
      </c>
      <c r="R118" s="95">
        <v>4.4</v>
      </c>
      <c r="U118" s="96">
        <f>B2</f>
        <v>1200</v>
      </c>
    </row>
    <row r="119" spans="2:21" ht="18.75" hidden="1">
      <c r="B119" s="173" t="s">
        <v>6</v>
      </c>
      <c r="C119" s="174"/>
      <c r="D119" s="33">
        <v>0.9</v>
      </c>
      <c r="E119" s="33">
        <v>1</v>
      </c>
      <c r="F119" s="33">
        <v>1.1</v>
      </c>
      <c r="G119" s="33">
        <v>1.2</v>
      </c>
      <c r="H119" s="33">
        <v>1.2</v>
      </c>
      <c r="I119" s="33">
        <v>1.2</v>
      </c>
      <c r="J119" s="33">
        <v>1.3</v>
      </c>
      <c r="K119" s="33">
        <v>1.4</v>
      </c>
      <c r="L119" s="33">
        <v>1.5</v>
      </c>
      <c r="M119" s="33">
        <v>1.6</v>
      </c>
      <c r="N119" s="33">
        <v>1.7</v>
      </c>
      <c r="O119" s="33">
        <v>1.8</v>
      </c>
      <c r="P119" s="94">
        <v>1.9</v>
      </c>
      <c r="Q119" s="33">
        <v>2</v>
      </c>
      <c r="R119" s="95">
        <v>2.1</v>
      </c>
      <c r="U119" s="96">
        <f>143*2</f>
        <v>286</v>
      </c>
    </row>
    <row r="120" spans="2:21" ht="18.75" hidden="1">
      <c r="B120" s="173" t="s">
        <v>7</v>
      </c>
      <c r="C120" s="174"/>
      <c r="D120" s="37">
        <v>0.7</v>
      </c>
      <c r="E120" s="37">
        <v>0.8</v>
      </c>
      <c r="F120" s="37">
        <v>0.9</v>
      </c>
      <c r="G120" s="37">
        <v>1</v>
      </c>
      <c r="H120" s="37">
        <v>1.1</v>
      </c>
      <c r="I120" s="37">
        <v>1.2</v>
      </c>
      <c r="J120" s="37">
        <v>1.3</v>
      </c>
      <c r="K120" s="37">
        <v>1.4</v>
      </c>
      <c r="L120" s="37">
        <v>1.5</v>
      </c>
      <c r="M120" s="37">
        <v>1.6</v>
      </c>
      <c r="N120" s="37">
        <v>1.7</v>
      </c>
      <c r="O120" s="37">
        <v>1.8</v>
      </c>
      <c r="P120" s="97">
        <v>1.9</v>
      </c>
      <c r="Q120" s="37">
        <v>2</v>
      </c>
      <c r="R120" s="98">
        <v>2.1</v>
      </c>
      <c r="U120" s="96">
        <f>11.6*2</f>
        <v>23.2</v>
      </c>
    </row>
    <row r="121" spans="2:21" ht="18.75" hidden="1">
      <c r="B121" s="175" t="s">
        <v>8</v>
      </c>
      <c r="C121" s="175"/>
      <c r="D121" s="33">
        <f aca="true" t="shared" si="15" ref="D121:R121">ROUNDUP($U$118*D118+$U$119*D119+$U$120*D120,-1)</f>
        <v>2680</v>
      </c>
      <c r="E121" s="33">
        <f t="shared" si="15"/>
        <v>3070</v>
      </c>
      <c r="F121" s="33">
        <f t="shared" si="15"/>
        <v>3340</v>
      </c>
      <c r="G121" s="33">
        <f t="shared" si="15"/>
        <v>3490</v>
      </c>
      <c r="H121" s="33">
        <f t="shared" si="15"/>
        <v>3490</v>
      </c>
      <c r="I121" s="33">
        <f t="shared" si="15"/>
        <v>3620</v>
      </c>
      <c r="J121" s="33">
        <f t="shared" si="15"/>
        <v>3890</v>
      </c>
      <c r="K121" s="33">
        <f t="shared" si="15"/>
        <v>4760</v>
      </c>
      <c r="L121" s="33">
        <f t="shared" si="15"/>
        <v>4790</v>
      </c>
      <c r="M121" s="33">
        <f t="shared" si="15"/>
        <v>5060</v>
      </c>
      <c r="N121" s="33">
        <f t="shared" si="15"/>
        <v>5330</v>
      </c>
      <c r="O121" s="33">
        <f t="shared" si="15"/>
        <v>5480</v>
      </c>
      <c r="P121" s="33">
        <f t="shared" si="15"/>
        <v>5390</v>
      </c>
      <c r="Q121" s="33">
        <f t="shared" si="15"/>
        <v>5660</v>
      </c>
      <c r="R121" s="33">
        <f t="shared" si="15"/>
        <v>5930</v>
      </c>
      <c r="U121" s="96"/>
    </row>
    <row r="122" ht="15" hidden="1"/>
    <row r="123" spans="2:18" ht="16.5" hidden="1" thickBot="1">
      <c r="B123" s="185" t="s">
        <v>26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ht="16.5" hidden="1">
      <c r="B124" s="173" t="s">
        <v>29</v>
      </c>
      <c r="C124" s="174"/>
      <c r="D124" s="89">
        <v>80</v>
      </c>
      <c r="E124" s="89">
        <v>90</v>
      </c>
      <c r="F124" s="89">
        <v>100</v>
      </c>
      <c r="G124" s="89">
        <v>110</v>
      </c>
      <c r="H124" s="89">
        <v>120</v>
      </c>
      <c r="I124" s="89">
        <v>130</v>
      </c>
      <c r="J124" s="89">
        <v>140</v>
      </c>
      <c r="K124" s="89">
        <v>150</v>
      </c>
      <c r="L124" s="89">
        <v>160</v>
      </c>
      <c r="M124" s="89">
        <v>170</v>
      </c>
      <c r="N124" s="89">
        <v>180</v>
      </c>
      <c r="O124" s="90">
        <v>190</v>
      </c>
      <c r="P124" s="91">
        <v>200</v>
      </c>
      <c r="Q124" s="92">
        <v>210</v>
      </c>
      <c r="R124" s="93">
        <v>220</v>
      </c>
    </row>
    <row r="125" spans="2:18" ht="16.5" hidden="1">
      <c r="B125" s="173" t="s">
        <v>5</v>
      </c>
      <c r="C125" s="174"/>
      <c r="D125" s="33">
        <v>2.9</v>
      </c>
      <c r="E125" s="33">
        <v>3.3</v>
      </c>
      <c r="F125" s="33">
        <v>3.6</v>
      </c>
      <c r="G125" s="33">
        <v>3.8</v>
      </c>
      <c r="H125" s="33">
        <v>3.8</v>
      </c>
      <c r="I125" s="33">
        <v>3.9</v>
      </c>
      <c r="J125" s="33">
        <v>4.2</v>
      </c>
      <c r="K125" s="33">
        <v>4.5</v>
      </c>
      <c r="L125" s="33">
        <v>4.7</v>
      </c>
      <c r="M125" s="33">
        <v>5</v>
      </c>
      <c r="N125" s="33">
        <v>5.2</v>
      </c>
      <c r="O125" s="33">
        <v>5.4</v>
      </c>
      <c r="P125" s="94">
        <v>5.6</v>
      </c>
      <c r="Q125" s="33">
        <v>5.9</v>
      </c>
      <c r="R125" s="95">
        <v>6.2</v>
      </c>
    </row>
    <row r="126" spans="2:18" ht="16.5" hidden="1">
      <c r="B126" s="173" t="s">
        <v>6</v>
      </c>
      <c r="C126" s="17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94"/>
      <c r="Q126" s="33"/>
      <c r="R126" s="95"/>
    </row>
    <row r="127" spans="2:18" ht="16.5" hidden="1">
      <c r="B127" s="173" t="s">
        <v>7</v>
      </c>
      <c r="C127" s="174"/>
      <c r="D127" s="37">
        <v>0.7</v>
      </c>
      <c r="E127" s="37">
        <v>0.8</v>
      </c>
      <c r="F127" s="37">
        <v>0.9</v>
      </c>
      <c r="G127" s="37">
        <v>1</v>
      </c>
      <c r="H127" s="37">
        <v>1.1</v>
      </c>
      <c r="I127" s="37">
        <v>1.2</v>
      </c>
      <c r="J127" s="37">
        <v>1.3</v>
      </c>
      <c r="K127" s="37">
        <v>1.4</v>
      </c>
      <c r="L127" s="37">
        <v>1.5</v>
      </c>
      <c r="M127" s="37">
        <v>1.6</v>
      </c>
      <c r="N127" s="37">
        <v>1.7</v>
      </c>
      <c r="O127" s="37">
        <v>1.8</v>
      </c>
      <c r="P127" s="97">
        <v>1.9</v>
      </c>
      <c r="Q127" s="37">
        <v>2</v>
      </c>
      <c r="R127" s="98">
        <v>2.1</v>
      </c>
    </row>
    <row r="128" spans="2:18" ht="16.5" hidden="1">
      <c r="B128" s="175" t="s">
        <v>8</v>
      </c>
      <c r="C128" s="175"/>
      <c r="D128" s="33">
        <f aca="true" t="shared" si="16" ref="D128:R128">ROUNDUP((D125-D118)*$B$2/2,-1)</f>
        <v>540</v>
      </c>
      <c r="E128" s="33">
        <f t="shared" si="16"/>
        <v>600</v>
      </c>
      <c r="F128" s="33">
        <f t="shared" si="16"/>
        <v>660</v>
      </c>
      <c r="G128" s="33">
        <f t="shared" si="16"/>
        <v>720</v>
      </c>
      <c r="H128" s="33">
        <f t="shared" si="16"/>
        <v>720</v>
      </c>
      <c r="I128" s="33">
        <f t="shared" si="16"/>
        <v>720</v>
      </c>
      <c r="J128" s="33">
        <f t="shared" si="16"/>
        <v>780</v>
      </c>
      <c r="K128" s="33">
        <f t="shared" si="16"/>
        <v>540</v>
      </c>
      <c r="L128" s="33">
        <f t="shared" si="16"/>
        <v>660</v>
      </c>
      <c r="M128" s="33">
        <f t="shared" si="16"/>
        <v>720</v>
      </c>
      <c r="N128" s="33">
        <f t="shared" si="16"/>
        <v>720</v>
      </c>
      <c r="O128" s="33">
        <f t="shared" si="16"/>
        <v>780</v>
      </c>
      <c r="P128" s="33">
        <f t="shared" si="16"/>
        <v>960</v>
      </c>
      <c r="Q128" s="33">
        <f t="shared" si="16"/>
        <v>1020</v>
      </c>
      <c r="R128" s="33">
        <f t="shared" si="16"/>
        <v>1080</v>
      </c>
    </row>
    <row r="129" ht="15" hidden="1"/>
    <row r="130" spans="2:21" ht="17.25" hidden="1" thickBot="1">
      <c r="B130" s="18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U130" s="32">
        <f>4984.89*2+165</f>
        <v>10134.78</v>
      </c>
    </row>
    <row r="131" spans="2:21" ht="16.5" hidden="1">
      <c r="B131" s="173" t="s">
        <v>29</v>
      </c>
      <c r="C131" s="174"/>
      <c r="D131" s="89">
        <v>80</v>
      </c>
      <c r="E131" s="89">
        <v>90</v>
      </c>
      <c r="F131" s="89">
        <v>100</v>
      </c>
      <c r="G131" s="89">
        <v>110</v>
      </c>
      <c r="H131" s="89">
        <v>120</v>
      </c>
      <c r="I131" s="89">
        <v>130</v>
      </c>
      <c r="J131" s="89">
        <v>140</v>
      </c>
      <c r="K131" s="89">
        <v>150</v>
      </c>
      <c r="L131" s="89">
        <v>160</v>
      </c>
      <c r="M131" s="89">
        <v>170</v>
      </c>
      <c r="N131" s="89">
        <v>180</v>
      </c>
      <c r="O131" s="90">
        <v>190</v>
      </c>
      <c r="P131" s="91">
        <v>200</v>
      </c>
      <c r="Q131" s="92">
        <v>210</v>
      </c>
      <c r="R131" s="93">
        <v>220</v>
      </c>
      <c r="U131" s="32">
        <f>175*2</f>
        <v>350</v>
      </c>
    </row>
    <row r="132" spans="2:18" ht="16.5" hidden="1">
      <c r="B132" s="173" t="s">
        <v>5</v>
      </c>
      <c r="C132" s="174"/>
      <c r="D132" s="33">
        <v>3.6</v>
      </c>
      <c r="E132" s="33">
        <v>4.1</v>
      </c>
      <c r="F132" s="33">
        <v>4.5</v>
      </c>
      <c r="G132" s="33">
        <v>4.8</v>
      </c>
      <c r="H132" s="33">
        <v>4.9</v>
      </c>
      <c r="I132" s="33">
        <v>5.1</v>
      </c>
      <c r="J132" s="33">
        <v>5.5</v>
      </c>
      <c r="K132" s="33">
        <v>5.9</v>
      </c>
      <c r="L132" s="33">
        <v>6.2</v>
      </c>
      <c r="M132" s="33">
        <v>6.6</v>
      </c>
      <c r="N132" s="33">
        <v>6.9</v>
      </c>
      <c r="O132" s="33">
        <v>7.2</v>
      </c>
      <c r="P132" s="94">
        <v>7.5</v>
      </c>
      <c r="Q132" s="33">
        <v>7.9</v>
      </c>
      <c r="R132" s="95">
        <v>8.3</v>
      </c>
    </row>
    <row r="133" spans="2:18" ht="16.5" hidden="1">
      <c r="B133" s="173" t="s">
        <v>6</v>
      </c>
      <c r="C133" s="17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94"/>
      <c r="Q133" s="33"/>
      <c r="R133" s="95"/>
    </row>
    <row r="134" spans="2:18" ht="16.5" hidden="1">
      <c r="B134" s="173" t="s">
        <v>7</v>
      </c>
      <c r="C134" s="17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97"/>
      <c r="Q134" s="37"/>
      <c r="R134" s="98"/>
    </row>
    <row r="135" spans="2:18" ht="16.5" hidden="1">
      <c r="B135" s="175" t="s">
        <v>8</v>
      </c>
      <c r="C135" s="175"/>
      <c r="D135" s="33">
        <f aca="true" t="shared" si="17" ref="D135:R135">ROUNDUP((D132-D118)*$B$2/2,-1)</f>
        <v>960</v>
      </c>
      <c r="E135" s="33">
        <f t="shared" si="17"/>
        <v>1080</v>
      </c>
      <c r="F135" s="33">
        <f t="shared" si="17"/>
        <v>1200</v>
      </c>
      <c r="G135" s="33">
        <f t="shared" si="17"/>
        <v>1320</v>
      </c>
      <c r="H135" s="33">
        <f t="shared" si="17"/>
        <v>1380</v>
      </c>
      <c r="I135" s="33">
        <f t="shared" si="17"/>
        <v>1440</v>
      </c>
      <c r="J135" s="33">
        <f t="shared" si="17"/>
        <v>1560</v>
      </c>
      <c r="K135" s="33">
        <f t="shared" si="17"/>
        <v>1380</v>
      </c>
      <c r="L135" s="33">
        <f t="shared" si="17"/>
        <v>1560</v>
      </c>
      <c r="M135" s="33">
        <f t="shared" si="17"/>
        <v>1680</v>
      </c>
      <c r="N135" s="33">
        <f t="shared" si="17"/>
        <v>1740</v>
      </c>
      <c r="O135" s="33">
        <f t="shared" si="17"/>
        <v>1860</v>
      </c>
      <c r="P135" s="33">
        <f t="shared" si="17"/>
        <v>2100</v>
      </c>
      <c r="Q135" s="33">
        <f t="shared" si="17"/>
        <v>2220</v>
      </c>
      <c r="R135" s="33">
        <f t="shared" si="17"/>
        <v>2340</v>
      </c>
    </row>
    <row r="136" ht="15" hidden="1"/>
    <row r="137" spans="3:21" ht="15" hidden="1">
      <c r="C137" t="s">
        <v>37</v>
      </c>
      <c r="D137">
        <v>1.5</v>
      </c>
      <c r="U137">
        <f>ROUNDUP(1329.94*2,-1)</f>
        <v>2660</v>
      </c>
    </row>
    <row r="138" spans="2:21" ht="16.5" hidden="1">
      <c r="B138" s="25"/>
      <c r="C138" s="32"/>
      <c r="D138" s="32">
        <f>ROUNDUP(D137*B2,-1)</f>
        <v>1800</v>
      </c>
      <c r="E138" s="26"/>
      <c r="F138" s="52"/>
      <c r="G138" s="52"/>
      <c r="H138" s="32"/>
      <c r="I138" s="63"/>
      <c r="J138" s="63"/>
      <c r="K138" s="63"/>
      <c r="L138" s="63"/>
      <c r="M138" s="63"/>
      <c r="N138" s="63"/>
      <c r="O138" s="28"/>
      <c r="P138" s="28"/>
      <c r="Q138" s="28"/>
      <c r="R138" s="28"/>
      <c r="S138" s="28"/>
      <c r="T138" s="28"/>
      <c r="U138" s="42"/>
    </row>
    <row r="139" spans="3:22" s="4" customFormat="1" ht="25.5">
      <c r="C139" s="13" t="s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</row>
    <row r="140" ht="15.75" thickBot="1"/>
    <row r="141" spans="2:22" s="16" customFormat="1" ht="18.75" customHeight="1">
      <c r="B141" s="17"/>
      <c r="C141" s="18"/>
      <c r="D141" s="19"/>
      <c r="E141" s="18"/>
      <c r="F141" s="18"/>
      <c r="G141" s="20"/>
      <c r="H141" s="18"/>
      <c r="I141" s="21"/>
      <c r="J141" s="22"/>
      <c r="K141" s="22"/>
      <c r="L141" s="23"/>
      <c r="M141" s="21"/>
      <c r="N141" s="21"/>
      <c r="O141" s="21"/>
      <c r="P141" s="21"/>
      <c r="Q141" s="21"/>
      <c r="R141" s="21"/>
      <c r="S141" s="21"/>
      <c r="T141" s="21"/>
      <c r="U141" s="24"/>
      <c r="V141" s="15"/>
    </row>
    <row r="142" spans="2:22" s="4" customFormat="1" ht="18.75" customHeight="1">
      <c r="B142" s="25"/>
      <c r="C142" s="188" t="s">
        <v>36</v>
      </c>
      <c r="D142" s="189"/>
      <c r="E142" s="27">
        <v>140</v>
      </c>
      <c r="F142" s="27">
        <v>150</v>
      </c>
      <c r="G142" s="27">
        <v>160</v>
      </c>
      <c r="H142" s="27">
        <v>170</v>
      </c>
      <c r="I142" s="27">
        <v>180</v>
      </c>
      <c r="J142" s="27">
        <v>190</v>
      </c>
      <c r="K142" s="27">
        <v>200</v>
      </c>
      <c r="L142" s="27">
        <v>210</v>
      </c>
      <c r="M142" s="27">
        <v>220</v>
      </c>
      <c r="N142" s="28"/>
      <c r="O142" s="28"/>
      <c r="P142" s="82" t="s">
        <v>4</v>
      </c>
      <c r="Q142" s="30"/>
      <c r="R142" s="30"/>
      <c r="S142" s="30"/>
      <c r="T142" s="30"/>
      <c r="U142" s="31"/>
      <c r="V142" s="28"/>
    </row>
    <row r="143" spans="2:22" s="4" customFormat="1" ht="18.75" customHeight="1">
      <c r="B143" s="25"/>
      <c r="C143" s="32"/>
      <c r="D143" s="190">
        <v>105</v>
      </c>
      <c r="E143" s="33">
        <f aca="true" t="shared" si="18" ref="E143:K143">ROUNDUP(F143-$B$113-F14+E14,-1)</f>
        <v>17580</v>
      </c>
      <c r="F143" s="33">
        <f t="shared" si="18"/>
        <v>18080</v>
      </c>
      <c r="G143" s="33">
        <f t="shared" si="18"/>
        <v>18580</v>
      </c>
      <c r="H143" s="33">
        <f t="shared" si="18"/>
        <v>19290</v>
      </c>
      <c r="I143" s="33">
        <f t="shared" si="18"/>
        <v>19890</v>
      </c>
      <c r="J143" s="33">
        <f t="shared" si="18"/>
        <v>20510</v>
      </c>
      <c r="K143" s="33">
        <f t="shared" si="18"/>
        <v>21130</v>
      </c>
      <c r="L143" s="33">
        <f>ROUNDUP(L146-$B$113-L18+L14,-1)</f>
        <v>21750</v>
      </c>
      <c r="M143" s="33">
        <f>ROUNDUP(L143+$B$113+M14-L14,-1)</f>
        <v>22250</v>
      </c>
      <c r="N143" s="34" t="s">
        <v>25</v>
      </c>
      <c r="O143" s="28"/>
      <c r="P143" s="35" t="s">
        <v>24</v>
      </c>
      <c r="Q143" s="36"/>
      <c r="R143" s="36"/>
      <c r="S143" s="36"/>
      <c r="T143" s="36"/>
      <c r="U143" s="31"/>
      <c r="V143" s="28"/>
    </row>
    <row r="144" spans="2:22" s="4" customFormat="1" ht="18.75" customHeight="1">
      <c r="B144" s="25"/>
      <c r="C144" s="32"/>
      <c r="D144" s="190"/>
      <c r="E144" s="33">
        <f aca="true" t="shared" si="19" ref="E144:M144">ROUNDUP(E143+E49,-1)</f>
        <v>18180</v>
      </c>
      <c r="F144" s="33">
        <f t="shared" si="19"/>
        <v>18740</v>
      </c>
      <c r="G144" s="33">
        <f t="shared" si="19"/>
        <v>19300</v>
      </c>
      <c r="H144" s="33">
        <f t="shared" si="19"/>
        <v>20010</v>
      </c>
      <c r="I144" s="33">
        <f t="shared" si="19"/>
        <v>20610</v>
      </c>
      <c r="J144" s="33">
        <f t="shared" si="19"/>
        <v>21230</v>
      </c>
      <c r="K144" s="33">
        <f t="shared" si="19"/>
        <v>21790</v>
      </c>
      <c r="L144" s="33">
        <f t="shared" si="19"/>
        <v>22470</v>
      </c>
      <c r="M144" s="33">
        <f t="shared" si="19"/>
        <v>23150</v>
      </c>
      <c r="N144" s="34" t="s">
        <v>26</v>
      </c>
      <c r="O144" s="28"/>
      <c r="P144" s="35"/>
      <c r="Q144" s="36"/>
      <c r="R144" s="36"/>
      <c r="S144" s="36"/>
      <c r="T144" s="36"/>
      <c r="U144" s="31"/>
      <c r="V144" s="28"/>
    </row>
    <row r="145" spans="2:22" s="4" customFormat="1" ht="18.75" customHeight="1" thickBot="1">
      <c r="B145" s="25"/>
      <c r="C145" s="32"/>
      <c r="D145" s="190"/>
      <c r="E145" s="33">
        <f aca="true" t="shared" si="20" ref="E145:M145">ROUNDUP(E143+E85,-1)</f>
        <v>19200</v>
      </c>
      <c r="F145" s="33">
        <f t="shared" si="20"/>
        <v>19820</v>
      </c>
      <c r="G145" s="33">
        <f t="shared" si="20"/>
        <v>20440</v>
      </c>
      <c r="H145" s="33">
        <f t="shared" si="20"/>
        <v>21210</v>
      </c>
      <c r="I145" s="33">
        <f t="shared" si="20"/>
        <v>21990</v>
      </c>
      <c r="J145" s="33">
        <f t="shared" si="20"/>
        <v>22550</v>
      </c>
      <c r="K145" s="33">
        <f t="shared" si="20"/>
        <v>23170</v>
      </c>
      <c r="L145" s="33">
        <f t="shared" si="20"/>
        <v>23910</v>
      </c>
      <c r="M145" s="33">
        <f t="shared" si="20"/>
        <v>24650</v>
      </c>
      <c r="N145" s="34" t="s">
        <v>27</v>
      </c>
      <c r="O145" s="28"/>
      <c r="P145" s="35"/>
      <c r="Q145" s="36"/>
      <c r="R145" s="36"/>
      <c r="S145" s="36"/>
      <c r="T145" s="36"/>
      <c r="U145" s="31"/>
      <c r="V145" s="28"/>
    </row>
    <row r="146" spans="2:22" s="4" customFormat="1" ht="18.75" customHeight="1">
      <c r="B146" s="85"/>
      <c r="C146" s="32"/>
      <c r="D146" s="38"/>
      <c r="E146" s="186">
        <v>115</v>
      </c>
      <c r="F146" s="39">
        <f aca="true" t="shared" si="21" ref="F146:K146">ROUNDUP(G146-$B$113-G18+F18,-1)</f>
        <v>18580</v>
      </c>
      <c r="G146" s="39">
        <f t="shared" si="21"/>
        <v>19170</v>
      </c>
      <c r="H146" s="39">
        <f t="shared" si="21"/>
        <v>19760</v>
      </c>
      <c r="I146" s="39">
        <f t="shared" si="21"/>
        <v>20360</v>
      </c>
      <c r="J146" s="39">
        <f t="shared" si="21"/>
        <v>20980</v>
      </c>
      <c r="K146" s="39">
        <f t="shared" si="21"/>
        <v>21600</v>
      </c>
      <c r="L146" s="77">
        <f>ROUNDUP(B112*2+645+L18,-1)</f>
        <v>22220</v>
      </c>
      <c r="M146" s="41">
        <f>ROUNDUP(L146+$B$113+M18-L18,-1)</f>
        <v>22960</v>
      </c>
      <c r="N146" s="34" t="s">
        <v>25</v>
      </c>
      <c r="O146" s="28"/>
      <c r="P146" s="35" t="s">
        <v>9</v>
      </c>
      <c r="Q146" s="36"/>
      <c r="R146" s="36"/>
      <c r="S146" s="36"/>
      <c r="T146" s="36" t="s">
        <v>10</v>
      </c>
      <c r="U146" s="42"/>
      <c r="V146" s="28"/>
    </row>
    <row r="147" spans="2:22" s="4" customFormat="1" ht="18.75" customHeight="1">
      <c r="B147" s="85"/>
      <c r="C147" s="32"/>
      <c r="D147" s="38"/>
      <c r="E147" s="186"/>
      <c r="F147" s="41">
        <f aca="true" t="shared" si="22" ref="F147:M147">ROUNDUP(F146+F53,-1)</f>
        <v>19240</v>
      </c>
      <c r="G147" s="41">
        <f t="shared" si="22"/>
        <v>19830</v>
      </c>
      <c r="H147" s="41">
        <f t="shared" si="22"/>
        <v>20420</v>
      </c>
      <c r="I147" s="41">
        <f t="shared" si="22"/>
        <v>21200</v>
      </c>
      <c r="J147" s="41">
        <f t="shared" si="22"/>
        <v>21760</v>
      </c>
      <c r="K147" s="75">
        <f t="shared" si="22"/>
        <v>22320</v>
      </c>
      <c r="L147" s="76">
        <f t="shared" si="22"/>
        <v>22940</v>
      </c>
      <c r="M147" s="33">
        <f t="shared" si="22"/>
        <v>23680</v>
      </c>
      <c r="N147" s="34" t="s">
        <v>26</v>
      </c>
      <c r="O147" s="28"/>
      <c r="P147" s="35"/>
      <c r="Q147" s="36"/>
      <c r="R147" s="36"/>
      <c r="S147" s="36"/>
      <c r="T147" s="36"/>
      <c r="U147" s="42"/>
      <c r="V147" s="28"/>
    </row>
    <row r="148" spans="2:22" s="4" customFormat="1" ht="18.75" customHeight="1" thickBot="1">
      <c r="B148" s="44"/>
      <c r="C148" s="45"/>
      <c r="D148" s="38"/>
      <c r="E148" s="186"/>
      <c r="F148" s="41">
        <f aca="true" t="shared" si="23" ref="F148:M148">ROUNDUP(F146+F89,-1)</f>
        <v>20380</v>
      </c>
      <c r="G148" s="41">
        <f t="shared" si="23"/>
        <v>21030</v>
      </c>
      <c r="H148" s="41">
        <f t="shared" si="23"/>
        <v>21680</v>
      </c>
      <c r="I148" s="41">
        <f t="shared" si="23"/>
        <v>22520</v>
      </c>
      <c r="J148" s="41">
        <f t="shared" si="23"/>
        <v>23140</v>
      </c>
      <c r="K148" s="75">
        <f t="shared" si="23"/>
        <v>23760</v>
      </c>
      <c r="L148" s="81">
        <f t="shared" si="23"/>
        <v>24440</v>
      </c>
      <c r="M148" s="33">
        <f t="shared" si="23"/>
        <v>25180</v>
      </c>
      <c r="N148" s="34" t="s">
        <v>27</v>
      </c>
      <c r="O148" s="28"/>
      <c r="P148" s="35"/>
      <c r="Q148" s="36"/>
      <c r="R148" s="36"/>
      <c r="S148" s="36"/>
      <c r="T148" s="36"/>
      <c r="U148" s="42"/>
      <c r="V148" s="28"/>
    </row>
    <row r="149" spans="2:22" s="4" customFormat="1" ht="18.75" customHeight="1">
      <c r="B149" s="49"/>
      <c r="C149" s="50"/>
      <c r="D149" s="51"/>
      <c r="E149" s="52"/>
      <c r="F149" s="191">
        <v>125</v>
      </c>
      <c r="G149" s="47">
        <f aca="true" t="shared" si="24" ref="G149:M149">ROUNDUP(G146+$B$113+G22-G18,-1)</f>
        <v>19520</v>
      </c>
      <c r="H149" s="47">
        <f t="shared" si="24"/>
        <v>20350</v>
      </c>
      <c r="I149" s="47">
        <f t="shared" si="24"/>
        <v>20950</v>
      </c>
      <c r="J149" s="47">
        <f t="shared" si="24"/>
        <v>21450</v>
      </c>
      <c r="K149" s="47">
        <f t="shared" si="24"/>
        <v>22070</v>
      </c>
      <c r="L149" s="47">
        <f t="shared" si="24"/>
        <v>22690</v>
      </c>
      <c r="M149" s="47">
        <f t="shared" si="24"/>
        <v>23430</v>
      </c>
      <c r="N149" s="34" t="s">
        <v>25</v>
      </c>
      <c r="O149" s="28"/>
      <c r="P149" s="35" t="s">
        <v>11</v>
      </c>
      <c r="Q149" s="36"/>
      <c r="R149" s="36"/>
      <c r="S149" s="36"/>
      <c r="T149" s="36" t="s">
        <v>12</v>
      </c>
      <c r="U149" s="42"/>
      <c r="V149" s="28"/>
    </row>
    <row r="150" spans="2:22" s="4" customFormat="1" ht="18.75" customHeight="1">
      <c r="B150" s="49"/>
      <c r="C150" s="50"/>
      <c r="D150" s="51"/>
      <c r="E150" s="52"/>
      <c r="F150" s="186"/>
      <c r="G150" s="33">
        <f aca="true" t="shared" si="25" ref="G150:M150">ROUNDUP(G149+G57,-1)</f>
        <v>20240</v>
      </c>
      <c r="H150" s="33">
        <f t="shared" si="25"/>
        <v>21070</v>
      </c>
      <c r="I150" s="33">
        <f t="shared" si="25"/>
        <v>21610</v>
      </c>
      <c r="J150" s="33">
        <f t="shared" si="25"/>
        <v>22230</v>
      </c>
      <c r="K150" s="33">
        <f t="shared" si="25"/>
        <v>22910</v>
      </c>
      <c r="L150" s="33">
        <f t="shared" si="25"/>
        <v>23530</v>
      </c>
      <c r="M150" s="33">
        <f t="shared" si="25"/>
        <v>24330</v>
      </c>
      <c r="N150" s="34" t="s">
        <v>26</v>
      </c>
      <c r="O150" s="28"/>
      <c r="P150" s="35"/>
      <c r="Q150" s="36"/>
      <c r="R150" s="36"/>
      <c r="S150" s="36"/>
      <c r="T150" s="36"/>
      <c r="U150" s="42"/>
      <c r="V150" s="28"/>
    </row>
    <row r="151" spans="2:22" s="4" customFormat="1" ht="18.75" customHeight="1">
      <c r="B151" s="85"/>
      <c r="C151" s="28"/>
      <c r="D151" s="28"/>
      <c r="E151" s="52"/>
      <c r="F151" s="186"/>
      <c r="G151" s="33">
        <f aca="true" t="shared" si="26" ref="G151:M151">ROUNDUP(G149+G93,-1)</f>
        <v>21500</v>
      </c>
      <c r="H151" s="33">
        <f t="shared" si="26"/>
        <v>22390</v>
      </c>
      <c r="I151" s="33">
        <f t="shared" si="26"/>
        <v>22990</v>
      </c>
      <c r="J151" s="33">
        <f t="shared" si="26"/>
        <v>23670</v>
      </c>
      <c r="K151" s="33">
        <f t="shared" si="26"/>
        <v>24410</v>
      </c>
      <c r="L151" s="33">
        <f t="shared" si="26"/>
        <v>25090</v>
      </c>
      <c r="M151" s="33">
        <f t="shared" si="26"/>
        <v>25950</v>
      </c>
      <c r="N151" s="34" t="s">
        <v>27</v>
      </c>
      <c r="O151" s="28"/>
      <c r="P151" s="35"/>
      <c r="Q151" s="36"/>
      <c r="R151" s="36"/>
      <c r="S151" s="36"/>
      <c r="T151" s="36"/>
      <c r="U151" s="42"/>
      <c r="V151" s="28"/>
    </row>
    <row r="152" spans="2:22" s="4" customFormat="1" ht="18.75" customHeight="1">
      <c r="B152" s="53"/>
      <c r="C152" s="54"/>
      <c r="D152" s="55"/>
      <c r="E152" s="45"/>
      <c r="F152" s="52"/>
      <c r="G152" s="186">
        <v>135</v>
      </c>
      <c r="H152" s="33">
        <f aca="true" t="shared" si="27" ref="H152:M152">ROUNDUP(H149+$B$113+H26-H22,-1)</f>
        <v>21060</v>
      </c>
      <c r="I152" s="33">
        <f t="shared" si="27"/>
        <v>21660</v>
      </c>
      <c r="J152" s="33">
        <f t="shared" si="27"/>
        <v>22040</v>
      </c>
      <c r="K152" s="33">
        <f t="shared" si="27"/>
        <v>22540</v>
      </c>
      <c r="L152" s="33">
        <f t="shared" si="27"/>
        <v>23160</v>
      </c>
      <c r="M152" s="33">
        <f t="shared" si="27"/>
        <v>23900</v>
      </c>
      <c r="N152" s="34" t="s">
        <v>25</v>
      </c>
      <c r="O152" s="28"/>
      <c r="P152" s="35" t="s">
        <v>13</v>
      </c>
      <c r="Q152" s="36"/>
      <c r="R152" s="36"/>
      <c r="S152" s="36"/>
      <c r="T152" s="36" t="s">
        <v>14</v>
      </c>
      <c r="U152" s="42"/>
      <c r="V152" s="28"/>
    </row>
    <row r="153" spans="2:22" s="4" customFormat="1" ht="18.75" customHeight="1">
      <c r="B153" s="53"/>
      <c r="C153" s="56"/>
      <c r="D153" s="56"/>
      <c r="E153" s="28"/>
      <c r="F153" s="52"/>
      <c r="G153" s="186"/>
      <c r="H153" s="33">
        <f aca="true" t="shared" si="28" ref="H153:M153">ROUNDUP(H152+H61,-1)</f>
        <v>21780</v>
      </c>
      <c r="I153" s="33">
        <f t="shared" si="28"/>
        <v>22320</v>
      </c>
      <c r="J153" s="33">
        <f t="shared" si="28"/>
        <v>22820</v>
      </c>
      <c r="K153" s="33">
        <f t="shared" si="28"/>
        <v>23380</v>
      </c>
      <c r="L153" s="33">
        <f t="shared" si="28"/>
        <v>24000</v>
      </c>
      <c r="M153" s="33">
        <f t="shared" si="28"/>
        <v>24800</v>
      </c>
      <c r="N153" s="34" t="s">
        <v>26</v>
      </c>
      <c r="O153" s="28"/>
      <c r="P153" s="35"/>
      <c r="Q153" s="36"/>
      <c r="R153" s="36"/>
      <c r="S153" s="36"/>
      <c r="T153" s="36"/>
      <c r="U153" s="42"/>
      <c r="V153" s="28"/>
    </row>
    <row r="154" spans="2:22" s="4" customFormat="1" ht="18.75" customHeight="1">
      <c r="B154" s="57"/>
      <c r="C154" s="45"/>
      <c r="D154" s="28"/>
      <c r="E154" s="52"/>
      <c r="F154" s="52"/>
      <c r="G154" s="186"/>
      <c r="H154" s="33">
        <f aca="true" t="shared" si="29" ref="H154:M154">ROUNDUP(H152+H97,-1)</f>
        <v>23160</v>
      </c>
      <c r="I154" s="33">
        <f t="shared" si="29"/>
        <v>23760</v>
      </c>
      <c r="J154" s="33">
        <f t="shared" si="29"/>
        <v>24320</v>
      </c>
      <c r="K154" s="33">
        <f t="shared" si="29"/>
        <v>24940</v>
      </c>
      <c r="L154" s="33">
        <f t="shared" si="29"/>
        <v>25620</v>
      </c>
      <c r="M154" s="33">
        <f t="shared" si="29"/>
        <v>26480</v>
      </c>
      <c r="N154" s="34" t="s">
        <v>27</v>
      </c>
      <c r="O154" s="28"/>
      <c r="P154" s="35"/>
      <c r="Q154" s="36"/>
      <c r="R154" s="36"/>
      <c r="S154" s="36"/>
      <c r="T154" s="36"/>
      <c r="U154" s="42"/>
      <c r="V154" s="28"/>
    </row>
    <row r="155" spans="2:22" s="4" customFormat="1" ht="18.75" customHeight="1">
      <c r="B155" s="44"/>
      <c r="C155" s="32"/>
      <c r="D155" s="58"/>
      <c r="E155" s="26"/>
      <c r="F155" s="52"/>
      <c r="G155" s="52"/>
      <c r="H155" s="186">
        <v>145</v>
      </c>
      <c r="I155" s="33">
        <f>ROUNDUP(I152+$B$113+I30-I26,-1)</f>
        <v>22130</v>
      </c>
      <c r="J155" s="33">
        <f>ROUNDUP(J152+$B$113+J30-J26,-1)</f>
        <v>22630</v>
      </c>
      <c r="K155" s="33">
        <f>ROUNDUP(K152+$B$113+K30-K26,-1)</f>
        <v>23130</v>
      </c>
      <c r="L155" s="33">
        <f>ROUNDUP(L152+$B$113+L30-L26,-1)</f>
        <v>23630</v>
      </c>
      <c r="M155" s="33">
        <f>ROUNDUP(M152+$B$113+M30-M26,-1)</f>
        <v>24490</v>
      </c>
      <c r="N155" s="34" t="s">
        <v>25</v>
      </c>
      <c r="O155" s="28"/>
      <c r="P155" s="35" t="s">
        <v>15</v>
      </c>
      <c r="Q155" s="36"/>
      <c r="R155" s="36"/>
      <c r="S155" s="36"/>
      <c r="T155" s="36" t="s">
        <v>16</v>
      </c>
      <c r="U155" s="42"/>
      <c r="V155" s="28"/>
    </row>
    <row r="156" spans="2:22" s="4" customFormat="1" ht="18.75" customHeight="1">
      <c r="B156" s="44"/>
      <c r="C156" s="32"/>
      <c r="D156" s="58"/>
      <c r="E156" s="26"/>
      <c r="F156" s="52"/>
      <c r="G156" s="52"/>
      <c r="H156" s="186"/>
      <c r="I156" s="33">
        <f>ROUNDUP(I155+I65,-1)</f>
        <v>22790</v>
      </c>
      <c r="J156" s="33">
        <f>ROUNDUP(J155+J65,-1)</f>
        <v>23350</v>
      </c>
      <c r="K156" s="33">
        <f>ROUNDUP(K155+K65,-1)</f>
        <v>23910</v>
      </c>
      <c r="L156" s="33">
        <f>ROUNDUP(L155+L65,-1)</f>
        <v>24530</v>
      </c>
      <c r="M156" s="33">
        <f>ROUNDUP(M155+M65,-1)</f>
        <v>25390</v>
      </c>
      <c r="N156" s="34" t="s">
        <v>26</v>
      </c>
      <c r="O156" s="28"/>
      <c r="P156" s="35"/>
      <c r="Q156" s="36"/>
      <c r="R156" s="36"/>
      <c r="S156" s="36"/>
      <c r="T156" s="36"/>
      <c r="U156" s="42"/>
      <c r="V156" s="28"/>
    </row>
    <row r="157" spans="2:22" s="4" customFormat="1" ht="18.75" customHeight="1">
      <c r="B157" s="85"/>
      <c r="C157" s="32"/>
      <c r="D157" s="58"/>
      <c r="E157" s="26"/>
      <c r="F157" s="52"/>
      <c r="G157" s="52"/>
      <c r="H157" s="186"/>
      <c r="I157" s="33">
        <f>ROUNDUP(I155+I101,-1)</f>
        <v>24290</v>
      </c>
      <c r="J157" s="33">
        <f>ROUNDUP(J155+J101,-1)</f>
        <v>24910</v>
      </c>
      <c r="K157" s="33">
        <f>ROUNDUP(K155+K101,-1)</f>
        <v>25530</v>
      </c>
      <c r="L157" s="33">
        <f>ROUNDUP(L155+L101,-1)</f>
        <v>26210</v>
      </c>
      <c r="M157" s="33">
        <f>ROUNDUP(M155+M101,-1)</f>
        <v>27130</v>
      </c>
      <c r="N157" s="34" t="s">
        <v>27</v>
      </c>
      <c r="O157" s="28"/>
      <c r="P157" s="35"/>
      <c r="Q157" s="36"/>
      <c r="R157" s="36"/>
      <c r="S157" s="36"/>
      <c r="T157" s="36"/>
      <c r="U157" s="42"/>
      <c r="V157" s="28"/>
    </row>
    <row r="158" spans="2:22" s="4" customFormat="1" ht="18.75" customHeight="1">
      <c r="B158" s="25"/>
      <c r="C158" s="32"/>
      <c r="D158" s="58"/>
      <c r="E158" s="26"/>
      <c r="F158" s="58"/>
      <c r="G158" s="52"/>
      <c r="H158" s="52"/>
      <c r="I158" s="186">
        <v>155</v>
      </c>
      <c r="J158" s="33">
        <f>ROUNDUP(J155+$B$113+J34-J30,-1)</f>
        <v>23100</v>
      </c>
      <c r="K158" s="33">
        <f>ROUNDUP(K155+$B$113+K34-K30,-1)</f>
        <v>23600</v>
      </c>
      <c r="L158" s="33">
        <f>ROUNDUP(L155+$B$113+L34-L30,-1)</f>
        <v>24340</v>
      </c>
      <c r="M158" s="33">
        <f>ROUNDUP(M155+$B$113+M34-M30,-1)</f>
        <v>25080</v>
      </c>
      <c r="N158" s="34" t="s">
        <v>25</v>
      </c>
      <c r="O158" s="28"/>
      <c r="P158" s="59" t="s">
        <v>17</v>
      </c>
      <c r="Q158" s="36"/>
      <c r="R158" s="36"/>
      <c r="S158" s="36"/>
      <c r="T158" s="36" t="s">
        <v>18</v>
      </c>
      <c r="U158" s="42"/>
      <c r="V158" s="28"/>
    </row>
    <row r="159" spans="2:22" s="4" customFormat="1" ht="18.75" customHeight="1">
      <c r="B159" s="25"/>
      <c r="C159" s="32"/>
      <c r="D159" s="58"/>
      <c r="E159" s="26"/>
      <c r="F159" s="58"/>
      <c r="G159" s="52"/>
      <c r="H159" s="52"/>
      <c r="I159" s="186"/>
      <c r="J159" s="33">
        <f>ROUNDUP(J158+J69,-1)</f>
        <v>23880</v>
      </c>
      <c r="K159" s="33">
        <f>ROUNDUP(K158+K69,-1)</f>
        <v>24380</v>
      </c>
      <c r="L159" s="33">
        <f>ROUNDUP(L158+L69,-1)</f>
        <v>25180</v>
      </c>
      <c r="M159" s="33">
        <f>ROUNDUP(M158+M69,-1)</f>
        <v>25980</v>
      </c>
      <c r="N159" s="34" t="s">
        <v>26</v>
      </c>
      <c r="O159" s="28"/>
      <c r="P159" s="59"/>
      <c r="Q159" s="36"/>
      <c r="R159" s="36"/>
      <c r="S159" s="36"/>
      <c r="T159" s="36"/>
      <c r="U159" s="42"/>
      <c r="V159" s="28"/>
    </row>
    <row r="160" spans="2:22" s="4" customFormat="1" ht="18.75" customHeight="1">
      <c r="B160" s="25"/>
      <c r="C160" s="32"/>
      <c r="D160" s="58"/>
      <c r="E160" s="26"/>
      <c r="F160" s="58"/>
      <c r="G160" s="52"/>
      <c r="H160" s="52"/>
      <c r="I160" s="186"/>
      <c r="J160" s="33">
        <f>ROUNDUP(J158+J105,-1)</f>
        <v>25500</v>
      </c>
      <c r="K160" s="33">
        <f>ROUNDUP(K158+K105,-1)</f>
        <v>26060</v>
      </c>
      <c r="L160" s="33">
        <f>ROUNDUP(L158+L105,-1)</f>
        <v>26920</v>
      </c>
      <c r="M160" s="33">
        <f>ROUNDUP(M158+M105,-1)</f>
        <v>27780</v>
      </c>
      <c r="N160" s="34" t="s">
        <v>27</v>
      </c>
      <c r="O160" s="28"/>
      <c r="P160" s="59"/>
      <c r="Q160" s="36"/>
      <c r="R160" s="36"/>
      <c r="S160" s="36"/>
      <c r="T160" s="36"/>
      <c r="U160" s="42"/>
      <c r="V160" s="28"/>
    </row>
    <row r="161" spans="2:22" s="4" customFormat="1" ht="18.75" customHeight="1">
      <c r="B161" s="25"/>
      <c r="C161" s="32"/>
      <c r="D161" s="26"/>
      <c r="E161" s="60"/>
      <c r="F161" s="60"/>
      <c r="G161" s="60"/>
      <c r="H161" s="26"/>
      <c r="I161" s="52"/>
      <c r="J161" s="186">
        <v>165</v>
      </c>
      <c r="K161" s="33">
        <f>ROUNDUP(K158+$B$113+K38-K34,-1)</f>
        <v>24070</v>
      </c>
      <c r="L161" s="33">
        <f>ROUNDUP(L158+$B$113+L38-L34,-1)</f>
        <v>24810</v>
      </c>
      <c r="M161" s="33">
        <f>ROUNDUP(M158+$B$113+M38-M34,-1)</f>
        <v>25430</v>
      </c>
      <c r="N161" s="34" t="s">
        <v>25</v>
      </c>
      <c r="O161" s="28"/>
      <c r="P161" s="35" t="s">
        <v>19</v>
      </c>
      <c r="Q161" s="36"/>
      <c r="R161" s="36"/>
      <c r="S161" s="36"/>
      <c r="T161" s="36" t="s">
        <v>20</v>
      </c>
      <c r="U161" s="42"/>
      <c r="V161" s="28"/>
    </row>
    <row r="162" spans="2:22" s="4" customFormat="1" ht="18.75" customHeight="1">
      <c r="B162" s="25"/>
      <c r="C162" s="32"/>
      <c r="D162" s="26"/>
      <c r="E162" s="60"/>
      <c r="F162" s="60"/>
      <c r="G162" s="60"/>
      <c r="H162" s="26"/>
      <c r="I162" s="52"/>
      <c r="J162" s="186"/>
      <c r="K162" s="33">
        <f>ROUNDUP(K161+K73,-1)</f>
        <v>24850</v>
      </c>
      <c r="L162" s="33">
        <f>ROUNDUP(L161+L73,-1)</f>
        <v>25710</v>
      </c>
      <c r="M162" s="33">
        <f>ROUNDUP(M161+M73,-1)</f>
        <v>26390</v>
      </c>
      <c r="N162" s="34" t="s">
        <v>26</v>
      </c>
      <c r="O162" s="28"/>
      <c r="P162" s="35"/>
      <c r="Q162" s="36"/>
      <c r="R162" s="36"/>
      <c r="S162" s="36"/>
      <c r="T162" s="36"/>
      <c r="U162" s="42"/>
      <c r="V162" s="28"/>
    </row>
    <row r="163" spans="2:22" s="4" customFormat="1" ht="18.75" customHeight="1">
      <c r="B163" s="25"/>
      <c r="C163" s="32"/>
      <c r="D163" s="26"/>
      <c r="E163" s="60"/>
      <c r="F163" s="60"/>
      <c r="G163" s="60"/>
      <c r="H163" s="26"/>
      <c r="I163" s="52"/>
      <c r="J163" s="186"/>
      <c r="K163" s="33">
        <f>ROUNDUP(K161+K109,-1)</f>
        <v>26590</v>
      </c>
      <c r="L163" s="33">
        <f>ROUNDUP(L161+L109,-1)</f>
        <v>27510</v>
      </c>
      <c r="M163" s="33">
        <f>ROUNDUP(M161+M109,-1)</f>
        <v>28250</v>
      </c>
      <c r="N163" s="34" t="s">
        <v>27</v>
      </c>
      <c r="O163" s="28"/>
      <c r="P163" s="35"/>
      <c r="Q163" s="36"/>
      <c r="R163" s="36"/>
      <c r="S163" s="36"/>
      <c r="T163" s="36"/>
      <c r="U163" s="42"/>
      <c r="V163" s="28"/>
    </row>
    <row r="164" spans="2:22" s="4" customFormat="1" ht="18.75" customHeight="1">
      <c r="B164" s="25"/>
      <c r="C164" s="32"/>
      <c r="D164" s="26"/>
      <c r="E164" s="26"/>
      <c r="F164" s="52"/>
      <c r="G164" s="52"/>
      <c r="H164" s="26"/>
      <c r="I164" s="52"/>
      <c r="J164" s="52"/>
      <c r="K164" s="186">
        <v>175</v>
      </c>
      <c r="L164" s="33">
        <f>ROUNDUP(L161+$B$113+L42-L38,-1)</f>
        <v>25400</v>
      </c>
      <c r="M164" s="33">
        <f>ROUNDUP(M161+$B$113+M42-M38,-1)</f>
        <v>26020</v>
      </c>
      <c r="N164" s="34" t="s">
        <v>25</v>
      </c>
      <c r="O164" s="28"/>
      <c r="P164" s="170" t="s">
        <v>21</v>
      </c>
      <c r="Q164" s="187"/>
      <c r="R164" s="187"/>
      <c r="S164" s="187"/>
      <c r="T164" s="187"/>
      <c r="U164" s="61"/>
      <c r="V164" s="28"/>
    </row>
    <row r="165" spans="2:22" s="4" customFormat="1" ht="18.75" customHeight="1">
      <c r="B165" s="25"/>
      <c r="C165" s="32"/>
      <c r="D165" s="26"/>
      <c r="E165" s="26"/>
      <c r="F165" s="52"/>
      <c r="G165" s="52"/>
      <c r="H165" s="26"/>
      <c r="I165" s="52"/>
      <c r="J165" s="26"/>
      <c r="K165" s="186"/>
      <c r="L165" s="33">
        <f>ROUNDUP(L164+L77,-1)</f>
        <v>26300</v>
      </c>
      <c r="M165" s="33">
        <f>ROUNDUP(M164+M77,-1)</f>
        <v>26980</v>
      </c>
      <c r="N165" s="34" t="s">
        <v>26</v>
      </c>
      <c r="O165" s="28"/>
      <c r="P165" s="187"/>
      <c r="Q165" s="187"/>
      <c r="R165" s="187"/>
      <c r="S165" s="187"/>
      <c r="T165" s="187"/>
      <c r="U165" s="61"/>
      <c r="V165" s="28"/>
    </row>
    <row r="166" spans="2:22" s="4" customFormat="1" ht="18.75" customHeight="1">
      <c r="B166" s="25"/>
      <c r="C166" s="32"/>
      <c r="D166" s="26"/>
      <c r="E166" s="26"/>
      <c r="F166" s="52"/>
      <c r="G166" s="52"/>
      <c r="H166" s="26"/>
      <c r="I166" s="52"/>
      <c r="J166" s="26"/>
      <c r="K166" s="186"/>
      <c r="L166" s="33">
        <f>ROUNDUP(L164+L113,-1)</f>
        <v>28160</v>
      </c>
      <c r="M166" s="33">
        <f>ROUNDUP(M164+M113,-1)</f>
        <v>28900</v>
      </c>
      <c r="N166" s="34" t="s">
        <v>27</v>
      </c>
      <c r="O166" s="28"/>
      <c r="P166" s="28"/>
      <c r="Q166" s="28"/>
      <c r="R166" s="28"/>
      <c r="S166" s="28"/>
      <c r="T166" s="28"/>
      <c r="U166" s="42"/>
      <c r="V166" s="28"/>
    </row>
    <row r="167" spans="2:22" s="4" customFormat="1" ht="18.75" customHeight="1">
      <c r="B167" s="25"/>
      <c r="C167" s="32"/>
      <c r="D167" s="32"/>
      <c r="E167" s="26"/>
      <c r="F167" s="52"/>
      <c r="G167" s="52"/>
      <c r="H167" s="32"/>
      <c r="I167" s="62"/>
      <c r="J167" s="63"/>
      <c r="K167" s="63"/>
      <c r="L167" s="63"/>
      <c r="M167" s="63"/>
      <c r="N167" s="63"/>
      <c r="O167" s="28"/>
      <c r="P167" s="28"/>
      <c r="Q167" s="28"/>
      <c r="R167" s="28"/>
      <c r="S167" s="28"/>
      <c r="T167" s="28"/>
      <c r="U167" s="42"/>
      <c r="V167" s="28"/>
    </row>
    <row r="168" spans="2:22" s="4" customFormat="1" ht="18.75" customHeight="1">
      <c r="B168" s="25"/>
      <c r="C168" s="32"/>
      <c r="D168" s="32"/>
      <c r="E168" s="26"/>
      <c r="F168" s="52"/>
      <c r="G168" s="52"/>
      <c r="H168" s="32"/>
      <c r="I168" s="63"/>
      <c r="J168" s="63"/>
      <c r="K168" s="199" t="s">
        <v>67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42"/>
      <c r="V168" s="28"/>
    </row>
    <row r="169" spans="2:22" s="4" customFormat="1" ht="18.75" customHeight="1">
      <c r="B169" s="25"/>
      <c r="C169" s="32"/>
      <c r="D169" s="32"/>
      <c r="E169" s="26"/>
      <c r="F169" s="52"/>
      <c r="G169" s="52"/>
      <c r="H169" s="32"/>
      <c r="I169" s="63"/>
      <c r="J169" s="6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42"/>
      <c r="V169" s="28"/>
    </row>
    <row r="170" spans="2:22" s="4" customFormat="1" ht="18.75" customHeight="1">
      <c r="B170" s="25"/>
      <c r="C170" s="32"/>
      <c r="D170" s="32"/>
      <c r="E170" s="26"/>
      <c r="F170" s="52"/>
      <c r="G170" s="52"/>
      <c r="H170" s="32"/>
      <c r="I170" s="62"/>
      <c r="J170" s="134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42"/>
      <c r="V170" s="28"/>
    </row>
    <row r="171" spans="2:22" s="4" customFormat="1" ht="18.75" customHeight="1">
      <c r="B171" s="25"/>
      <c r="C171" s="32"/>
      <c r="D171" s="32"/>
      <c r="E171" s="26"/>
      <c r="F171" s="52"/>
      <c r="G171" s="52"/>
      <c r="H171" s="32"/>
      <c r="I171" s="134"/>
      <c r="J171" s="134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42"/>
      <c r="V171" s="28"/>
    </row>
    <row r="172" spans="2:22" s="4" customFormat="1" ht="18.75" customHeight="1">
      <c r="B172" s="25"/>
      <c r="C172" s="32"/>
      <c r="D172" s="32"/>
      <c r="E172" s="26"/>
      <c r="F172" s="52"/>
      <c r="G172" s="52"/>
      <c r="H172" s="32"/>
      <c r="I172" s="134"/>
      <c r="J172" s="134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42"/>
      <c r="V172" s="28"/>
    </row>
    <row r="173" spans="2:22" s="4" customFormat="1" ht="18.75" customHeight="1">
      <c r="B173" s="25"/>
      <c r="C173" s="32"/>
      <c r="D173" s="32"/>
      <c r="E173" s="26"/>
      <c r="F173" s="52"/>
      <c r="G173" s="52"/>
      <c r="H173" s="32"/>
      <c r="I173" s="134"/>
      <c r="J173" s="134"/>
      <c r="K173" s="134"/>
      <c r="L173" s="134"/>
      <c r="M173" s="134"/>
      <c r="N173" s="134"/>
      <c r="O173" s="28"/>
      <c r="P173" s="28"/>
      <c r="Q173" s="28"/>
      <c r="R173" s="28"/>
      <c r="S173" s="28"/>
      <c r="T173" s="28"/>
      <c r="U173" s="42"/>
      <c r="V173" s="28"/>
    </row>
    <row r="174" spans="2:22" s="4" customFormat="1" ht="18.75" customHeight="1" thickBot="1">
      <c r="B174" s="67"/>
      <c r="C174" s="68"/>
      <c r="D174" s="69"/>
      <c r="E174" s="68"/>
      <c r="F174" s="68"/>
      <c r="G174" s="70"/>
      <c r="H174" s="68"/>
      <c r="I174" s="71"/>
      <c r="J174" s="72"/>
      <c r="K174" s="72"/>
      <c r="L174" s="73"/>
      <c r="M174" s="71"/>
      <c r="N174" s="71"/>
      <c r="O174" s="71"/>
      <c r="P174" s="71"/>
      <c r="Q174" s="71"/>
      <c r="R174" s="71"/>
      <c r="S174" s="71"/>
      <c r="T174" s="71"/>
      <c r="U174" s="74"/>
      <c r="V174" s="28"/>
    </row>
    <row r="177" spans="2:22" s="4" customFormat="1" ht="25.5">
      <c r="B177" s="99"/>
      <c r="C177" s="13" t="s">
        <v>28</v>
      </c>
      <c r="D177" s="86"/>
      <c r="E177" s="10"/>
      <c r="F177" s="10"/>
      <c r="G177" s="87"/>
      <c r="H177" s="10"/>
      <c r="K177" s="86"/>
      <c r="L177" s="10"/>
      <c r="R177" s="88"/>
      <c r="S177" s="88"/>
      <c r="T177" s="88"/>
      <c r="U177" s="88"/>
      <c r="V177" s="88"/>
    </row>
    <row r="178" spans="7:22" s="4" customFormat="1" ht="18" customHeight="1">
      <c r="G178" s="100"/>
      <c r="H178" s="100"/>
      <c r="I178" s="100"/>
      <c r="J178" s="100"/>
      <c r="K178" s="100"/>
      <c r="L178" s="100"/>
      <c r="R178" s="101"/>
      <c r="S178" s="101"/>
      <c r="T178" s="101"/>
      <c r="U178" s="101"/>
      <c r="V178" s="101"/>
    </row>
    <row r="179" spans="6:22" s="4" customFormat="1" ht="13.5" thickBot="1">
      <c r="F179" s="105" t="e">
        <f>#REF!+#REF!</f>
        <v>#REF!</v>
      </c>
      <c r="G179" s="103"/>
      <c r="H179" s="106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U179" s="104"/>
      <c r="V179" s="28"/>
    </row>
    <row r="180" spans="2:22" s="4" customFormat="1" ht="13.5" customHeight="1" thickBot="1">
      <c r="B180" s="107"/>
      <c r="C180" s="108"/>
      <c r="D180" s="108"/>
      <c r="E180" s="108"/>
      <c r="F180" s="108"/>
      <c r="G180" s="108"/>
      <c r="H180" s="108"/>
      <c r="I180" s="109"/>
      <c r="J180" s="109"/>
      <c r="K180" s="110"/>
      <c r="L180" s="108"/>
      <c r="M180" s="108"/>
      <c r="N180" s="108"/>
      <c r="O180" s="108"/>
      <c r="P180" s="108"/>
      <c r="Q180" s="108"/>
      <c r="R180" s="108"/>
      <c r="S180" s="108"/>
      <c r="T180" s="108"/>
      <c r="U180" s="111"/>
      <c r="V180" s="28"/>
    </row>
    <row r="181" spans="2:22" s="4" customFormat="1" ht="18.75" customHeight="1" thickBot="1">
      <c r="B181" s="85"/>
      <c r="C181" s="176" t="s">
        <v>29</v>
      </c>
      <c r="D181" s="177"/>
      <c r="E181" s="112">
        <v>80</v>
      </c>
      <c r="F181" s="112">
        <v>90</v>
      </c>
      <c r="G181" s="112">
        <v>100</v>
      </c>
      <c r="H181" s="112">
        <v>110</v>
      </c>
      <c r="I181" s="112">
        <v>120</v>
      </c>
      <c r="J181" s="112">
        <v>130</v>
      </c>
      <c r="K181" s="112">
        <v>140</v>
      </c>
      <c r="L181" s="112">
        <v>150</v>
      </c>
      <c r="M181" s="112">
        <v>160</v>
      </c>
      <c r="N181" s="112">
        <v>170</v>
      </c>
      <c r="O181" s="112">
        <v>180</v>
      </c>
      <c r="P181" s="113">
        <v>190</v>
      </c>
      <c r="Q181" s="114">
        <v>200</v>
      </c>
      <c r="R181" s="115">
        <v>210</v>
      </c>
      <c r="S181" s="116">
        <v>220</v>
      </c>
      <c r="T181" s="28"/>
      <c r="U181" s="42"/>
      <c r="V181" s="28"/>
    </row>
    <row r="182" spans="2:22" s="4" customFormat="1" ht="18.75" customHeight="1">
      <c r="B182" s="85"/>
      <c r="C182" s="180" t="s">
        <v>25</v>
      </c>
      <c r="D182" s="181"/>
      <c r="E182" s="83">
        <f aca="true" t="shared" si="30" ref="E182:P182">ROUNDUP(F182-$U$131-E121+D121,-1)</f>
        <v>8620</v>
      </c>
      <c r="F182" s="83">
        <f t="shared" si="30"/>
        <v>9360</v>
      </c>
      <c r="G182" s="83">
        <f t="shared" si="30"/>
        <v>9980</v>
      </c>
      <c r="H182" s="83">
        <f t="shared" si="30"/>
        <v>10480</v>
      </c>
      <c r="I182" s="83">
        <f t="shared" si="30"/>
        <v>10830</v>
      </c>
      <c r="J182" s="83">
        <f t="shared" si="30"/>
        <v>11310</v>
      </c>
      <c r="K182" s="83">
        <f t="shared" si="30"/>
        <v>11930</v>
      </c>
      <c r="L182" s="83">
        <f t="shared" si="30"/>
        <v>13150</v>
      </c>
      <c r="M182" s="83">
        <f t="shared" si="30"/>
        <v>13530</v>
      </c>
      <c r="N182" s="83">
        <f t="shared" si="30"/>
        <v>14150</v>
      </c>
      <c r="O182" s="83">
        <f t="shared" si="30"/>
        <v>14770</v>
      </c>
      <c r="P182" s="83">
        <f t="shared" si="30"/>
        <v>15270</v>
      </c>
      <c r="Q182" s="117">
        <f>ROUNDUP(U130+P121,-1)</f>
        <v>15530</v>
      </c>
      <c r="R182" s="83">
        <f>ROUNDUP(Q182+$U$131+Q121-P121,-1)</f>
        <v>16150</v>
      </c>
      <c r="S182" s="83">
        <f>ROUNDUP(R182+$U$131+R121-Q121,-1)</f>
        <v>16770</v>
      </c>
      <c r="T182" s="28"/>
      <c r="U182" s="42"/>
      <c r="V182" s="28"/>
    </row>
    <row r="183" spans="2:22" s="4" customFormat="1" ht="18.75" customHeight="1">
      <c r="B183" s="85"/>
      <c r="C183" s="180" t="s">
        <v>26</v>
      </c>
      <c r="D183" s="181"/>
      <c r="E183" s="118">
        <f aca="true" t="shared" si="31" ref="E183:S183">ROUNDUP(E182+D128,-1)</f>
        <v>9160</v>
      </c>
      <c r="F183" s="33">
        <f t="shared" si="31"/>
        <v>9960</v>
      </c>
      <c r="G183" s="33">
        <f t="shared" si="31"/>
        <v>10640</v>
      </c>
      <c r="H183" s="33">
        <f t="shared" si="31"/>
        <v>11200</v>
      </c>
      <c r="I183" s="33">
        <f t="shared" si="31"/>
        <v>11550</v>
      </c>
      <c r="J183" s="33">
        <f t="shared" si="31"/>
        <v>12030</v>
      </c>
      <c r="K183" s="33">
        <f t="shared" si="31"/>
        <v>12710</v>
      </c>
      <c r="L183" s="33">
        <f t="shared" si="31"/>
        <v>13690</v>
      </c>
      <c r="M183" s="33">
        <f t="shared" si="31"/>
        <v>14190</v>
      </c>
      <c r="N183" s="33">
        <f t="shared" si="31"/>
        <v>14870</v>
      </c>
      <c r="O183" s="33">
        <f t="shared" si="31"/>
        <v>15490</v>
      </c>
      <c r="P183" s="33">
        <f t="shared" si="31"/>
        <v>16050</v>
      </c>
      <c r="Q183" s="119">
        <f t="shared" si="31"/>
        <v>16490</v>
      </c>
      <c r="R183" s="33">
        <f t="shared" si="31"/>
        <v>17170</v>
      </c>
      <c r="S183" s="95">
        <f t="shared" si="31"/>
        <v>17850</v>
      </c>
      <c r="T183" s="28"/>
      <c r="U183" s="42"/>
      <c r="V183" s="28"/>
    </row>
    <row r="184" spans="2:22" s="4" customFormat="1" ht="18.75" customHeight="1" thickBot="1">
      <c r="B184" s="85"/>
      <c r="C184" s="180" t="s">
        <v>27</v>
      </c>
      <c r="D184" s="181"/>
      <c r="E184" s="120">
        <f aca="true" t="shared" si="32" ref="E184:S184">ROUNDUP(E182+D135,-1)</f>
        <v>9580</v>
      </c>
      <c r="F184" s="84">
        <f t="shared" si="32"/>
        <v>10440</v>
      </c>
      <c r="G184" s="84">
        <f t="shared" si="32"/>
        <v>11180</v>
      </c>
      <c r="H184" s="84">
        <f t="shared" si="32"/>
        <v>11800</v>
      </c>
      <c r="I184" s="84">
        <f t="shared" si="32"/>
        <v>12210</v>
      </c>
      <c r="J184" s="84">
        <f t="shared" si="32"/>
        <v>12750</v>
      </c>
      <c r="K184" s="84">
        <f t="shared" si="32"/>
        <v>13490</v>
      </c>
      <c r="L184" s="84">
        <f t="shared" si="32"/>
        <v>14530</v>
      </c>
      <c r="M184" s="84">
        <f t="shared" si="32"/>
        <v>15090</v>
      </c>
      <c r="N184" s="84">
        <f t="shared" si="32"/>
        <v>15830</v>
      </c>
      <c r="O184" s="84">
        <f t="shared" si="32"/>
        <v>16510</v>
      </c>
      <c r="P184" s="84">
        <f t="shared" si="32"/>
        <v>17130</v>
      </c>
      <c r="Q184" s="121">
        <f t="shared" si="32"/>
        <v>17630</v>
      </c>
      <c r="R184" s="84">
        <f t="shared" si="32"/>
        <v>18370</v>
      </c>
      <c r="S184" s="122">
        <f t="shared" si="32"/>
        <v>19110</v>
      </c>
      <c r="T184" s="28"/>
      <c r="U184" s="42"/>
      <c r="V184" s="28"/>
    </row>
    <row r="185" spans="2:22" s="4" customFormat="1" ht="18.75" customHeight="1">
      <c r="B185" s="85"/>
      <c r="C185" s="28"/>
      <c r="D185" s="28"/>
      <c r="E185" s="28"/>
      <c r="F185" s="28"/>
      <c r="G185" s="28"/>
      <c r="H185" s="28"/>
      <c r="I185" s="123"/>
      <c r="J185" s="123"/>
      <c r="K185" s="124"/>
      <c r="L185" s="28"/>
      <c r="M185" s="28"/>
      <c r="N185" s="28"/>
      <c r="O185" s="28"/>
      <c r="P185" s="28"/>
      <c r="Q185" s="28"/>
      <c r="R185" s="28"/>
      <c r="S185" s="28"/>
      <c r="T185" s="28"/>
      <c r="U185" s="42"/>
      <c r="V185" s="28"/>
    </row>
    <row r="186" spans="2:22" s="4" customFormat="1" ht="18.75" customHeight="1">
      <c r="B186" s="85"/>
      <c r="D186" s="32"/>
      <c r="E186" s="60"/>
      <c r="F186" s="60"/>
      <c r="G186" s="60"/>
      <c r="H186" s="28"/>
      <c r="I186" s="182" t="s">
        <v>30</v>
      </c>
      <c r="J186" s="183"/>
      <c r="K186" s="183"/>
      <c r="L186" s="183"/>
      <c r="M186" s="183"/>
      <c r="N186" s="183"/>
      <c r="O186" s="125"/>
      <c r="P186" s="29" t="s">
        <v>31</v>
      </c>
      <c r="R186" s="30"/>
      <c r="S186" s="30"/>
      <c r="T186" s="30"/>
      <c r="U186" s="31"/>
      <c r="V186" s="30"/>
    </row>
    <row r="187" spans="2:22" s="4" customFormat="1" ht="18.75" customHeight="1">
      <c r="B187" s="85"/>
      <c r="D187" s="32"/>
      <c r="E187" s="26"/>
      <c r="F187" s="52"/>
      <c r="G187" s="126"/>
      <c r="H187" s="28"/>
      <c r="I187" s="183"/>
      <c r="J187" s="183"/>
      <c r="K187" s="183"/>
      <c r="L187" s="183"/>
      <c r="M187" s="183"/>
      <c r="N187" s="183"/>
      <c r="O187" s="125"/>
      <c r="P187" s="35" t="s">
        <v>32</v>
      </c>
      <c r="R187" s="36"/>
      <c r="S187" s="36"/>
      <c r="T187" s="28"/>
      <c r="U187" s="127"/>
      <c r="V187" s="30"/>
    </row>
    <row r="188" spans="2:22" s="4" customFormat="1" ht="18.75" customHeight="1">
      <c r="B188" s="85"/>
      <c r="C188" s="32"/>
      <c r="D188" s="32"/>
      <c r="E188" s="26"/>
      <c r="F188" s="52"/>
      <c r="G188" s="126"/>
      <c r="H188" s="28"/>
      <c r="I188" s="183"/>
      <c r="J188" s="183"/>
      <c r="K188" s="183"/>
      <c r="L188" s="183"/>
      <c r="M188" s="183"/>
      <c r="N188" s="183"/>
      <c r="O188" s="125"/>
      <c r="P188" s="35" t="s">
        <v>9</v>
      </c>
      <c r="R188" s="36"/>
      <c r="S188" s="36"/>
      <c r="T188" s="28"/>
      <c r="U188" s="127" t="s">
        <v>33</v>
      </c>
      <c r="V188" s="28"/>
    </row>
    <row r="189" spans="2:22" s="4" customFormat="1" ht="18.75" customHeight="1">
      <c r="B189" s="85"/>
      <c r="C189" s="32"/>
      <c r="D189" s="32"/>
      <c r="E189" s="26"/>
      <c r="F189" s="52"/>
      <c r="G189" s="126"/>
      <c r="H189" s="28"/>
      <c r="I189" s="182" t="s">
        <v>34</v>
      </c>
      <c r="J189" s="184"/>
      <c r="K189" s="184"/>
      <c r="L189" s="184"/>
      <c r="M189" s="184"/>
      <c r="N189" s="184"/>
      <c r="O189" s="125"/>
      <c r="P189" s="35" t="s">
        <v>39</v>
      </c>
      <c r="R189" s="36"/>
      <c r="S189" s="36"/>
      <c r="T189" s="28"/>
      <c r="U189" s="127" t="s">
        <v>12</v>
      </c>
      <c r="V189" s="28"/>
    </row>
    <row r="190" spans="2:22" s="4" customFormat="1" ht="18.75" customHeight="1">
      <c r="B190" s="85"/>
      <c r="C190" s="32"/>
      <c r="D190" s="32"/>
      <c r="E190" s="26"/>
      <c r="F190" s="52"/>
      <c r="G190" s="126"/>
      <c r="H190" s="28"/>
      <c r="I190" s="184"/>
      <c r="J190" s="184"/>
      <c r="K190" s="184"/>
      <c r="L190" s="184"/>
      <c r="M190" s="184"/>
      <c r="N190" s="184"/>
      <c r="O190" s="128"/>
      <c r="P190" s="35" t="s">
        <v>40</v>
      </c>
      <c r="R190" s="36"/>
      <c r="S190" s="36"/>
      <c r="T190" s="28"/>
      <c r="U190" s="127" t="s">
        <v>14</v>
      </c>
      <c r="V190" s="28"/>
    </row>
    <row r="191" spans="2:22" s="4" customFormat="1" ht="18.75" customHeight="1">
      <c r="B191" s="85"/>
      <c r="C191" s="32"/>
      <c r="D191" s="32"/>
      <c r="E191" s="26"/>
      <c r="F191" s="52"/>
      <c r="G191" s="126"/>
      <c r="H191" s="28"/>
      <c r="I191" s="184"/>
      <c r="J191" s="184"/>
      <c r="K191" s="184"/>
      <c r="L191" s="184"/>
      <c r="M191" s="184"/>
      <c r="N191" s="184"/>
      <c r="O191" s="128"/>
      <c r="P191" s="35" t="s">
        <v>41</v>
      </c>
      <c r="R191" s="36"/>
      <c r="S191" s="36"/>
      <c r="T191" s="28"/>
      <c r="U191" s="127" t="s">
        <v>16</v>
      </c>
      <c r="V191" s="28"/>
    </row>
    <row r="192" spans="2:22" s="4" customFormat="1" ht="18.75" customHeight="1">
      <c r="B192" s="85"/>
      <c r="C192" s="32"/>
      <c r="D192" s="32"/>
      <c r="E192" s="26"/>
      <c r="F192" s="52"/>
      <c r="G192" s="126"/>
      <c r="H192" s="28"/>
      <c r="I192" s="184"/>
      <c r="J192" s="184"/>
      <c r="K192" s="184"/>
      <c r="L192" s="184"/>
      <c r="M192" s="184"/>
      <c r="N192" s="184"/>
      <c r="O192" s="28"/>
      <c r="P192" s="59" t="s">
        <v>42</v>
      </c>
      <c r="R192" s="36"/>
      <c r="S192" s="36"/>
      <c r="T192" s="28"/>
      <c r="U192" s="127" t="s">
        <v>18</v>
      </c>
      <c r="V192" s="28"/>
    </row>
    <row r="193" spans="2:22" s="4" customFormat="1" ht="18.75" customHeight="1">
      <c r="B193" s="85"/>
      <c r="C193" s="32"/>
      <c r="D193" s="32"/>
      <c r="E193" s="26"/>
      <c r="F193" s="52"/>
      <c r="G193" s="126"/>
      <c r="H193" s="28"/>
      <c r="I193" s="28"/>
      <c r="J193" s="28"/>
      <c r="K193" s="28"/>
      <c r="L193" s="28"/>
      <c r="M193" s="28"/>
      <c r="N193" s="28"/>
      <c r="O193" s="28"/>
      <c r="P193" s="35" t="s">
        <v>19</v>
      </c>
      <c r="R193" s="36"/>
      <c r="S193" s="36"/>
      <c r="T193" s="28"/>
      <c r="U193" s="127" t="s">
        <v>20</v>
      </c>
      <c r="V193" s="28"/>
    </row>
    <row r="194" spans="2:22" s="4" customFormat="1" ht="18.75" customHeight="1">
      <c r="B194" s="85"/>
      <c r="C194" s="32"/>
      <c r="D194" s="32"/>
      <c r="E194" s="26"/>
      <c r="F194" s="52"/>
      <c r="G194" s="126"/>
      <c r="H194" s="28"/>
      <c r="I194" s="123"/>
      <c r="J194" s="123"/>
      <c r="K194" s="124"/>
      <c r="L194" s="28"/>
      <c r="M194" s="28"/>
      <c r="N194" s="28"/>
      <c r="O194" s="28"/>
      <c r="P194" s="28"/>
      <c r="Q194" s="170" t="s">
        <v>21</v>
      </c>
      <c r="R194" s="171"/>
      <c r="S194" s="171"/>
      <c r="T194" s="171"/>
      <c r="U194" s="172"/>
      <c r="V194" s="129"/>
    </row>
    <row r="195" spans="2:22" s="4" customFormat="1" ht="18.75" customHeight="1">
      <c r="B195" s="85"/>
      <c r="C195" s="32"/>
      <c r="D195" s="32"/>
      <c r="E195" s="133" t="s">
        <v>35</v>
      </c>
      <c r="F195" s="52"/>
      <c r="G195" s="126"/>
      <c r="H195" s="28"/>
      <c r="I195" s="123"/>
      <c r="J195" s="123"/>
      <c r="K195" s="124"/>
      <c r="L195" s="28"/>
      <c r="M195" s="28"/>
      <c r="N195" s="28"/>
      <c r="O195" s="28"/>
      <c r="P195" s="28"/>
      <c r="Q195" s="171"/>
      <c r="R195" s="171"/>
      <c r="S195" s="171"/>
      <c r="T195" s="171"/>
      <c r="U195" s="172"/>
      <c r="V195" s="129"/>
    </row>
    <row r="196" spans="2:22" s="4" customFormat="1" ht="18.75" customHeight="1">
      <c r="B196" s="85"/>
      <c r="C196" s="32"/>
      <c r="D196" s="32"/>
      <c r="E196" s="26"/>
      <c r="F196" s="52"/>
      <c r="G196" s="126"/>
      <c r="H196" s="28"/>
      <c r="I196" s="123"/>
      <c r="J196" s="123"/>
      <c r="K196" s="124"/>
      <c r="L196" s="28"/>
      <c r="M196" s="28"/>
      <c r="N196" s="28"/>
      <c r="O196" s="28"/>
      <c r="P196" s="28"/>
      <c r="Q196" s="28"/>
      <c r="R196" s="28"/>
      <c r="S196" s="28"/>
      <c r="T196" s="28"/>
      <c r="U196" s="42"/>
      <c r="V196" s="28"/>
    </row>
    <row r="197" spans="2:22" s="4" customFormat="1" ht="18.75" customHeight="1" thickBot="1">
      <c r="B197" s="130"/>
      <c r="C197" s="73"/>
      <c r="D197" s="73"/>
      <c r="E197" s="131"/>
      <c r="F197" s="132"/>
      <c r="G197" s="71"/>
      <c r="H197" s="71"/>
      <c r="I197" s="72"/>
      <c r="J197" s="72"/>
      <c r="K197" s="73"/>
      <c r="L197" s="71"/>
      <c r="M197" s="71"/>
      <c r="N197" s="71"/>
      <c r="O197" s="71"/>
      <c r="P197" s="71"/>
      <c r="Q197" s="71"/>
      <c r="R197" s="71"/>
      <c r="S197" s="71"/>
      <c r="T197" s="71"/>
      <c r="U197" s="74"/>
      <c r="V197" s="28"/>
    </row>
    <row r="198" spans="9:22" s="4" customFormat="1" ht="18.75" customHeight="1">
      <c r="I198" s="123"/>
      <c r="J198" s="123"/>
      <c r="K198" s="124"/>
      <c r="V198" s="28"/>
    </row>
    <row r="199" spans="3:22" s="4" customFormat="1" ht="25.5">
      <c r="C199" s="135" t="s">
        <v>38</v>
      </c>
      <c r="D199" s="136"/>
      <c r="E199" s="137"/>
      <c r="F199" s="137"/>
      <c r="G199" s="138"/>
      <c r="H199" s="139"/>
      <c r="I199" s="123"/>
      <c r="J199" s="123"/>
      <c r="K199" s="124"/>
      <c r="L199" s="138"/>
      <c r="V199" s="28"/>
    </row>
    <row r="200" spans="3:13" s="4" customFormat="1" ht="18.75" customHeight="1" thickBot="1">
      <c r="C200" s="140"/>
      <c r="D200" s="136"/>
      <c r="E200" s="137"/>
      <c r="F200" s="137"/>
      <c r="G200" s="138"/>
      <c r="H200" s="139"/>
      <c r="I200" s="123"/>
      <c r="J200" s="123"/>
      <c r="K200" s="124"/>
      <c r="L200" s="138"/>
      <c r="M200" s="28"/>
    </row>
    <row r="201" spans="2:22" s="4" customFormat="1" ht="14.25" customHeight="1" thickBot="1">
      <c r="B201" s="107"/>
      <c r="C201" s="141"/>
      <c r="D201" s="142"/>
      <c r="E201" s="142"/>
      <c r="F201" s="142"/>
      <c r="G201" s="143"/>
      <c r="H201" s="143"/>
      <c r="I201" s="109"/>
      <c r="J201" s="144"/>
      <c r="V201" s="28"/>
    </row>
    <row r="202" spans="2:21" s="4" customFormat="1" ht="18.75" customHeight="1" thickBot="1" thickTop="1">
      <c r="B202" s="85"/>
      <c r="C202" s="178" t="str">
        <f>K5</f>
        <v>5 категория</v>
      </c>
      <c r="D202" s="179"/>
      <c r="E202" s="145">
        <f>ROUNDUP(D138+U137,-1)</f>
        <v>4460</v>
      </c>
      <c r="F202" s="146"/>
      <c r="G202" s="104"/>
      <c r="H202" s="104"/>
      <c r="I202" s="104"/>
      <c r="J202" s="147"/>
      <c r="L202" s="157"/>
      <c r="M202" s="158"/>
      <c r="N202" s="158"/>
      <c r="O202" s="158"/>
      <c r="P202" s="158"/>
      <c r="Q202" s="158"/>
      <c r="R202" s="158"/>
      <c r="S202" s="158"/>
      <c r="T202" s="158"/>
      <c r="U202" s="159"/>
    </row>
    <row r="203" spans="2:21" s="4" customFormat="1" ht="18.75" customHeight="1">
      <c r="B203" s="85"/>
      <c r="C203" s="148"/>
      <c r="D203" s="148"/>
      <c r="E203" s="149"/>
      <c r="F203" s="150"/>
      <c r="G203" s="104"/>
      <c r="H203" s="104"/>
      <c r="I203" s="104"/>
      <c r="J203" s="147"/>
      <c r="L203" s="160"/>
      <c r="M203" s="161" t="s">
        <v>43</v>
      </c>
      <c r="N203" s="28"/>
      <c r="O203" s="28"/>
      <c r="P203" s="28"/>
      <c r="Q203" s="28"/>
      <c r="R203" s="28"/>
      <c r="S203" s="28"/>
      <c r="T203" s="28"/>
      <c r="U203" s="162"/>
    </row>
    <row r="204" spans="2:22" ht="20.25">
      <c r="B204" s="151"/>
      <c r="C204" s="152"/>
      <c r="D204" s="152"/>
      <c r="E204" s="152"/>
      <c r="F204" s="152"/>
      <c r="G204" s="152"/>
      <c r="H204" s="152"/>
      <c r="I204" s="152"/>
      <c r="J204" s="153"/>
      <c r="K204" s="4"/>
      <c r="L204" s="160"/>
      <c r="M204" s="163" t="s">
        <v>44</v>
      </c>
      <c r="N204" s="163"/>
      <c r="O204" s="28"/>
      <c r="P204" s="28"/>
      <c r="Q204" s="28"/>
      <c r="R204" s="28"/>
      <c r="S204" s="28"/>
      <c r="T204" s="28"/>
      <c r="U204" s="162"/>
      <c r="V204" s="4"/>
    </row>
    <row r="205" spans="2:22" ht="20.25">
      <c r="B205" s="151"/>
      <c r="C205" s="152"/>
      <c r="D205" s="152"/>
      <c r="E205" s="152"/>
      <c r="F205" s="152"/>
      <c r="G205" s="152"/>
      <c r="H205" s="152"/>
      <c r="I205" s="152"/>
      <c r="J205" s="153"/>
      <c r="K205" s="4"/>
      <c r="L205" s="160"/>
      <c r="M205" s="163" t="s">
        <v>45</v>
      </c>
      <c r="N205" s="163"/>
      <c r="O205" s="28"/>
      <c r="P205" s="28"/>
      <c r="Q205" s="28"/>
      <c r="R205" s="28"/>
      <c r="S205" s="28"/>
      <c r="T205" s="28"/>
      <c r="U205" s="162"/>
      <c r="V205" s="4"/>
    </row>
    <row r="206" spans="2:22" ht="20.25">
      <c r="B206" s="151"/>
      <c r="C206" s="152"/>
      <c r="D206" s="152"/>
      <c r="E206" s="152"/>
      <c r="F206" s="152"/>
      <c r="G206" s="152"/>
      <c r="H206" s="152"/>
      <c r="I206" s="152"/>
      <c r="J206" s="153"/>
      <c r="K206" s="4"/>
      <c r="L206" s="160"/>
      <c r="M206" s="163" t="s">
        <v>46</v>
      </c>
      <c r="N206" s="163"/>
      <c r="O206" s="28"/>
      <c r="P206" s="28"/>
      <c r="Q206" s="28"/>
      <c r="R206" s="28"/>
      <c r="S206" s="28"/>
      <c r="T206" s="28"/>
      <c r="U206" s="162"/>
      <c r="V206" s="4"/>
    </row>
    <row r="207" spans="2:22" ht="20.25">
      <c r="B207" s="151"/>
      <c r="C207" s="152"/>
      <c r="D207" s="152"/>
      <c r="E207" s="152"/>
      <c r="F207" s="152"/>
      <c r="G207" s="152"/>
      <c r="H207" s="152"/>
      <c r="I207" s="152"/>
      <c r="J207" s="153"/>
      <c r="K207" s="4"/>
      <c r="L207" s="160"/>
      <c r="M207" s="163" t="s">
        <v>47</v>
      </c>
      <c r="N207" s="163"/>
      <c r="O207" s="28"/>
      <c r="P207" s="28"/>
      <c r="Q207" s="28"/>
      <c r="R207" s="28"/>
      <c r="S207" s="28"/>
      <c r="T207" s="28"/>
      <c r="U207" s="162"/>
      <c r="V207" s="4"/>
    </row>
    <row r="208" spans="2:22" ht="20.25">
      <c r="B208" s="151"/>
      <c r="C208" s="152"/>
      <c r="D208" s="152"/>
      <c r="E208" s="152"/>
      <c r="F208" s="152"/>
      <c r="G208" s="152"/>
      <c r="H208" s="152"/>
      <c r="I208" s="152"/>
      <c r="J208" s="153"/>
      <c r="K208" s="4"/>
      <c r="L208" s="160"/>
      <c r="M208" s="163" t="s">
        <v>48</v>
      </c>
      <c r="N208" s="163"/>
      <c r="O208" s="28"/>
      <c r="P208" s="28"/>
      <c r="Q208" s="28"/>
      <c r="R208" s="28"/>
      <c r="S208" s="28"/>
      <c r="T208" s="28"/>
      <c r="U208" s="162"/>
      <c r="V208" s="4"/>
    </row>
    <row r="209" spans="2:22" ht="20.25">
      <c r="B209" s="151"/>
      <c r="C209" s="152"/>
      <c r="D209" s="152"/>
      <c r="E209" s="152"/>
      <c r="F209" s="152"/>
      <c r="G209" s="152"/>
      <c r="H209" s="152"/>
      <c r="I209" s="152"/>
      <c r="J209" s="153"/>
      <c r="K209" s="4"/>
      <c r="L209" s="160"/>
      <c r="M209" s="163" t="s">
        <v>49</v>
      </c>
      <c r="N209" s="163"/>
      <c r="O209" s="28"/>
      <c r="P209" s="28"/>
      <c r="Q209" s="28"/>
      <c r="R209" s="28"/>
      <c r="S209" s="28"/>
      <c r="T209" s="28"/>
      <c r="U209" s="162"/>
      <c r="V209" s="4"/>
    </row>
    <row r="210" spans="2:22" ht="15.75" thickBot="1">
      <c r="B210" s="154"/>
      <c r="C210" s="155"/>
      <c r="D210" s="155"/>
      <c r="E210" s="155"/>
      <c r="F210" s="155"/>
      <c r="G210" s="155"/>
      <c r="H210" s="155"/>
      <c r="I210" s="155"/>
      <c r="J210" s="156"/>
      <c r="K210" s="4"/>
      <c r="L210" s="164"/>
      <c r="M210" s="165"/>
      <c r="N210" s="165"/>
      <c r="O210" s="165"/>
      <c r="P210" s="165"/>
      <c r="Q210" s="165"/>
      <c r="R210" s="165"/>
      <c r="S210" s="165"/>
      <c r="T210" s="165"/>
      <c r="U210" s="166"/>
      <c r="V210" s="4"/>
    </row>
    <row r="211" spans="2:22" ht="15">
      <c r="B211" s="152"/>
      <c r="C211" s="152"/>
      <c r="D211" s="152"/>
      <c r="E211" s="152"/>
      <c r="F211" s="152"/>
      <c r="G211" s="152"/>
      <c r="H211" s="152"/>
      <c r="I211" s="152"/>
      <c r="J211" s="15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0" s="4" customFormat="1" ht="18.75" customHeight="1">
      <c r="B212" s="167" t="s">
        <v>50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s="4" customFormat="1" ht="18.75" customHeight="1">
      <c r="B213" s="167" t="s">
        <v>51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s="4" customFormat="1" ht="18.75" customHeight="1">
      <c r="B214" s="167" t="s">
        <v>52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s="4" customFormat="1" ht="18.75" customHeight="1">
      <c r="B215" s="168" t="s">
        <v>53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</sheetData>
  <sheetProtection/>
  <mergeCells count="71">
    <mergeCell ref="K168:T172"/>
    <mergeCell ref="C1:J1"/>
    <mergeCell ref="N1:U4"/>
    <mergeCell ref="C2:K4"/>
    <mergeCell ref="K5:L5"/>
    <mergeCell ref="C10:D10"/>
    <mergeCell ref="D11:D14"/>
    <mergeCell ref="E15:E18"/>
    <mergeCell ref="F19:F22"/>
    <mergeCell ref="G23:G26"/>
    <mergeCell ref="H27:H30"/>
    <mergeCell ref="I31:I34"/>
    <mergeCell ref="J35:J38"/>
    <mergeCell ref="K39:K42"/>
    <mergeCell ref="P39:T41"/>
    <mergeCell ref="C45:D45"/>
    <mergeCell ref="D46:D49"/>
    <mergeCell ref="E50:E53"/>
    <mergeCell ref="F54:F57"/>
    <mergeCell ref="G58:G61"/>
    <mergeCell ref="H62:H65"/>
    <mergeCell ref="I66:I69"/>
    <mergeCell ref="J70:J73"/>
    <mergeCell ref="K74:K77"/>
    <mergeCell ref="P74:T76"/>
    <mergeCell ref="C81:D81"/>
    <mergeCell ref="D82:D85"/>
    <mergeCell ref="E86:E89"/>
    <mergeCell ref="F90:F93"/>
    <mergeCell ref="G94:G97"/>
    <mergeCell ref="H98:H101"/>
    <mergeCell ref="I102:I105"/>
    <mergeCell ref="J106:J109"/>
    <mergeCell ref="K110:K113"/>
    <mergeCell ref="P110:T112"/>
    <mergeCell ref="B116:R116"/>
    <mergeCell ref="B117:C117"/>
    <mergeCell ref="B118:C118"/>
    <mergeCell ref="B119:C119"/>
    <mergeCell ref="B120:C120"/>
    <mergeCell ref="B121:C121"/>
    <mergeCell ref="B123:R123"/>
    <mergeCell ref="B124:C124"/>
    <mergeCell ref="B125:C125"/>
    <mergeCell ref="B126:C126"/>
    <mergeCell ref="B127:C127"/>
    <mergeCell ref="B128:C128"/>
    <mergeCell ref="B130:R130"/>
    <mergeCell ref="B131:C131"/>
    <mergeCell ref="B132:C132"/>
    <mergeCell ref="B133:C133"/>
    <mergeCell ref="B134:C134"/>
    <mergeCell ref="B135:C135"/>
    <mergeCell ref="C142:D142"/>
    <mergeCell ref="D143:D145"/>
    <mergeCell ref="E146:E148"/>
    <mergeCell ref="F149:F151"/>
    <mergeCell ref="G152:G154"/>
    <mergeCell ref="H155:H157"/>
    <mergeCell ref="I158:I160"/>
    <mergeCell ref="J161:J163"/>
    <mergeCell ref="I186:N188"/>
    <mergeCell ref="I189:N192"/>
    <mergeCell ref="Q194:U195"/>
    <mergeCell ref="C202:D202"/>
    <mergeCell ref="K164:K166"/>
    <mergeCell ref="P164:T165"/>
    <mergeCell ref="C181:D181"/>
    <mergeCell ref="C182:D182"/>
    <mergeCell ref="C183:D183"/>
    <mergeCell ref="C184:D1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5"/>
  <sheetViews>
    <sheetView view="pageBreakPreview" zoomScale="60" zoomScalePageLayoutView="0" workbookViewId="0" topLeftCell="A193">
      <selection activeCell="E195" sqref="E195"/>
    </sheetView>
  </sheetViews>
  <sheetFormatPr defaultColWidth="9.140625" defaultRowHeight="15"/>
  <sheetData>
    <row r="1" spans="3:22" s="4" customFormat="1" ht="18.75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"/>
      <c r="L1" s="1"/>
      <c r="M1" s="2"/>
      <c r="N1" s="193" t="s">
        <v>55</v>
      </c>
      <c r="O1" s="194"/>
      <c r="P1" s="194"/>
      <c r="Q1" s="194"/>
      <c r="R1" s="194"/>
      <c r="S1" s="194"/>
      <c r="T1" s="194"/>
      <c r="U1" s="194"/>
      <c r="V1" s="3"/>
    </row>
    <row r="2" spans="2:22" s="4" customFormat="1" ht="18.75" customHeight="1">
      <c r="B2" s="169">
        <f>800*2</f>
        <v>1600</v>
      </c>
      <c r="C2" s="197" t="s">
        <v>56</v>
      </c>
      <c r="D2" s="197"/>
      <c r="E2" s="197"/>
      <c r="F2" s="197"/>
      <c r="G2" s="197"/>
      <c r="H2" s="197"/>
      <c r="I2" s="197"/>
      <c r="J2" s="197"/>
      <c r="K2" s="197"/>
      <c r="L2" s="5"/>
      <c r="M2" s="5"/>
      <c r="N2" s="194"/>
      <c r="O2" s="194"/>
      <c r="P2" s="194"/>
      <c r="Q2" s="194"/>
      <c r="R2" s="194"/>
      <c r="S2" s="194"/>
      <c r="T2" s="194"/>
      <c r="U2" s="194"/>
      <c r="V2" s="3"/>
    </row>
    <row r="3" spans="2:22" s="4" customFormat="1" ht="18.75" customHeight="1">
      <c r="B3" s="169">
        <f>143*2</f>
        <v>286</v>
      </c>
      <c r="C3" s="197"/>
      <c r="D3" s="197"/>
      <c r="E3" s="197"/>
      <c r="F3" s="197"/>
      <c r="G3" s="197"/>
      <c r="H3" s="197"/>
      <c r="I3" s="197"/>
      <c r="J3" s="197"/>
      <c r="K3" s="197"/>
      <c r="L3" s="5"/>
      <c r="M3" s="5"/>
      <c r="N3" s="194"/>
      <c r="O3" s="194"/>
      <c r="P3" s="194"/>
      <c r="Q3" s="194"/>
      <c r="R3" s="194"/>
      <c r="S3" s="194"/>
      <c r="T3" s="194"/>
      <c r="U3" s="194"/>
      <c r="V3" s="3"/>
    </row>
    <row r="4" spans="2:22" s="4" customFormat="1" ht="18.75" customHeight="1">
      <c r="B4" s="169">
        <f>11.6*2</f>
        <v>23.2</v>
      </c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194"/>
      <c r="O4" s="194"/>
      <c r="P4" s="194"/>
      <c r="Q4" s="194"/>
      <c r="R4" s="194"/>
      <c r="S4" s="194"/>
      <c r="T4" s="194"/>
      <c r="U4" s="194"/>
      <c r="V4" s="3"/>
    </row>
    <row r="5" spans="2:16" s="4" customFormat="1" ht="17.25" customHeight="1">
      <c r="B5" s="8" t="s">
        <v>1</v>
      </c>
      <c r="C5" s="6"/>
      <c r="D5" s="9"/>
      <c r="E5" s="9"/>
      <c r="F5" s="9"/>
      <c r="G5" s="9"/>
      <c r="H5" s="9"/>
      <c r="I5" s="9"/>
      <c r="J5" s="9"/>
      <c r="K5" s="195" t="s">
        <v>60</v>
      </c>
      <c r="L5" s="195"/>
      <c r="M5" s="9"/>
      <c r="N5" s="10"/>
      <c r="O5" s="10"/>
      <c r="P5" s="10"/>
    </row>
    <row r="6" spans="3:22" s="4" customFormat="1" ht="18" customHeight="1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0"/>
      <c r="P6" s="10"/>
      <c r="Q6" s="7"/>
      <c r="R6" s="7"/>
      <c r="S6" s="7"/>
      <c r="T6" s="7"/>
      <c r="U6" s="7"/>
      <c r="V6" s="7"/>
    </row>
    <row r="7" spans="3:22" s="4" customFormat="1" ht="25.5" hidden="1"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/>
    </row>
    <row r="8" ht="15" hidden="1"/>
    <row r="9" spans="2:22" s="16" customFormat="1" ht="18.75" customHeight="1" hidden="1">
      <c r="B9" s="17"/>
      <c r="C9" s="18"/>
      <c r="D9" s="19"/>
      <c r="E9" s="18"/>
      <c r="F9" s="18"/>
      <c r="G9" s="20"/>
      <c r="H9" s="18"/>
      <c r="I9" s="21"/>
      <c r="J9" s="22"/>
      <c r="K9" s="22"/>
      <c r="L9" s="23"/>
      <c r="M9" s="21"/>
      <c r="N9" s="21"/>
      <c r="O9" s="21"/>
      <c r="P9" s="21"/>
      <c r="Q9" s="21"/>
      <c r="R9" s="21"/>
      <c r="S9" s="21"/>
      <c r="T9" s="21"/>
      <c r="U9" s="24"/>
      <c r="V9" s="15"/>
    </row>
    <row r="10" spans="3:22" s="4" customFormat="1" ht="18.75" customHeight="1" hidden="1">
      <c r="C10" s="188" t="s">
        <v>3</v>
      </c>
      <c r="D10" s="189"/>
      <c r="E10" s="27">
        <v>140</v>
      </c>
      <c r="F10" s="27">
        <v>150</v>
      </c>
      <c r="G10" s="27">
        <v>160</v>
      </c>
      <c r="H10" s="27">
        <v>170</v>
      </c>
      <c r="I10" s="27">
        <v>180</v>
      </c>
      <c r="J10" s="27">
        <v>190</v>
      </c>
      <c r="K10" s="27">
        <v>200</v>
      </c>
      <c r="L10" s="27">
        <v>210</v>
      </c>
      <c r="M10" s="27">
        <v>220</v>
      </c>
      <c r="N10" s="28"/>
      <c r="O10" s="28"/>
      <c r="P10" s="82" t="s">
        <v>4</v>
      </c>
      <c r="Q10" s="30"/>
      <c r="R10" s="30"/>
      <c r="S10" s="30"/>
      <c r="T10" s="30"/>
      <c r="U10" s="31"/>
      <c r="V10" s="28"/>
    </row>
    <row r="11" spans="3:22" s="4" customFormat="1" ht="18.75" customHeight="1" hidden="1">
      <c r="C11" s="32"/>
      <c r="D11" s="192">
        <v>105</v>
      </c>
      <c r="E11" s="33">
        <v>4.4</v>
      </c>
      <c r="F11" s="33">
        <v>4.5</v>
      </c>
      <c r="G11" s="33">
        <v>4.6</v>
      </c>
      <c r="H11" s="33">
        <v>4.9</v>
      </c>
      <c r="I11" s="33">
        <v>5.1</v>
      </c>
      <c r="J11" s="33">
        <v>5.3</v>
      </c>
      <c r="K11" s="33">
        <v>5.5</v>
      </c>
      <c r="L11" s="33">
        <v>5.7</v>
      </c>
      <c r="M11" s="33">
        <v>5.8</v>
      </c>
      <c r="N11" s="34" t="s">
        <v>5</v>
      </c>
      <c r="O11" s="28"/>
      <c r="P11" s="35" t="s">
        <v>24</v>
      </c>
      <c r="Q11" s="36"/>
      <c r="R11" s="36"/>
      <c r="S11" s="36"/>
      <c r="T11" s="36"/>
      <c r="U11" s="31"/>
      <c r="V11" s="28"/>
    </row>
    <row r="12" spans="3:22" s="4" customFormat="1" ht="18.75" customHeight="1" hidden="1">
      <c r="C12" s="32"/>
      <c r="D12" s="192"/>
      <c r="E12" s="33">
        <v>1</v>
      </c>
      <c r="F12" s="33">
        <v>1.1</v>
      </c>
      <c r="G12" s="33">
        <v>1.2</v>
      </c>
      <c r="H12" s="33">
        <v>1.2</v>
      </c>
      <c r="I12" s="33">
        <v>1.2</v>
      </c>
      <c r="J12" s="33">
        <v>1.3</v>
      </c>
      <c r="K12" s="33">
        <v>1.4</v>
      </c>
      <c r="L12" s="33">
        <v>1.5</v>
      </c>
      <c r="M12" s="33">
        <v>1.6</v>
      </c>
      <c r="N12" s="34" t="s">
        <v>6</v>
      </c>
      <c r="O12" s="28"/>
      <c r="P12" s="35"/>
      <c r="Q12" s="36"/>
      <c r="R12" s="36"/>
      <c r="S12" s="36"/>
      <c r="T12" s="36"/>
      <c r="U12" s="31"/>
      <c r="V12" s="28"/>
    </row>
    <row r="13" spans="2:22" s="4" customFormat="1" ht="18.75" customHeight="1" hidden="1">
      <c r="B13" s="25"/>
      <c r="C13" s="32"/>
      <c r="D13" s="192"/>
      <c r="E13" s="33">
        <v>1.2</v>
      </c>
      <c r="F13" s="33">
        <v>1.3</v>
      </c>
      <c r="G13" s="33">
        <v>1.4</v>
      </c>
      <c r="H13" s="33">
        <v>1.5</v>
      </c>
      <c r="I13" s="33">
        <v>1.6</v>
      </c>
      <c r="J13" s="33">
        <v>1.7</v>
      </c>
      <c r="K13" s="33">
        <v>1.8</v>
      </c>
      <c r="L13" s="37">
        <v>1.9</v>
      </c>
      <c r="M13" s="33">
        <v>2</v>
      </c>
      <c r="N13" s="34" t="s">
        <v>7</v>
      </c>
      <c r="O13" s="28"/>
      <c r="P13" s="35"/>
      <c r="Q13" s="36"/>
      <c r="R13" s="36"/>
      <c r="S13" s="36"/>
      <c r="T13" s="36"/>
      <c r="U13" s="31"/>
      <c r="V13" s="28"/>
    </row>
    <row r="14" spans="2:22" s="4" customFormat="1" ht="18.75" customHeight="1" hidden="1">
      <c r="B14" s="25"/>
      <c r="C14" s="32"/>
      <c r="D14" s="192"/>
      <c r="E14" s="33">
        <f aca="true" t="shared" si="0" ref="E14:M14">+ROUNDUP(E11*$B$2+E12*$B$3+E13*$B$4,-1)</f>
        <v>7360</v>
      </c>
      <c r="F14" s="33">
        <f t="shared" si="0"/>
        <v>7550</v>
      </c>
      <c r="G14" s="33">
        <f t="shared" si="0"/>
        <v>7740</v>
      </c>
      <c r="H14" s="33">
        <f t="shared" si="0"/>
        <v>8220</v>
      </c>
      <c r="I14" s="33">
        <f t="shared" si="0"/>
        <v>8550</v>
      </c>
      <c r="J14" s="33">
        <f t="shared" si="0"/>
        <v>8900</v>
      </c>
      <c r="K14" s="33">
        <f t="shared" si="0"/>
        <v>9250</v>
      </c>
      <c r="L14" s="33">
        <f t="shared" si="0"/>
        <v>9600</v>
      </c>
      <c r="M14" s="33">
        <f t="shared" si="0"/>
        <v>9790</v>
      </c>
      <c r="N14" s="34" t="s">
        <v>8</v>
      </c>
      <c r="O14" s="28"/>
      <c r="P14" s="35"/>
      <c r="Q14" s="36"/>
      <c r="R14" s="36"/>
      <c r="S14" s="36"/>
      <c r="T14" s="36"/>
      <c r="U14" s="31"/>
      <c r="V14" s="28"/>
    </row>
    <row r="15" spans="2:22" s="4" customFormat="1" ht="18.75" customHeight="1" hidden="1">
      <c r="B15" s="25"/>
      <c r="C15" s="32"/>
      <c r="D15" s="38"/>
      <c r="E15" s="186">
        <v>115</v>
      </c>
      <c r="F15" s="39">
        <v>4.6</v>
      </c>
      <c r="G15" s="39">
        <v>4.8</v>
      </c>
      <c r="H15" s="39">
        <v>5</v>
      </c>
      <c r="I15" s="39">
        <v>5.2</v>
      </c>
      <c r="J15" s="39">
        <v>5.4</v>
      </c>
      <c r="K15" s="39">
        <v>5.6</v>
      </c>
      <c r="L15" s="40">
        <v>5.8</v>
      </c>
      <c r="M15" s="41">
        <v>6.1</v>
      </c>
      <c r="N15" s="34" t="s">
        <v>5</v>
      </c>
      <c r="O15" s="28"/>
      <c r="P15" s="35" t="s">
        <v>9</v>
      </c>
      <c r="Q15" s="36"/>
      <c r="R15" s="36"/>
      <c r="S15" s="36"/>
      <c r="T15" s="36" t="s">
        <v>10</v>
      </c>
      <c r="U15" s="42"/>
      <c r="V15" s="28"/>
    </row>
    <row r="16" spans="2:22" s="4" customFormat="1" ht="18.75" customHeight="1" hidden="1">
      <c r="B16" s="25"/>
      <c r="C16" s="32"/>
      <c r="D16" s="38"/>
      <c r="E16" s="186"/>
      <c r="F16" s="39">
        <v>1.2</v>
      </c>
      <c r="G16" s="39">
        <v>1.2</v>
      </c>
      <c r="H16" s="39">
        <v>1.2</v>
      </c>
      <c r="I16" s="39">
        <v>1.2</v>
      </c>
      <c r="J16" s="39">
        <v>1.3</v>
      </c>
      <c r="K16" s="39">
        <v>1.4</v>
      </c>
      <c r="L16" s="43">
        <v>1.5</v>
      </c>
      <c r="M16" s="41">
        <v>1.6</v>
      </c>
      <c r="N16" s="34" t="s">
        <v>6</v>
      </c>
      <c r="O16" s="28"/>
      <c r="P16" s="35"/>
      <c r="Q16" s="36"/>
      <c r="R16" s="36"/>
      <c r="S16" s="36"/>
      <c r="T16" s="36"/>
      <c r="U16" s="42"/>
      <c r="V16" s="28"/>
    </row>
    <row r="17" spans="2:22" s="4" customFormat="1" ht="18.75" customHeight="1" hidden="1">
      <c r="B17" s="44"/>
      <c r="C17" s="45"/>
      <c r="D17" s="38"/>
      <c r="E17" s="186"/>
      <c r="F17" s="33">
        <f>F52</f>
        <v>1.3</v>
      </c>
      <c r="G17" s="33">
        <f aca="true" t="shared" si="1" ref="G17:M17">G52</f>
        <v>1.4</v>
      </c>
      <c r="H17" s="33">
        <f t="shared" si="1"/>
        <v>1.5</v>
      </c>
      <c r="I17" s="33">
        <f t="shared" si="1"/>
        <v>1.6</v>
      </c>
      <c r="J17" s="33">
        <f t="shared" si="1"/>
        <v>1.7</v>
      </c>
      <c r="K17" s="39">
        <f t="shared" si="1"/>
        <v>1.8</v>
      </c>
      <c r="L17" s="46">
        <f t="shared" si="1"/>
        <v>1.9</v>
      </c>
      <c r="M17" s="41">
        <f t="shared" si="1"/>
        <v>2</v>
      </c>
      <c r="N17" s="34" t="s">
        <v>7</v>
      </c>
      <c r="O17" s="28"/>
      <c r="P17" s="35"/>
      <c r="Q17" s="36"/>
      <c r="R17" s="36"/>
      <c r="S17" s="36"/>
      <c r="T17" s="36"/>
      <c r="U17" s="42"/>
      <c r="V17" s="28"/>
    </row>
    <row r="18" spans="2:22" s="4" customFormat="1" ht="18.75" customHeight="1" hidden="1">
      <c r="B18" s="44"/>
      <c r="C18" s="45"/>
      <c r="D18" s="38"/>
      <c r="E18" s="186"/>
      <c r="F18" s="47">
        <f aca="true" t="shared" si="2" ref="F18:M18">ROUNDUP($B$2*F15+$B$3*F16+$B$4*F17,-1)</f>
        <v>7740</v>
      </c>
      <c r="G18" s="47">
        <f t="shared" si="2"/>
        <v>8060</v>
      </c>
      <c r="H18" s="47">
        <f t="shared" si="2"/>
        <v>8380</v>
      </c>
      <c r="I18" s="47">
        <f t="shared" si="2"/>
        <v>8710</v>
      </c>
      <c r="J18" s="47">
        <f t="shared" si="2"/>
        <v>9060</v>
      </c>
      <c r="K18" s="47">
        <f t="shared" si="2"/>
        <v>9410</v>
      </c>
      <c r="L18" s="48">
        <f t="shared" si="2"/>
        <v>9760</v>
      </c>
      <c r="M18" s="47">
        <f t="shared" si="2"/>
        <v>10270</v>
      </c>
      <c r="N18" s="34" t="s">
        <v>8</v>
      </c>
      <c r="O18" s="28"/>
      <c r="P18" s="35"/>
      <c r="Q18" s="36"/>
      <c r="R18" s="36"/>
      <c r="S18" s="36"/>
      <c r="T18" s="36"/>
      <c r="U18" s="42"/>
      <c r="V18" s="28"/>
    </row>
    <row r="19" spans="2:22" s="4" customFormat="1" ht="18.75" customHeight="1" hidden="1">
      <c r="B19" s="49"/>
      <c r="C19" s="50"/>
      <c r="D19" s="51"/>
      <c r="E19" s="52"/>
      <c r="F19" s="186">
        <v>125</v>
      </c>
      <c r="G19" s="33">
        <v>4.8</v>
      </c>
      <c r="H19" s="33">
        <v>5.2</v>
      </c>
      <c r="I19" s="33">
        <v>5.4</v>
      </c>
      <c r="J19" s="33">
        <v>5.5</v>
      </c>
      <c r="K19" s="33">
        <v>5.7</v>
      </c>
      <c r="L19" s="47">
        <v>5.9</v>
      </c>
      <c r="M19" s="33">
        <v>6.2</v>
      </c>
      <c r="N19" s="34" t="s">
        <v>5</v>
      </c>
      <c r="O19" s="28"/>
      <c r="P19" s="35" t="s">
        <v>11</v>
      </c>
      <c r="Q19" s="36"/>
      <c r="R19" s="36"/>
      <c r="S19" s="36"/>
      <c r="T19" s="36" t="s">
        <v>12</v>
      </c>
      <c r="U19" s="42"/>
      <c r="V19" s="28"/>
    </row>
    <row r="20" spans="2:22" s="4" customFormat="1" ht="18.75" customHeight="1" hidden="1">
      <c r="B20" s="49"/>
      <c r="C20" s="50"/>
      <c r="D20" s="51"/>
      <c r="E20" s="52"/>
      <c r="F20" s="186"/>
      <c r="G20" s="33">
        <v>1.2</v>
      </c>
      <c r="H20" s="33">
        <v>1.2</v>
      </c>
      <c r="I20" s="33">
        <v>1.2</v>
      </c>
      <c r="J20" s="33">
        <v>1.3</v>
      </c>
      <c r="K20" s="33">
        <v>1.4</v>
      </c>
      <c r="L20" s="33">
        <v>1.5</v>
      </c>
      <c r="M20" s="33">
        <v>1.6</v>
      </c>
      <c r="N20" s="34" t="s">
        <v>6</v>
      </c>
      <c r="O20" s="28"/>
      <c r="P20" s="35"/>
      <c r="Q20" s="36"/>
      <c r="R20" s="36"/>
      <c r="S20" s="36"/>
      <c r="T20" s="36"/>
      <c r="U20" s="42"/>
      <c r="V20" s="28"/>
    </row>
    <row r="21" spans="5:22" s="4" customFormat="1" ht="18.75" customHeight="1" hidden="1">
      <c r="E21" s="52"/>
      <c r="F21" s="186"/>
      <c r="G21" s="33">
        <f>G56</f>
        <v>1.4</v>
      </c>
      <c r="H21" s="33">
        <f aca="true" t="shared" si="3" ref="H21:M21">H56</f>
        <v>1.5</v>
      </c>
      <c r="I21" s="33">
        <f t="shared" si="3"/>
        <v>1.6</v>
      </c>
      <c r="J21" s="33">
        <f t="shared" si="3"/>
        <v>1.7</v>
      </c>
      <c r="K21" s="33">
        <f t="shared" si="3"/>
        <v>1.8</v>
      </c>
      <c r="L21" s="33">
        <f t="shared" si="3"/>
        <v>1.9</v>
      </c>
      <c r="M21" s="33">
        <f t="shared" si="3"/>
        <v>2</v>
      </c>
      <c r="N21" s="34" t="s">
        <v>7</v>
      </c>
      <c r="O21" s="28"/>
      <c r="P21" s="35"/>
      <c r="Q21" s="36"/>
      <c r="R21" s="36"/>
      <c r="S21" s="36"/>
      <c r="T21" s="36"/>
      <c r="U21" s="42"/>
      <c r="V21" s="28"/>
    </row>
    <row r="22" spans="5:22" s="4" customFormat="1" ht="18.75" customHeight="1" hidden="1">
      <c r="E22" s="52"/>
      <c r="F22" s="186"/>
      <c r="G22" s="33">
        <f aca="true" t="shared" si="4" ref="G22:M22">ROUNDUP(G19*$B$2+G20*$B$3+G21*$B$4,-1)</f>
        <v>8060</v>
      </c>
      <c r="H22" s="33">
        <f t="shared" si="4"/>
        <v>8700</v>
      </c>
      <c r="I22" s="33">
        <f t="shared" si="4"/>
        <v>9030</v>
      </c>
      <c r="J22" s="33">
        <f t="shared" si="4"/>
        <v>9220</v>
      </c>
      <c r="K22" s="33">
        <f t="shared" si="4"/>
        <v>9570</v>
      </c>
      <c r="L22" s="33">
        <f t="shared" si="4"/>
        <v>9920</v>
      </c>
      <c r="M22" s="33">
        <f t="shared" si="4"/>
        <v>10430</v>
      </c>
      <c r="N22" s="34" t="s">
        <v>8</v>
      </c>
      <c r="O22" s="28"/>
      <c r="P22" s="35"/>
      <c r="Q22" s="36"/>
      <c r="R22" s="36"/>
      <c r="S22" s="36"/>
      <c r="T22" s="36"/>
      <c r="U22" s="42"/>
      <c r="V22" s="28"/>
    </row>
    <row r="23" spans="2:22" s="4" customFormat="1" ht="18.75" customHeight="1" hidden="1">
      <c r="B23" s="53"/>
      <c r="C23" s="54"/>
      <c r="D23" s="55"/>
      <c r="E23" s="45"/>
      <c r="F23" s="52"/>
      <c r="G23" s="186">
        <v>135</v>
      </c>
      <c r="H23" s="33">
        <v>5.5</v>
      </c>
      <c r="I23" s="33">
        <v>5.7</v>
      </c>
      <c r="J23" s="33">
        <v>5.7</v>
      </c>
      <c r="K23" s="33">
        <v>5.8</v>
      </c>
      <c r="L23" s="33">
        <v>6</v>
      </c>
      <c r="M23" s="33">
        <v>6.3</v>
      </c>
      <c r="N23" s="34" t="s">
        <v>5</v>
      </c>
      <c r="O23" s="28"/>
      <c r="P23" s="35" t="s">
        <v>13</v>
      </c>
      <c r="Q23" s="36"/>
      <c r="R23" s="36"/>
      <c r="S23" s="36"/>
      <c r="T23" s="36" t="s">
        <v>14</v>
      </c>
      <c r="U23" s="42"/>
      <c r="V23" s="28"/>
    </row>
    <row r="24" spans="2:22" s="4" customFormat="1" ht="18.75" customHeight="1" hidden="1">
      <c r="B24" s="53"/>
      <c r="C24" s="56"/>
      <c r="D24" s="56"/>
      <c r="F24" s="52"/>
      <c r="G24" s="186"/>
      <c r="H24" s="33">
        <v>1.2</v>
      </c>
      <c r="I24" s="33">
        <v>1.2</v>
      </c>
      <c r="J24" s="33">
        <v>1.3</v>
      </c>
      <c r="K24" s="33">
        <v>1.4</v>
      </c>
      <c r="L24" s="33">
        <v>1.5</v>
      </c>
      <c r="M24" s="33">
        <v>1.6</v>
      </c>
      <c r="N24" s="34" t="s">
        <v>6</v>
      </c>
      <c r="O24" s="28"/>
      <c r="P24" s="35"/>
      <c r="Q24" s="36"/>
      <c r="R24" s="36"/>
      <c r="S24" s="36"/>
      <c r="T24" s="36"/>
      <c r="U24" s="42"/>
      <c r="V24" s="28"/>
    </row>
    <row r="25" spans="2:22" s="4" customFormat="1" ht="18.75" customHeight="1" hidden="1">
      <c r="B25" s="57"/>
      <c r="C25" s="45"/>
      <c r="D25" s="28"/>
      <c r="E25" s="52"/>
      <c r="F25" s="52"/>
      <c r="G25" s="186"/>
      <c r="H25" s="33">
        <f aca="true" t="shared" si="5" ref="H25:M25">H60</f>
        <v>1.5</v>
      </c>
      <c r="I25" s="33">
        <f t="shared" si="5"/>
        <v>1.6</v>
      </c>
      <c r="J25" s="33">
        <f t="shared" si="5"/>
        <v>1.7</v>
      </c>
      <c r="K25" s="33">
        <f t="shared" si="5"/>
        <v>1.8</v>
      </c>
      <c r="L25" s="33">
        <f t="shared" si="5"/>
        <v>1.9</v>
      </c>
      <c r="M25" s="33">
        <f t="shared" si="5"/>
        <v>2</v>
      </c>
      <c r="N25" s="34" t="s">
        <v>7</v>
      </c>
      <c r="O25" s="28"/>
      <c r="P25" s="35"/>
      <c r="Q25" s="36"/>
      <c r="R25" s="36"/>
      <c r="S25" s="36"/>
      <c r="T25" s="36"/>
      <c r="U25" s="42"/>
      <c r="V25" s="28"/>
    </row>
    <row r="26" spans="2:22" s="4" customFormat="1" ht="18.75" customHeight="1" hidden="1">
      <c r="B26" s="57"/>
      <c r="C26" s="45"/>
      <c r="D26" s="28"/>
      <c r="E26" s="52"/>
      <c r="F26" s="52"/>
      <c r="G26" s="186"/>
      <c r="H26" s="33">
        <f aca="true" t="shared" si="6" ref="H26:M26">ROUNDUP(H23*$B$2+H24*$B$3+H25*$B$4,-1)</f>
        <v>9180</v>
      </c>
      <c r="I26" s="33">
        <f t="shared" si="6"/>
        <v>9510</v>
      </c>
      <c r="J26" s="33">
        <f t="shared" si="6"/>
        <v>9540</v>
      </c>
      <c r="K26" s="33">
        <f t="shared" si="6"/>
        <v>9730</v>
      </c>
      <c r="L26" s="33">
        <f t="shared" si="6"/>
        <v>10080</v>
      </c>
      <c r="M26" s="33">
        <f t="shared" si="6"/>
        <v>10590</v>
      </c>
      <c r="N26" s="34" t="s">
        <v>8</v>
      </c>
      <c r="O26" s="28"/>
      <c r="P26" s="35"/>
      <c r="Q26" s="36"/>
      <c r="R26" s="36"/>
      <c r="S26" s="36"/>
      <c r="T26" s="36"/>
      <c r="U26" s="42"/>
      <c r="V26" s="28"/>
    </row>
    <row r="27" spans="2:22" s="4" customFormat="1" ht="18.75" customHeight="1" hidden="1">
      <c r="B27" s="44"/>
      <c r="C27" s="32"/>
      <c r="D27" s="58"/>
      <c r="E27" s="26"/>
      <c r="F27" s="52"/>
      <c r="G27" s="52"/>
      <c r="H27" s="186">
        <v>145</v>
      </c>
      <c r="I27" s="33">
        <v>5.8</v>
      </c>
      <c r="J27" s="33">
        <v>5.9</v>
      </c>
      <c r="K27" s="33">
        <v>6</v>
      </c>
      <c r="L27" s="33">
        <v>6.1</v>
      </c>
      <c r="M27" s="33">
        <v>6.5</v>
      </c>
      <c r="N27" s="34" t="s">
        <v>5</v>
      </c>
      <c r="O27" s="28"/>
      <c r="P27" s="35" t="s">
        <v>15</v>
      </c>
      <c r="Q27" s="36"/>
      <c r="R27" s="36"/>
      <c r="S27" s="36"/>
      <c r="T27" s="36" t="s">
        <v>16</v>
      </c>
      <c r="U27" s="42"/>
      <c r="V27" s="28"/>
    </row>
    <row r="28" spans="2:22" s="4" customFormat="1" ht="18.75" customHeight="1" hidden="1">
      <c r="B28" s="44"/>
      <c r="C28" s="32"/>
      <c r="D28" s="58"/>
      <c r="E28" s="26"/>
      <c r="F28" s="52"/>
      <c r="G28" s="52"/>
      <c r="H28" s="186"/>
      <c r="I28" s="33">
        <v>1.2</v>
      </c>
      <c r="J28" s="33">
        <v>1.3</v>
      </c>
      <c r="K28" s="33">
        <v>1.4</v>
      </c>
      <c r="L28" s="33">
        <v>1.5</v>
      </c>
      <c r="M28" s="33">
        <v>1.6</v>
      </c>
      <c r="N28" s="34" t="s">
        <v>6</v>
      </c>
      <c r="O28" s="28"/>
      <c r="P28" s="35"/>
      <c r="Q28" s="36"/>
      <c r="R28" s="36"/>
      <c r="S28" s="36"/>
      <c r="T28" s="36"/>
      <c r="U28" s="42"/>
      <c r="V28" s="28"/>
    </row>
    <row r="29" spans="3:22" s="4" customFormat="1" ht="18.75" customHeight="1" hidden="1">
      <c r="C29" s="32"/>
      <c r="D29" s="58"/>
      <c r="E29" s="26"/>
      <c r="F29" s="52"/>
      <c r="G29" s="52"/>
      <c r="H29" s="186"/>
      <c r="I29" s="33">
        <f>I64</f>
        <v>1.6</v>
      </c>
      <c r="J29" s="33">
        <f>J64</f>
        <v>1.7</v>
      </c>
      <c r="K29" s="33">
        <f>K64</f>
        <v>1.8</v>
      </c>
      <c r="L29" s="33">
        <f>L64</f>
        <v>1.9</v>
      </c>
      <c r="M29" s="33">
        <f>M64</f>
        <v>2</v>
      </c>
      <c r="N29" s="34" t="s">
        <v>7</v>
      </c>
      <c r="O29" s="28"/>
      <c r="P29" s="35"/>
      <c r="Q29" s="36"/>
      <c r="R29" s="36"/>
      <c r="S29" s="36"/>
      <c r="T29" s="36"/>
      <c r="U29" s="42"/>
      <c r="V29" s="28"/>
    </row>
    <row r="30" spans="3:22" s="4" customFormat="1" ht="18.75" customHeight="1" hidden="1">
      <c r="C30" s="32"/>
      <c r="D30" s="58"/>
      <c r="E30" s="26"/>
      <c r="F30" s="52"/>
      <c r="G30" s="52"/>
      <c r="H30" s="186"/>
      <c r="I30" s="33">
        <f>ROUNDUP(I27*$B$2+I28*$B$3+I29*$B$4,-1)</f>
        <v>9670</v>
      </c>
      <c r="J30" s="33">
        <f>ROUNDUP(J27*$B$2+J28*$B$3+J29*$B$4,-1)</f>
        <v>9860</v>
      </c>
      <c r="K30" s="33">
        <f>ROUNDUP(K27*$B$2+K28*$B$3+K29*$B$4,-1)</f>
        <v>10050</v>
      </c>
      <c r="L30" s="33">
        <f>ROUNDUP(L27*$B$2+L28*$B$3+L29*$B$4,-1)</f>
        <v>10240</v>
      </c>
      <c r="M30" s="33">
        <f>ROUNDUP(M27*$B$2+M28*$B$3+M29*$B$4,-1)</f>
        <v>10910</v>
      </c>
      <c r="N30" s="34" t="s">
        <v>8</v>
      </c>
      <c r="O30" s="28"/>
      <c r="P30" s="35"/>
      <c r="Q30" s="36"/>
      <c r="R30" s="36"/>
      <c r="S30" s="36"/>
      <c r="T30" s="36"/>
      <c r="U30" s="42"/>
      <c r="V30" s="28"/>
    </row>
    <row r="31" spans="2:22" s="4" customFormat="1" ht="18.75" customHeight="1" hidden="1">
      <c r="B31" s="25"/>
      <c r="C31" s="32"/>
      <c r="D31" s="58"/>
      <c r="E31" s="26"/>
      <c r="F31" s="58"/>
      <c r="G31" s="52"/>
      <c r="H31" s="52"/>
      <c r="I31" s="186">
        <v>155</v>
      </c>
      <c r="J31" s="33">
        <v>6</v>
      </c>
      <c r="K31" s="33">
        <v>6.1</v>
      </c>
      <c r="L31" s="33">
        <v>6.4</v>
      </c>
      <c r="M31" s="33">
        <v>6.7</v>
      </c>
      <c r="N31" s="34" t="s">
        <v>5</v>
      </c>
      <c r="O31" s="28"/>
      <c r="P31" s="59" t="s">
        <v>17</v>
      </c>
      <c r="Q31" s="36"/>
      <c r="R31" s="36"/>
      <c r="S31" s="36"/>
      <c r="T31" s="36" t="s">
        <v>18</v>
      </c>
      <c r="U31" s="42"/>
      <c r="V31" s="28"/>
    </row>
    <row r="32" spans="2:22" s="4" customFormat="1" ht="18.75" customHeight="1" hidden="1">
      <c r="B32" s="25"/>
      <c r="C32" s="32"/>
      <c r="D32" s="58"/>
      <c r="E32" s="26"/>
      <c r="F32" s="58"/>
      <c r="G32" s="52"/>
      <c r="H32" s="52"/>
      <c r="I32" s="186"/>
      <c r="J32" s="33">
        <v>1.3</v>
      </c>
      <c r="K32" s="33">
        <v>1.4</v>
      </c>
      <c r="L32" s="33">
        <v>1.5</v>
      </c>
      <c r="M32" s="33">
        <v>1.6</v>
      </c>
      <c r="N32" s="34" t="s">
        <v>6</v>
      </c>
      <c r="O32" s="28"/>
      <c r="P32" s="59"/>
      <c r="Q32" s="36"/>
      <c r="R32" s="36"/>
      <c r="S32" s="36"/>
      <c r="T32" s="36"/>
      <c r="U32" s="42"/>
      <c r="V32" s="28"/>
    </row>
    <row r="33" spans="2:22" s="4" customFormat="1" ht="18.75" customHeight="1" hidden="1">
      <c r="B33" s="25"/>
      <c r="C33" s="32"/>
      <c r="D33" s="58"/>
      <c r="E33" s="26"/>
      <c r="F33" s="58"/>
      <c r="G33" s="52"/>
      <c r="H33" s="52"/>
      <c r="I33" s="186"/>
      <c r="J33" s="33">
        <f>J68</f>
        <v>1.7</v>
      </c>
      <c r="K33" s="33">
        <f>K68</f>
        <v>1.8</v>
      </c>
      <c r="L33" s="33">
        <f>L68</f>
        <v>1.9</v>
      </c>
      <c r="M33" s="33">
        <f>M68</f>
        <v>2</v>
      </c>
      <c r="N33" s="34" t="s">
        <v>7</v>
      </c>
      <c r="O33" s="28"/>
      <c r="P33" s="59"/>
      <c r="Q33" s="36"/>
      <c r="R33" s="36"/>
      <c r="S33" s="36"/>
      <c r="T33" s="36"/>
      <c r="U33" s="42"/>
      <c r="V33" s="28"/>
    </row>
    <row r="34" spans="2:22" s="4" customFormat="1" ht="18.75" customHeight="1" hidden="1">
      <c r="B34" s="25"/>
      <c r="C34" s="32"/>
      <c r="D34" s="58"/>
      <c r="E34" s="26"/>
      <c r="F34" s="58"/>
      <c r="G34" s="52"/>
      <c r="H34" s="52"/>
      <c r="I34" s="186"/>
      <c r="J34" s="33">
        <f>ROUNDUP(J31*$B$2+J32*$B$3+J33*$B$4,-1)</f>
        <v>10020</v>
      </c>
      <c r="K34" s="33">
        <f>ROUNDUP(K31*$B$2+K32*$B$3+K33*$B$4,-1)</f>
        <v>10210</v>
      </c>
      <c r="L34" s="33">
        <f>ROUNDUP(L31*$B$2+L32*$B$3+L33*$B$4,-1)</f>
        <v>10720</v>
      </c>
      <c r="M34" s="33">
        <f>ROUNDUP(M31*$B$2+M32*$B$3+M33*$B$4,-1)</f>
        <v>11230</v>
      </c>
      <c r="N34" s="34" t="s">
        <v>8</v>
      </c>
      <c r="O34" s="28"/>
      <c r="P34" s="59"/>
      <c r="Q34" s="36"/>
      <c r="R34" s="36"/>
      <c r="S34" s="36"/>
      <c r="T34" s="36"/>
      <c r="U34" s="42"/>
      <c r="V34" s="28"/>
    </row>
    <row r="35" spans="2:22" s="4" customFormat="1" ht="18.75" customHeight="1" hidden="1">
      <c r="B35" s="25"/>
      <c r="C35" s="32"/>
      <c r="D35" s="26"/>
      <c r="E35" s="60"/>
      <c r="F35" s="60"/>
      <c r="G35" s="60"/>
      <c r="H35" s="26"/>
      <c r="I35" s="52"/>
      <c r="J35" s="186">
        <v>165</v>
      </c>
      <c r="K35" s="33">
        <v>6.2</v>
      </c>
      <c r="L35" s="33">
        <v>6.5</v>
      </c>
      <c r="M35" s="33">
        <v>6.7</v>
      </c>
      <c r="N35" s="34" t="s">
        <v>5</v>
      </c>
      <c r="O35" s="28"/>
      <c r="P35" s="35" t="s">
        <v>19</v>
      </c>
      <c r="Q35" s="36"/>
      <c r="R35" s="36"/>
      <c r="S35" s="36"/>
      <c r="T35" s="36" t="s">
        <v>20</v>
      </c>
      <c r="U35" s="42"/>
      <c r="V35" s="28"/>
    </row>
    <row r="36" spans="2:22" s="4" customFormat="1" ht="18.75" customHeight="1" hidden="1">
      <c r="B36" s="25"/>
      <c r="C36" s="32"/>
      <c r="D36" s="26"/>
      <c r="E36" s="60"/>
      <c r="F36" s="60"/>
      <c r="G36" s="60"/>
      <c r="H36" s="26"/>
      <c r="I36" s="52"/>
      <c r="J36" s="186"/>
      <c r="K36" s="33">
        <v>1.4</v>
      </c>
      <c r="L36" s="33">
        <v>1.5</v>
      </c>
      <c r="M36" s="33">
        <v>1.6</v>
      </c>
      <c r="N36" s="34" t="s">
        <v>6</v>
      </c>
      <c r="O36" s="28"/>
      <c r="P36" s="35"/>
      <c r="Q36" s="36"/>
      <c r="R36" s="36"/>
      <c r="S36" s="36"/>
      <c r="T36" s="36"/>
      <c r="U36" s="42"/>
      <c r="V36" s="28"/>
    </row>
    <row r="37" spans="2:22" s="4" customFormat="1" ht="18.75" customHeight="1" hidden="1">
      <c r="B37" s="25"/>
      <c r="C37" s="32"/>
      <c r="D37" s="26"/>
      <c r="E37" s="60"/>
      <c r="F37" s="60"/>
      <c r="G37" s="60"/>
      <c r="H37" s="26"/>
      <c r="I37" s="52"/>
      <c r="J37" s="186"/>
      <c r="K37" s="33">
        <f>K72</f>
        <v>1.8</v>
      </c>
      <c r="L37" s="33">
        <f>L72</f>
        <v>1.9</v>
      </c>
      <c r="M37" s="33">
        <f>M72</f>
        <v>2</v>
      </c>
      <c r="N37" s="34" t="s">
        <v>7</v>
      </c>
      <c r="O37" s="28"/>
      <c r="P37" s="35"/>
      <c r="Q37" s="36"/>
      <c r="R37" s="36"/>
      <c r="S37" s="36"/>
      <c r="T37" s="36"/>
      <c r="U37" s="42"/>
      <c r="V37" s="28"/>
    </row>
    <row r="38" spans="2:22" s="4" customFormat="1" ht="18.75" customHeight="1" hidden="1">
      <c r="B38" s="25"/>
      <c r="C38" s="32"/>
      <c r="D38" s="26"/>
      <c r="E38" s="60"/>
      <c r="F38" s="60"/>
      <c r="G38" s="60"/>
      <c r="H38" s="26"/>
      <c r="I38" s="52"/>
      <c r="J38" s="186"/>
      <c r="K38" s="33">
        <f>ROUNDUP(K35*$B$2+K36*$B$3+K37*$B$4,-1)</f>
        <v>10370</v>
      </c>
      <c r="L38" s="33">
        <f>ROUNDUP(L35*$B$2+L36*$B$3+L37*$B$4,-1)</f>
        <v>10880</v>
      </c>
      <c r="M38" s="33">
        <f>ROUNDUP(M35*$B$2+M36*$B$3+M37*$B$4,-1)</f>
        <v>11230</v>
      </c>
      <c r="N38" s="34" t="s">
        <v>8</v>
      </c>
      <c r="O38" s="28"/>
      <c r="P38" s="35"/>
      <c r="Q38" s="36"/>
      <c r="R38" s="36"/>
      <c r="S38" s="36"/>
      <c r="T38" s="36"/>
      <c r="U38" s="42"/>
      <c r="V38" s="28"/>
    </row>
    <row r="39" spans="2:22" s="4" customFormat="1" ht="18.75" customHeight="1" hidden="1">
      <c r="B39" s="25"/>
      <c r="C39" s="32"/>
      <c r="D39" s="26"/>
      <c r="E39" s="26"/>
      <c r="F39" s="52"/>
      <c r="G39" s="52"/>
      <c r="H39" s="26"/>
      <c r="I39" s="52"/>
      <c r="J39" s="52"/>
      <c r="K39" s="186">
        <v>175</v>
      </c>
      <c r="L39" s="41">
        <v>6.7</v>
      </c>
      <c r="M39" s="33">
        <v>6.9</v>
      </c>
      <c r="N39" s="34" t="s">
        <v>5</v>
      </c>
      <c r="O39" s="28"/>
      <c r="P39" s="170" t="s">
        <v>21</v>
      </c>
      <c r="Q39" s="170"/>
      <c r="R39" s="170"/>
      <c r="S39" s="170"/>
      <c r="T39" s="170"/>
      <c r="U39" s="61"/>
      <c r="V39" s="28"/>
    </row>
    <row r="40" spans="2:22" s="4" customFormat="1" ht="18.75" customHeight="1" hidden="1">
      <c r="B40" s="25"/>
      <c r="C40" s="32"/>
      <c r="D40" s="26"/>
      <c r="E40" s="26"/>
      <c r="F40" s="52"/>
      <c r="G40" s="52"/>
      <c r="H40" s="26"/>
      <c r="I40" s="52"/>
      <c r="J40" s="26"/>
      <c r="K40" s="186"/>
      <c r="L40" s="41">
        <v>1.5</v>
      </c>
      <c r="M40" s="33">
        <v>1.6</v>
      </c>
      <c r="N40" s="34" t="s">
        <v>6</v>
      </c>
      <c r="O40" s="28"/>
      <c r="P40" s="170"/>
      <c r="Q40" s="170"/>
      <c r="R40" s="170"/>
      <c r="S40" s="170"/>
      <c r="T40" s="170"/>
      <c r="U40" s="61"/>
      <c r="V40" s="28"/>
    </row>
    <row r="41" spans="2:22" s="4" customFormat="1" ht="18.75" customHeight="1" hidden="1">
      <c r="B41" s="25"/>
      <c r="C41" s="32"/>
      <c r="D41" s="26"/>
      <c r="E41" s="26"/>
      <c r="F41" s="52"/>
      <c r="G41" s="52"/>
      <c r="H41" s="26"/>
      <c r="I41" s="52"/>
      <c r="J41" s="26"/>
      <c r="K41" s="186"/>
      <c r="L41" s="41">
        <f>L76</f>
        <v>1.9</v>
      </c>
      <c r="M41" s="33">
        <f>M76</f>
        <v>2</v>
      </c>
      <c r="N41" s="34" t="s">
        <v>7</v>
      </c>
      <c r="O41" s="28"/>
      <c r="P41" s="170"/>
      <c r="Q41" s="170"/>
      <c r="R41" s="170"/>
      <c r="S41" s="170"/>
      <c r="T41" s="170"/>
      <c r="U41" s="42"/>
      <c r="V41" s="28"/>
    </row>
    <row r="42" spans="2:22" s="4" customFormat="1" ht="18.75" customHeight="1" hidden="1">
      <c r="B42" s="25"/>
      <c r="C42" s="32"/>
      <c r="D42" s="32"/>
      <c r="E42" s="26"/>
      <c r="F42" s="52"/>
      <c r="G42" s="52"/>
      <c r="H42" s="32"/>
      <c r="I42" s="62"/>
      <c r="J42" s="63"/>
      <c r="K42" s="186"/>
      <c r="L42" s="64">
        <f>ROUNDUP(L39*$B$2+L40*$B$3+L41*$B$4,-1)</f>
        <v>11200</v>
      </c>
      <c r="M42" s="65">
        <f>ROUNDUP(M39*$B$2+M40*$B$3+M41*$B$4,-1)</f>
        <v>11550</v>
      </c>
      <c r="N42" s="34" t="s">
        <v>8</v>
      </c>
      <c r="O42" s="28"/>
      <c r="P42" s="28"/>
      <c r="Q42" s="28"/>
      <c r="R42" s="28"/>
      <c r="S42" s="28"/>
      <c r="T42" s="28"/>
      <c r="U42" s="42"/>
      <c r="V42" s="28"/>
    </row>
    <row r="43" spans="2:22" s="4" customFormat="1" ht="18.75" customHeight="1" hidden="1">
      <c r="B43" s="25"/>
      <c r="C43" s="32"/>
      <c r="D43" s="32"/>
      <c r="E43" s="26"/>
      <c r="F43" s="52"/>
      <c r="G43" s="52"/>
      <c r="H43" s="32"/>
      <c r="I43" s="63"/>
      <c r="J43" s="63"/>
      <c r="K43" s="63"/>
      <c r="L43" s="63"/>
      <c r="M43" s="63"/>
      <c r="N43" s="63"/>
      <c r="O43" s="28"/>
      <c r="P43" s="28"/>
      <c r="Q43" s="28"/>
      <c r="R43" s="28"/>
      <c r="S43" s="28"/>
      <c r="T43" s="28"/>
      <c r="U43" s="42"/>
      <c r="V43" s="28"/>
    </row>
    <row r="44" spans="2:21" ht="15" hidden="1">
      <c r="B44" s="17"/>
      <c r="C44" s="18"/>
      <c r="D44" s="19"/>
      <c r="E44" s="18"/>
      <c r="F44" s="18"/>
      <c r="G44" s="20"/>
      <c r="H44" s="18"/>
      <c r="I44" s="21"/>
      <c r="J44" s="22"/>
      <c r="K44" s="22"/>
      <c r="L44" s="23"/>
      <c r="M44" s="21"/>
      <c r="N44" s="21"/>
      <c r="O44" s="21"/>
      <c r="P44" s="21"/>
      <c r="Q44" s="21"/>
      <c r="R44" s="21"/>
      <c r="S44" s="21"/>
      <c r="T44" s="21"/>
      <c r="U44" s="24"/>
    </row>
    <row r="45" spans="2:21" ht="16.5" hidden="1">
      <c r="B45" s="25">
        <f>B2</f>
        <v>1600</v>
      </c>
      <c r="C45" s="188" t="s">
        <v>22</v>
      </c>
      <c r="D45" s="189"/>
      <c r="E45" s="27">
        <v>140</v>
      </c>
      <c r="F45" s="27">
        <v>150</v>
      </c>
      <c r="G45" s="27">
        <v>160</v>
      </c>
      <c r="H45" s="27">
        <v>170</v>
      </c>
      <c r="I45" s="27">
        <v>180</v>
      </c>
      <c r="J45" s="27">
        <v>190</v>
      </c>
      <c r="K45" s="27">
        <v>200</v>
      </c>
      <c r="L45" s="27">
        <v>210</v>
      </c>
      <c r="M45" s="27">
        <v>220</v>
      </c>
      <c r="N45" s="28"/>
      <c r="O45" s="28"/>
      <c r="P45" s="82" t="s">
        <v>4</v>
      </c>
      <c r="Q45" s="30"/>
      <c r="R45" s="30"/>
      <c r="S45" s="30"/>
      <c r="T45" s="30"/>
      <c r="U45" s="31"/>
    </row>
    <row r="46" spans="2:21" ht="18" hidden="1">
      <c r="B46" s="25">
        <f>143*2</f>
        <v>286</v>
      </c>
      <c r="C46" s="32"/>
      <c r="D46" s="192">
        <v>105</v>
      </c>
      <c r="E46" s="41">
        <v>5.4</v>
      </c>
      <c r="F46" s="33">
        <v>5.6</v>
      </c>
      <c r="G46" s="33">
        <v>5.8</v>
      </c>
      <c r="H46" s="33">
        <v>6.1</v>
      </c>
      <c r="I46" s="33">
        <v>6.3</v>
      </c>
      <c r="J46" s="33">
        <v>6.5</v>
      </c>
      <c r="K46" s="33">
        <v>6.6</v>
      </c>
      <c r="L46" s="33">
        <v>6.9</v>
      </c>
      <c r="M46" s="33">
        <v>7.3</v>
      </c>
      <c r="N46" s="34" t="s">
        <v>5</v>
      </c>
      <c r="O46" s="28"/>
      <c r="P46" s="35" t="s">
        <v>24</v>
      </c>
      <c r="Q46" s="36"/>
      <c r="R46" s="36"/>
      <c r="S46" s="36"/>
      <c r="T46" s="36"/>
      <c r="U46" s="31"/>
    </row>
    <row r="47" spans="2:21" ht="18" hidden="1">
      <c r="B47" s="25">
        <f>11.6*2</f>
        <v>23.2</v>
      </c>
      <c r="C47" s="32"/>
      <c r="D47" s="192"/>
      <c r="E47" s="41"/>
      <c r="F47" s="33"/>
      <c r="G47" s="33"/>
      <c r="H47" s="33"/>
      <c r="I47" s="33"/>
      <c r="J47" s="33"/>
      <c r="K47" s="33"/>
      <c r="L47" s="33"/>
      <c r="M47" s="33"/>
      <c r="N47" s="34" t="s">
        <v>6</v>
      </c>
      <c r="O47" s="28"/>
      <c r="P47" s="35"/>
      <c r="Q47" s="36"/>
      <c r="R47" s="36"/>
      <c r="S47" s="36"/>
      <c r="T47" s="36"/>
      <c r="U47" s="31"/>
    </row>
    <row r="48" spans="2:21" ht="18" hidden="1">
      <c r="B48" s="25"/>
      <c r="C48" s="32"/>
      <c r="D48" s="192"/>
      <c r="E48" s="41">
        <v>1.2</v>
      </c>
      <c r="F48" s="33">
        <v>1.3</v>
      </c>
      <c r="G48" s="33">
        <v>1.4</v>
      </c>
      <c r="H48" s="33">
        <v>1.5</v>
      </c>
      <c r="I48" s="33">
        <v>1.6</v>
      </c>
      <c r="J48" s="33">
        <v>1.7</v>
      </c>
      <c r="K48" s="33">
        <v>1.8</v>
      </c>
      <c r="L48" s="33">
        <v>1.9</v>
      </c>
      <c r="M48" s="33">
        <v>2</v>
      </c>
      <c r="N48" s="34" t="s">
        <v>7</v>
      </c>
      <c r="O48" s="28"/>
      <c r="P48" s="35"/>
      <c r="Q48" s="36"/>
      <c r="R48" s="36"/>
      <c r="S48" s="36"/>
      <c r="T48" s="36"/>
      <c r="U48" s="31"/>
    </row>
    <row r="49" spans="2:21" ht="18" hidden="1">
      <c r="B49" s="25"/>
      <c r="C49" s="32"/>
      <c r="D49" s="192"/>
      <c r="E49" s="41">
        <f aca="true" t="shared" si="7" ref="E49:M49">ROUNDUP((E46-E11)*$B$2/2,-1)</f>
        <v>800</v>
      </c>
      <c r="F49" s="41">
        <f t="shared" si="7"/>
        <v>880</v>
      </c>
      <c r="G49" s="41">
        <f t="shared" si="7"/>
        <v>960</v>
      </c>
      <c r="H49" s="41">
        <f t="shared" si="7"/>
        <v>960</v>
      </c>
      <c r="I49" s="41">
        <f t="shared" si="7"/>
        <v>960</v>
      </c>
      <c r="J49" s="41">
        <f t="shared" si="7"/>
        <v>960</v>
      </c>
      <c r="K49" s="41">
        <f t="shared" si="7"/>
        <v>880</v>
      </c>
      <c r="L49" s="41">
        <f t="shared" si="7"/>
        <v>960</v>
      </c>
      <c r="M49" s="41">
        <f t="shared" si="7"/>
        <v>1200</v>
      </c>
      <c r="N49" s="34" t="s">
        <v>8</v>
      </c>
      <c r="O49" s="28"/>
      <c r="P49" s="35"/>
      <c r="Q49" s="36"/>
      <c r="R49" s="36"/>
      <c r="S49" s="36"/>
      <c r="T49" s="36"/>
      <c r="U49" s="31"/>
    </row>
    <row r="50" spans="2:21" ht="18" hidden="1">
      <c r="B50" s="25"/>
      <c r="C50" s="32"/>
      <c r="D50" s="38"/>
      <c r="E50" s="186">
        <v>115</v>
      </c>
      <c r="F50" s="75">
        <v>5.7</v>
      </c>
      <c r="G50" s="39">
        <v>5.9</v>
      </c>
      <c r="H50" s="39">
        <v>6.1</v>
      </c>
      <c r="I50" s="39">
        <v>6.6</v>
      </c>
      <c r="J50" s="39">
        <v>6.7</v>
      </c>
      <c r="K50" s="39">
        <v>6.8</v>
      </c>
      <c r="L50" s="76">
        <v>7</v>
      </c>
      <c r="M50" s="41">
        <v>7.3</v>
      </c>
      <c r="N50" s="34" t="s">
        <v>5</v>
      </c>
      <c r="O50" s="28"/>
      <c r="P50" s="35" t="s">
        <v>9</v>
      </c>
      <c r="Q50" s="36"/>
      <c r="R50" s="36"/>
      <c r="S50" s="36"/>
      <c r="T50" s="36" t="s">
        <v>10</v>
      </c>
      <c r="U50" s="42"/>
    </row>
    <row r="51" spans="2:21" ht="18" hidden="1">
      <c r="B51" s="25"/>
      <c r="C51" s="32"/>
      <c r="D51" s="38"/>
      <c r="E51" s="186"/>
      <c r="F51" s="75"/>
      <c r="G51" s="39"/>
      <c r="H51" s="39"/>
      <c r="I51" s="39"/>
      <c r="J51" s="39"/>
      <c r="K51" s="39"/>
      <c r="L51" s="76"/>
      <c r="M51" s="41"/>
      <c r="N51" s="34" t="s">
        <v>6</v>
      </c>
      <c r="O51" s="28"/>
      <c r="P51" s="35"/>
      <c r="Q51" s="36"/>
      <c r="R51" s="36"/>
      <c r="S51" s="36"/>
      <c r="T51" s="36"/>
      <c r="U51" s="42"/>
    </row>
    <row r="52" spans="2:21" ht="18" hidden="1">
      <c r="B52" s="44"/>
      <c r="C52" s="45"/>
      <c r="D52" s="38"/>
      <c r="E52" s="186"/>
      <c r="F52" s="75">
        <v>1.3</v>
      </c>
      <c r="G52" s="39">
        <v>1.4</v>
      </c>
      <c r="H52" s="39">
        <v>1.5</v>
      </c>
      <c r="I52" s="39">
        <v>1.6</v>
      </c>
      <c r="J52" s="39">
        <v>1.7</v>
      </c>
      <c r="K52" s="39">
        <v>1.8</v>
      </c>
      <c r="L52" s="77">
        <v>1.9</v>
      </c>
      <c r="M52" s="41">
        <v>2</v>
      </c>
      <c r="N52" s="34" t="s">
        <v>7</v>
      </c>
      <c r="O52" s="28"/>
      <c r="P52" s="35"/>
      <c r="Q52" s="36"/>
      <c r="R52" s="36"/>
      <c r="S52" s="36"/>
      <c r="T52" s="36"/>
      <c r="U52" s="42"/>
    </row>
    <row r="53" spans="2:21" ht="18" hidden="1">
      <c r="B53" s="44"/>
      <c r="C53" s="45"/>
      <c r="D53" s="38"/>
      <c r="E53" s="186"/>
      <c r="F53" s="41">
        <f aca="true" t="shared" si="8" ref="F53:M53">ROUNDUP((F50-F15)*$B$2/2,-1)</f>
        <v>880</v>
      </c>
      <c r="G53" s="41">
        <f t="shared" si="8"/>
        <v>880</v>
      </c>
      <c r="H53" s="41">
        <f t="shared" si="8"/>
        <v>880</v>
      </c>
      <c r="I53" s="41">
        <f t="shared" si="8"/>
        <v>1120</v>
      </c>
      <c r="J53" s="41">
        <f t="shared" si="8"/>
        <v>1040</v>
      </c>
      <c r="K53" s="41">
        <f t="shared" si="8"/>
        <v>960</v>
      </c>
      <c r="L53" s="78">
        <f t="shared" si="8"/>
        <v>960</v>
      </c>
      <c r="M53" s="41">
        <f t="shared" si="8"/>
        <v>960</v>
      </c>
      <c r="N53" s="34" t="s">
        <v>8</v>
      </c>
      <c r="O53" s="28"/>
      <c r="P53" s="35"/>
      <c r="Q53" s="36"/>
      <c r="R53" s="36"/>
      <c r="S53" s="36"/>
      <c r="T53" s="36"/>
      <c r="U53" s="42"/>
    </row>
    <row r="54" spans="2:21" ht="18" hidden="1">
      <c r="B54" s="49"/>
      <c r="C54" s="50"/>
      <c r="D54" s="51"/>
      <c r="E54" s="52"/>
      <c r="F54" s="186">
        <v>125</v>
      </c>
      <c r="G54" s="41">
        <v>6</v>
      </c>
      <c r="H54" s="33">
        <v>6.4</v>
      </c>
      <c r="I54" s="33">
        <v>6.5</v>
      </c>
      <c r="J54" s="33">
        <v>6.8</v>
      </c>
      <c r="K54" s="33">
        <v>7.1</v>
      </c>
      <c r="L54" s="33">
        <v>7.3</v>
      </c>
      <c r="M54" s="33">
        <v>7.7</v>
      </c>
      <c r="N54" s="34" t="s">
        <v>5</v>
      </c>
      <c r="O54" s="28"/>
      <c r="P54" s="35" t="s">
        <v>11</v>
      </c>
      <c r="Q54" s="36"/>
      <c r="R54" s="36"/>
      <c r="S54" s="36"/>
      <c r="T54" s="36" t="s">
        <v>12</v>
      </c>
      <c r="U54" s="42"/>
    </row>
    <row r="55" spans="2:21" ht="18" hidden="1">
      <c r="B55" s="49"/>
      <c r="C55" s="50"/>
      <c r="D55" s="51"/>
      <c r="E55" s="52"/>
      <c r="F55" s="186"/>
      <c r="G55" s="41"/>
      <c r="H55" s="33"/>
      <c r="I55" s="33"/>
      <c r="J55" s="33"/>
      <c r="K55" s="33"/>
      <c r="L55" s="33"/>
      <c r="M55" s="33"/>
      <c r="N55" s="34" t="s">
        <v>6</v>
      </c>
      <c r="O55" s="28"/>
      <c r="P55" s="35"/>
      <c r="Q55" s="36"/>
      <c r="R55" s="36"/>
      <c r="S55" s="36"/>
      <c r="T55" s="36"/>
      <c r="U55" s="42"/>
    </row>
    <row r="56" spans="2:21" ht="18" hidden="1">
      <c r="B56" s="4"/>
      <c r="C56" s="4"/>
      <c r="D56" s="4"/>
      <c r="E56" s="52"/>
      <c r="F56" s="186"/>
      <c r="G56" s="41">
        <v>1.4</v>
      </c>
      <c r="H56" s="33">
        <v>1.5</v>
      </c>
      <c r="I56" s="33">
        <v>1.6</v>
      </c>
      <c r="J56" s="33">
        <v>1.7</v>
      </c>
      <c r="K56" s="33">
        <v>1.8</v>
      </c>
      <c r="L56" s="33">
        <v>1.9</v>
      </c>
      <c r="M56" s="33">
        <v>2</v>
      </c>
      <c r="N56" s="34" t="s">
        <v>7</v>
      </c>
      <c r="O56" s="28"/>
      <c r="P56" s="35"/>
      <c r="Q56" s="36"/>
      <c r="R56" s="36"/>
      <c r="S56" s="36"/>
      <c r="T56" s="36"/>
      <c r="U56" s="42"/>
    </row>
    <row r="57" spans="2:21" ht="18" hidden="1">
      <c r="B57" s="4"/>
      <c r="C57" s="4"/>
      <c r="D57" s="4"/>
      <c r="E57" s="52"/>
      <c r="F57" s="186"/>
      <c r="G57" s="33">
        <f aca="true" t="shared" si="9" ref="G57:M57">ROUNDUP((G54-G19)*$B$2/2,-1)</f>
        <v>960</v>
      </c>
      <c r="H57" s="33">
        <f t="shared" si="9"/>
        <v>960</v>
      </c>
      <c r="I57" s="33">
        <f t="shared" si="9"/>
        <v>880</v>
      </c>
      <c r="J57" s="33">
        <f t="shared" si="9"/>
        <v>1040</v>
      </c>
      <c r="K57" s="33">
        <f t="shared" si="9"/>
        <v>1120</v>
      </c>
      <c r="L57" s="33">
        <f t="shared" si="9"/>
        <v>1120</v>
      </c>
      <c r="M57" s="41">
        <f t="shared" si="9"/>
        <v>1200</v>
      </c>
      <c r="N57" s="34" t="s">
        <v>8</v>
      </c>
      <c r="O57" s="28"/>
      <c r="P57" s="35"/>
      <c r="Q57" s="36"/>
      <c r="R57" s="36"/>
      <c r="S57" s="36"/>
      <c r="T57" s="36"/>
      <c r="U57" s="42"/>
    </row>
    <row r="58" spans="2:21" ht="18" hidden="1">
      <c r="B58" s="53"/>
      <c r="C58" s="54"/>
      <c r="D58" s="55"/>
      <c r="E58" s="45"/>
      <c r="F58" s="52"/>
      <c r="G58" s="186">
        <v>135</v>
      </c>
      <c r="H58" s="41">
        <v>6.7</v>
      </c>
      <c r="I58" s="33">
        <v>6.8</v>
      </c>
      <c r="J58" s="33">
        <v>7</v>
      </c>
      <c r="K58" s="33">
        <v>7.2</v>
      </c>
      <c r="L58" s="33">
        <v>7.4</v>
      </c>
      <c r="M58" s="33">
        <v>7.8</v>
      </c>
      <c r="N58" s="34" t="s">
        <v>5</v>
      </c>
      <c r="O58" s="28"/>
      <c r="P58" s="35" t="s">
        <v>13</v>
      </c>
      <c r="Q58" s="36"/>
      <c r="R58" s="36"/>
      <c r="S58" s="36"/>
      <c r="T58" s="36" t="s">
        <v>14</v>
      </c>
      <c r="U58" s="42"/>
    </row>
    <row r="59" spans="2:21" ht="18" hidden="1">
      <c r="B59" s="53"/>
      <c r="C59" s="56"/>
      <c r="D59" s="56"/>
      <c r="E59" s="4"/>
      <c r="F59" s="52"/>
      <c r="G59" s="186"/>
      <c r="H59" s="41"/>
      <c r="I59" s="33"/>
      <c r="J59" s="33"/>
      <c r="K59" s="33"/>
      <c r="L59" s="33"/>
      <c r="M59" s="33"/>
      <c r="N59" s="34" t="s">
        <v>6</v>
      </c>
      <c r="O59" s="28"/>
      <c r="P59" s="35"/>
      <c r="Q59" s="36"/>
      <c r="R59" s="36"/>
      <c r="S59" s="36"/>
      <c r="T59" s="36"/>
      <c r="U59" s="42"/>
    </row>
    <row r="60" spans="2:21" ht="18" hidden="1">
      <c r="B60" s="57"/>
      <c r="C60" s="45"/>
      <c r="D60" s="28"/>
      <c r="E60" s="52"/>
      <c r="F60" s="52"/>
      <c r="G60" s="186"/>
      <c r="H60" s="41">
        <v>1.5</v>
      </c>
      <c r="I60" s="33">
        <v>1.6</v>
      </c>
      <c r="J60" s="33">
        <v>1.7</v>
      </c>
      <c r="K60" s="33">
        <v>1.8</v>
      </c>
      <c r="L60" s="33">
        <v>1.9</v>
      </c>
      <c r="M60" s="33">
        <v>2</v>
      </c>
      <c r="N60" s="34" t="s">
        <v>7</v>
      </c>
      <c r="O60" s="28"/>
      <c r="P60" s="35"/>
      <c r="Q60" s="36"/>
      <c r="R60" s="36"/>
      <c r="S60" s="36"/>
      <c r="T60" s="36"/>
      <c r="U60" s="42"/>
    </row>
    <row r="61" spans="2:21" ht="18" hidden="1">
      <c r="B61" s="57"/>
      <c r="C61" s="45"/>
      <c r="D61" s="28"/>
      <c r="E61" s="52"/>
      <c r="F61" s="52"/>
      <c r="G61" s="186"/>
      <c r="H61" s="33">
        <f aca="true" t="shared" si="10" ref="H61:M61">ROUNDUP((H58-H23)*$B$2/2,-1)</f>
        <v>960</v>
      </c>
      <c r="I61" s="33">
        <f t="shared" si="10"/>
        <v>880</v>
      </c>
      <c r="J61" s="33">
        <f t="shared" si="10"/>
        <v>1040</v>
      </c>
      <c r="K61" s="33">
        <f t="shared" si="10"/>
        <v>1120</v>
      </c>
      <c r="L61" s="33">
        <f t="shared" si="10"/>
        <v>1120</v>
      </c>
      <c r="M61" s="41">
        <f t="shared" si="10"/>
        <v>1200</v>
      </c>
      <c r="N61" s="34" t="s">
        <v>8</v>
      </c>
      <c r="O61" s="28"/>
      <c r="P61" s="35"/>
      <c r="Q61" s="36"/>
      <c r="R61" s="36"/>
      <c r="S61" s="36"/>
      <c r="T61" s="36"/>
      <c r="U61" s="42"/>
    </row>
    <row r="62" spans="2:21" ht="18" hidden="1">
      <c r="B62" s="44"/>
      <c r="C62" s="32"/>
      <c r="D62" s="58"/>
      <c r="E62" s="26"/>
      <c r="F62" s="52"/>
      <c r="G62" s="52"/>
      <c r="H62" s="186">
        <v>145</v>
      </c>
      <c r="I62" s="41">
        <v>6.9</v>
      </c>
      <c r="J62" s="33">
        <v>7.1</v>
      </c>
      <c r="K62" s="33">
        <v>7.3</v>
      </c>
      <c r="L62" s="33">
        <v>7.6</v>
      </c>
      <c r="M62" s="33">
        <v>8</v>
      </c>
      <c r="N62" s="34" t="s">
        <v>5</v>
      </c>
      <c r="O62" s="28"/>
      <c r="P62" s="35" t="s">
        <v>15</v>
      </c>
      <c r="Q62" s="36"/>
      <c r="R62" s="36"/>
      <c r="S62" s="36"/>
      <c r="T62" s="36" t="s">
        <v>16</v>
      </c>
      <c r="U62" s="42"/>
    </row>
    <row r="63" spans="2:21" ht="18" hidden="1">
      <c r="B63" s="44"/>
      <c r="C63" s="32"/>
      <c r="D63" s="58"/>
      <c r="E63" s="26"/>
      <c r="F63" s="52"/>
      <c r="G63" s="52"/>
      <c r="H63" s="186"/>
      <c r="I63" s="41"/>
      <c r="J63" s="33"/>
      <c r="K63" s="33"/>
      <c r="L63" s="33"/>
      <c r="M63" s="33"/>
      <c r="N63" s="34" t="s">
        <v>6</v>
      </c>
      <c r="O63" s="28"/>
      <c r="P63" s="35"/>
      <c r="Q63" s="36"/>
      <c r="R63" s="36"/>
      <c r="S63" s="36"/>
      <c r="T63" s="36"/>
      <c r="U63" s="42"/>
    </row>
    <row r="64" spans="2:21" ht="18" hidden="1">
      <c r="B64" s="4"/>
      <c r="C64" s="32"/>
      <c r="D64" s="58"/>
      <c r="E64" s="26"/>
      <c r="F64" s="52"/>
      <c r="G64" s="52"/>
      <c r="H64" s="186"/>
      <c r="I64" s="41">
        <v>1.6</v>
      </c>
      <c r="J64" s="33">
        <v>1.7</v>
      </c>
      <c r="K64" s="33">
        <v>1.8</v>
      </c>
      <c r="L64" s="33">
        <v>1.9</v>
      </c>
      <c r="M64" s="33">
        <v>2</v>
      </c>
      <c r="N64" s="34" t="s">
        <v>7</v>
      </c>
      <c r="O64" s="28"/>
      <c r="P64" s="35"/>
      <c r="Q64" s="36"/>
      <c r="R64" s="36"/>
      <c r="S64" s="36"/>
      <c r="T64" s="36"/>
      <c r="U64" s="42"/>
    </row>
    <row r="65" spans="2:21" ht="18" hidden="1">
      <c r="B65" s="4"/>
      <c r="C65" s="32"/>
      <c r="D65" s="58"/>
      <c r="E65" s="26"/>
      <c r="F65" s="52"/>
      <c r="G65" s="52"/>
      <c r="H65" s="186"/>
      <c r="I65" s="33">
        <f>ROUNDUP((I62-I27)*$B$2/2,-1)</f>
        <v>880</v>
      </c>
      <c r="J65" s="33">
        <f>ROUNDUP((J62-J27)*$B$2/2,-1)</f>
        <v>960</v>
      </c>
      <c r="K65" s="33">
        <f>ROUNDUP((K62-K27)*$B$2/2,-1)</f>
        <v>1040</v>
      </c>
      <c r="L65" s="33">
        <f>ROUNDUP((L62-L27)*$B$2/2,-1)</f>
        <v>1200</v>
      </c>
      <c r="M65" s="41">
        <f>ROUNDUP((M62-M27)*$B$2/2,-1)</f>
        <v>1200</v>
      </c>
      <c r="N65" s="34" t="s">
        <v>8</v>
      </c>
      <c r="O65" s="28"/>
      <c r="P65" s="35"/>
      <c r="Q65" s="36"/>
      <c r="R65" s="36"/>
      <c r="S65" s="36"/>
      <c r="T65" s="36"/>
      <c r="U65" s="42"/>
    </row>
    <row r="66" spans="2:21" ht="18" hidden="1">
      <c r="B66" s="25"/>
      <c r="C66" s="32"/>
      <c r="D66" s="58"/>
      <c r="E66" s="26"/>
      <c r="F66" s="58"/>
      <c r="G66" s="52"/>
      <c r="H66" s="52"/>
      <c r="I66" s="186">
        <v>155</v>
      </c>
      <c r="J66" s="41">
        <v>7.3</v>
      </c>
      <c r="K66" s="33">
        <v>7.4</v>
      </c>
      <c r="L66" s="33">
        <v>7.8</v>
      </c>
      <c r="M66" s="33">
        <v>8.2</v>
      </c>
      <c r="N66" s="34" t="s">
        <v>5</v>
      </c>
      <c r="O66" s="28"/>
      <c r="P66" s="59" t="s">
        <v>17</v>
      </c>
      <c r="Q66" s="36"/>
      <c r="R66" s="36"/>
      <c r="S66" s="36"/>
      <c r="T66" s="36" t="s">
        <v>18</v>
      </c>
      <c r="U66" s="42"/>
    </row>
    <row r="67" spans="2:21" ht="18" hidden="1">
      <c r="B67" s="25"/>
      <c r="C67" s="32"/>
      <c r="D67" s="58"/>
      <c r="E67" s="26"/>
      <c r="F67" s="58"/>
      <c r="G67" s="52"/>
      <c r="H67" s="52"/>
      <c r="I67" s="186"/>
      <c r="J67" s="41"/>
      <c r="K67" s="33"/>
      <c r="L67" s="33"/>
      <c r="M67" s="33"/>
      <c r="N67" s="34" t="s">
        <v>6</v>
      </c>
      <c r="O67" s="28"/>
      <c r="P67" s="59"/>
      <c r="Q67" s="36"/>
      <c r="R67" s="36"/>
      <c r="S67" s="36"/>
      <c r="T67" s="36"/>
      <c r="U67" s="42"/>
    </row>
    <row r="68" spans="2:21" ht="18" hidden="1">
      <c r="B68" s="25"/>
      <c r="C68" s="32"/>
      <c r="D68" s="58"/>
      <c r="E68" s="26"/>
      <c r="F68" s="58"/>
      <c r="G68" s="52"/>
      <c r="H68" s="52"/>
      <c r="I68" s="186"/>
      <c r="J68" s="41">
        <v>1.7</v>
      </c>
      <c r="K68" s="33">
        <v>1.8</v>
      </c>
      <c r="L68" s="33">
        <v>1.9</v>
      </c>
      <c r="M68" s="33">
        <v>2</v>
      </c>
      <c r="N68" s="34" t="s">
        <v>7</v>
      </c>
      <c r="O68" s="28"/>
      <c r="P68" s="59"/>
      <c r="Q68" s="36"/>
      <c r="R68" s="36"/>
      <c r="S68" s="36"/>
      <c r="T68" s="36"/>
      <c r="U68" s="42"/>
    </row>
    <row r="69" spans="2:21" ht="18" hidden="1">
      <c r="B69" s="25"/>
      <c r="C69" s="32"/>
      <c r="D69" s="58"/>
      <c r="E69" s="26"/>
      <c r="F69" s="58"/>
      <c r="G69" s="52"/>
      <c r="H69" s="52"/>
      <c r="I69" s="186"/>
      <c r="J69" s="33">
        <f>ROUNDUP((J66-J31)*$B$2/2,-1)</f>
        <v>1040</v>
      </c>
      <c r="K69" s="33">
        <f>ROUNDUP((K66-K31)*$B$2/2,-1)</f>
        <v>1040</v>
      </c>
      <c r="L69" s="33">
        <f>ROUNDUP((L66-L31)*$B$2/2,-1)</f>
        <v>1120</v>
      </c>
      <c r="M69" s="41">
        <f>ROUNDUP((M66-M31)*$B$2/2,-1)</f>
        <v>1200</v>
      </c>
      <c r="N69" s="34" t="s">
        <v>8</v>
      </c>
      <c r="O69" s="28"/>
      <c r="P69" s="59"/>
      <c r="Q69" s="36"/>
      <c r="R69" s="36"/>
      <c r="S69" s="36"/>
      <c r="T69" s="36"/>
      <c r="U69" s="42"/>
    </row>
    <row r="70" spans="2:21" ht="18" hidden="1">
      <c r="B70" s="25"/>
      <c r="C70" s="32"/>
      <c r="D70" s="26"/>
      <c r="E70" s="60"/>
      <c r="F70" s="60"/>
      <c r="G70" s="60"/>
      <c r="H70" s="26"/>
      <c r="I70" s="52"/>
      <c r="J70" s="186">
        <v>165</v>
      </c>
      <c r="K70" s="41">
        <v>7.5</v>
      </c>
      <c r="L70" s="33">
        <v>8</v>
      </c>
      <c r="M70" s="33">
        <v>8.3</v>
      </c>
      <c r="N70" s="34" t="s">
        <v>5</v>
      </c>
      <c r="O70" s="28"/>
      <c r="P70" s="35" t="s">
        <v>19</v>
      </c>
      <c r="Q70" s="36"/>
      <c r="R70" s="36"/>
      <c r="S70" s="36"/>
      <c r="T70" s="36" t="s">
        <v>20</v>
      </c>
      <c r="U70" s="42"/>
    </row>
    <row r="71" spans="2:21" ht="18" hidden="1">
      <c r="B71" s="25"/>
      <c r="C71" s="32"/>
      <c r="D71" s="26"/>
      <c r="E71" s="60"/>
      <c r="F71" s="60"/>
      <c r="G71" s="60"/>
      <c r="H71" s="26"/>
      <c r="I71" s="52"/>
      <c r="J71" s="186"/>
      <c r="K71" s="41"/>
      <c r="L71" s="33"/>
      <c r="M71" s="33"/>
      <c r="N71" s="34" t="s">
        <v>6</v>
      </c>
      <c r="O71" s="28"/>
      <c r="P71" s="35"/>
      <c r="Q71" s="36"/>
      <c r="R71" s="36"/>
      <c r="S71" s="36"/>
      <c r="T71" s="36"/>
      <c r="U71" s="42"/>
    </row>
    <row r="72" spans="2:21" ht="18" hidden="1">
      <c r="B72" s="25"/>
      <c r="C72" s="32"/>
      <c r="D72" s="26"/>
      <c r="E72" s="60"/>
      <c r="F72" s="60"/>
      <c r="G72" s="60"/>
      <c r="H72" s="26"/>
      <c r="I72" s="52"/>
      <c r="J72" s="186"/>
      <c r="K72" s="41">
        <v>1.8</v>
      </c>
      <c r="L72" s="33">
        <v>1.9</v>
      </c>
      <c r="M72" s="33">
        <v>2</v>
      </c>
      <c r="N72" s="34" t="s">
        <v>7</v>
      </c>
      <c r="O72" s="28"/>
      <c r="P72" s="35"/>
      <c r="Q72" s="36"/>
      <c r="R72" s="36"/>
      <c r="S72" s="36"/>
      <c r="T72" s="36"/>
      <c r="U72" s="42"/>
    </row>
    <row r="73" spans="2:21" ht="18" hidden="1">
      <c r="B73" s="25"/>
      <c r="C73" s="32"/>
      <c r="D73" s="26"/>
      <c r="E73" s="60"/>
      <c r="F73" s="60"/>
      <c r="G73" s="60"/>
      <c r="H73" s="26"/>
      <c r="I73" s="52"/>
      <c r="J73" s="186"/>
      <c r="K73" s="33">
        <f>ROUNDUP((K70-K35)*$B$2/2,-1)</f>
        <v>1040</v>
      </c>
      <c r="L73" s="33">
        <f>ROUNDUP((L70-L35)*$B$2/2,-1)</f>
        <v>1200</v>
      </c>
      <c r="M73" s="41">
        <f>ROUNDUP((M70-M35)*$B$2/2,-1)</f>
        <v>1280</v>
      </c>
      <c r="N73" s="34" t="s">
        <v>8</v>
      </c>
      <c r="O73" s="28"/>
      <c r="P73" s="35"/>
      <c r="Q73" s="36"/>
      <c r="R73" s="36"/>
      <c r="S73" s="36"/>
      <c r="T73" s="36"/>
      <c r="U73" s="42"/>
    </row>
    <row r="74" spans="2:21" ht="16.5" customHeight="1" hidden="1">
      <c r="B74" s="25"/>
      <c r="C74" s="32"/>
      <c r="D74" s="26"/>
      <c r="E74" s="26"/>
      <c r="F74" s="52"/>
      <c r="G74" s="52"/>
      <c r="H74" s="26"/>
      <c r="I74" s="52"/>
      <c r="J74" s="52"/>
      <c r="K74" s="186">
        <v>175</v>
      </c>
      <c r="L74" s="41">
        <v>8.2</v>
      </c>
      <c r="M74" s="33">
        <v>8.5</v>
      </c>
      <c r="N74" s="34" t="s">
        <v>5</v>
      </c>
      <c r="O74" s="28"/>
      <c r="P74" s="170" t="s">
        <v>21</v>
      </c>
      <c r="Q74" s="170"/>
      <c r="R74" s="170"/>
      <c r="S74" s="170"/>
      <c r="T74" s="170"/>
      <c r="U74" s="61"/>
    </row>
    <row r="75" spans="2:21" ht="16.5" customHeight="1" hidden="1">
      <c r="B75" s="25"/>
      <c r="C75" s="32"/>
      <c r="D75" s="26"/>
      <c r="E75" s="26"/>
      <c r="F75" s="52"/>
      <c r="G75" s="52"/>
      <c r="H75" s="26"/>
      <c r="I75" s="52"/>
      <c r="J75" s="26"/>
      <c r="K75" s="186"/>
      <c r="L75" s="41"/>
      <c r="M75" s="33"/>
      <c r="N75" s="34" t="s">
        <v>6</v>
      </c>
      <c r="O75" s="28"/>
      <c r="P75" s="170"/>
      <c r="Q75" s="170"/>
      <c r="R75" s="170"/>
      <c r="S75" s="170"/>
      <c r="T75" s="170"/>
      <c r="U75" s="61"/>
    </row>
    <row r="76" spans="2:21" ht="16.5" customHeight="1" hidden="1">
      <c r="B76" s="25"/>
      <c r="C76" s="32"/>
      <c r="D76" s="26"/>
      <c r="E76" s="26"/>
      <c r="F76" s="52"/>
      <c r="G76" s="52"/>
      <c r="H76" s="26"/>
      <c r="I76" s="52"/>
      <c r="J76" s="26"/>
      <c r="K76" s="186"/>
      <c r="L76" s="41">
        <v>1.9</v>
      </c>
      <c r="M76" s="33">
        <v>2</v>
      </c>
      <c r="N76" s="34" t="s">
        <v>7</v>
      </c>
      <c r="O76" s="28"/>
      <c r="P76" s="170"/>
      <c r="Q76" s="170"/>
      <c r="R76" s="170"/>
      <c r="S76" s="170"/>
      <c r="T76" s="170"/>
      <c r="U76" s="42"/>
    </row>
    <row r="77" spans="2:21" ht="16.5" hidden="1">
      <c r="B77" s="25"/>
      <c r="C77" s="32"/>
      <c r="D77" s="32"/>
      <c r="E77" s="26"/>
      <c r="F77" s="52"/>
      <c r="G77" s="52"/>
      <c r="H77" s="32"/>
      <c r="I77" s="62"/>
      <c r="J77" s="63"/>
      <c r="K77" s="186"/>
      <c r="L77" s="65">
        <f>ROUNDUP((L74-L39)*$B$2/2,-1)</f>
        <v>1200</v>
      </c>
      <c r="M77" s="41">
        <f>ROUNDUP((M74-M39)*$B$2/2,-1)</f>
        <v>1280</v>
      </c>
      <c r="N77" s="34" t="s">
        <v>8</v>
      </c>
      <c r="O77" s="28"/>
      <c r="P77" s="28"/>
      <c r="Q77" s="28"/>
      <c r="R77" s="28"/>
      <c r="S77" s="28"/>
      <c r="T77" s="28"/>
      <c r="U77" s="42"/>
    </row>
    <row r="78" spans="2:21" ht="16.5" hidden="1">
      <c r="B78" s="25"/>
      <c r="C78" s="32"/>
      <c r="D78" s="32"/>
      <c r="E78" s="26"/>
      <c r="F78" s="52"/>
      <c r="G78" s="52"/>
      <c r="H78" s="32"/>
      <c r="I78" s="63"/>
      <c r="J78" s="63"/>
      <c r="K78" s="63"/>
      <c r="L78" s="63"/>
      <c r="M78" s="63"/>
      <c r="N78" s="63"/>
      <c r="O78" s="28"/>
      <c r="P78" s="28"/>
      <c r="Q78" s="28"/>
      <c r="R78" s="28"/>
      <c r="S78" s="28"/>
      <c r="T78" s="28"/>
      <c r="U78" s="42"/>
    </row>
    <row r="79" ht="15" hidden="1"/>
    <row r="80" spans="2:21" ht="15" hidden="1">
      <c r="B80" s="17"/>
      <c r="C80" s="18"/>
      <c r="D80" s="19"/>
      <c r="E80" s="18"/>
      <c r="F80" s="18"/>
      <c r="G80" s="20"/>
      <c r="H80" s="18"/>
      <c r="I80" s="21"/>
      <c r="J80" s="22"/>
      <c r="K80" s="22"/>
      <c r="L80" s="23"/>
      <c r="M80" s="21"/>
      <c r="N80" s="21"/>
      <c r="O80" s="21"/>
      <c r="P80" s="21"/>
      <c r="Q80" s="21"/>
      <c r="R80" s="21"/>
      <c r="S80" s="21"/>
      <c r="T80" s="21"/>
      <c r="U80" s="24"/>
    </row>
    <row r="81" spans="2:21" ht="16.5" hidden="1">
      <c r="B81" s="25">
        <f>B2</f>
        <v>1600</v>
      </c>
      <c r="C81" s="188" t="s">
        <v>23</v>
      </c>
      <c r="D81" s="189"/>
      <c r="E81" s="27">
        <v>140</v>
      </c>
      <c r="F81" s="27">
        <v>150</v>
      </c>
      <c r="G81" s="27">
        <v>160</v>
      </c>
      <c r="H81" s="27">
        <v>170</v>
      </c>
      <c r="I81" s="27">
        <v>180</v>
      </c>
      <c r="J81" s="27">
        <v>190</v>
      </c>
      <c r="K81" s="27">
        <v>200</v>
      </c>
      <c r="L81" s="27">
        <v>210</v>
      </c>
      <c r="M81" s="27">
        <v>220</v>
      </c>
      <c r="N81" s="28"/>
      <c r="O81" s="28"/>
      <c r="P81" s="82" t="s">
        <v>4</v>
      </c>
      <c r="Q81" s="30"/>
      <c r="R81" s="30"/>
      <c r="S81" s="30"/>
      <c r="T81" s="30"/>
      <c r="U81" s="31"/>
    </row>
    <row r="82" spans="2:21" ht="18" hidden="1">
      <c r="B82" s="25">
        <f>143*2</f>
        <v>286</v>
      </c>
      <c r="C82" s="32"/>
      <c r="D82" s="192">
        <v>105</v>
      </c>
      <c r="E82" s="41">
        <v>7.1</v>
      </c>
      <c r="F82" s="33">
        <v>7.4</v>
      </c>
      <c r="G82" s="33">
        <v>7.7</v>
      </c>
      <c r="H82" s="33">
        <v>8.1</v>
      </c>
      <c r="I82" s="33">
        <v>8.6</v>
      </c>
      <c r="J82" s="33">
        <v>8.7</v>
      </c>
      <c r="K82" s="33">
        <v>8.9</v>
      </c>
      <c r="L82" s="33">
        <v>9.3</v>
      </c>
      <c r="M82" s="33">
        <v>9.8</v>
      </c>
      <c r="N82" s="34" t="s">
        <v>5</v>
      </c>
      <c r="O82" s="28"/>
      <c r="P82" s="35" t="s">
        <v>24</v>
      </c>
      <c r="Q82" s="36"/>
      <c r="R82" s="36"/>
      <c r="S82" s="36"/>
      <c r="T82" s="36"/>
      <c r="U82" s="31"/>
    </row>
    <row r="83" spans="2:21" ht="18" hidden="1">
      <c r="B83" s="25">
        <f>11.6*2</f>
        <v>23.2</v>
      </c>
      <c r="C83" s="32"/>
      <c r="D83" s="192"/>
      <c r="E83" s="41"/>
      <c r="F83" s="33"/>
      <c r="G83" s="33"/>
      <c r="H83" s="33"/>
      <c r="I83" s="33"/>
      <c r="J83" s="33"/>
      <c r="K83" s="33"/>
      <c r="L83" s="33"/>
      <c r="M83" s="33"/>
      <c r="N83" s="34" t="s">
        <v>6</v>
      </c>
      <c r="O83" s="28"/>
      <c r="P83" s="35"/>
      <c r="Q83" s="36"/>
      <c r="R83" s="36"/>
      <c r="S83" s="36"/>
      <c r="T83" s="36"/>
      <c r="U83" s="31"/>
    </row>
    <row r="84" spans="2:21" ht="18" hidden="1">
      <c r="B84" s="25"/>
      <c r="C84" s="32"/>
      <c r="D84" s="192"/>
      <c r="E84" s="79"/>
      <c r="F84" s="80"/>
      <c r="G84" s="80"/>
      <c r="H84" s="80"/>
      <c r="I84" s="80"/>
      <c r="J84" s="80"/>
      <c r="K84" s="80"/>
      <c r="L84" s="80"/>
      <c r="M84" s="80"/>
      <c r="N84" s="34" t="s">
        <v>7</v>
      </c>
      <c r="O84" s="28"/>
      <c r="P84" s="35"/>
      <c r="Q84" s="36"/>
      <c r="R84" s="36"/>
      <c r="S84" s="36"/>
      <c r="T84" s="36"/>
      <c r="U84" s="31"/>
    </row>
    <row r="85" spans="2:21" ht="18" hidden="1">
      <c r="B85" s="25"/>
      <c r="C85" s="32"/>
      <c r="D85" s="192"/>
      <c r="E85" s="41">
        <f aca="true" t="shared" si="11" ref="E85:M85">ROUNDUP((E82-E11)*$B$2/2,-1)</f>
        <v>2160</v>
      </c>
      <c r="F85" s="33">
        <f t="shared" si="11"/>
        <v>2320</v>
      </c>
      <c r="G85" s="33">
        <f t="shared" si="11"/>
        <v>2480</v>
      </c>
      <c r="H85" s="33">
        <f t="shared" si="11"/>
        <v>2560</v>
      </c>
      <c r="I85" s="33">
        <f t="shared" si="11"/>
        <v>2800</v>
      </c>
      <c r="J85" s="33">
        <f t="shared" si="11"/>
        <v>2720</v>
      </c>
      <c r="K85" s="33">
        <f t="shared" si="11"/>
        <v>2720</v>
      </c>
      <c r="L85" s="33">
        <f t="shared" si="11"/>
        <v>2880</v>
      </c>
      <c r="M85" s="33">
        <f t="shared" si="11"/>
        <v>3200</v>
      </c>
      <c r="N85" s="34" t="s">
        <v>8</v>
      </c>
      <c r="O85" s="28"/>
      <c r="P85" s="35"/>
      <c r="Q85" s="36"/>
      <c r="R85" s="36"/>
      <c r="S85" s="36"/>
      <c r="T85" s="36"/>
      <c r="U85" s="31"/>
    </row>
    <row r="86" spans="2:21" ht="18.75" hidden="1" thickBot="1">
      <c r="B86" s="25"/>
      <c r="C86" s="32"/>
      <c r="D86" s="38"/>
      <c r="E86" s="186">
        <v>115</v>
      </c>
      <c r="F86" s="75">
        <v>7.6</v>
      </c>
      <c r="G86" s="39">
        <v>7.9</v>
      </c>
      <c r="H86" s="39">
        <v>8.2</v>
      </c>
      <c r="I86" s="39">
        <v>8.8</v>
      </c>
      <c r="J86" s="39">
        <v>9</v>
      </c>
      <c r="K86" s="39">
        <v>9.2</v>
      </c>
      <c r="L86" s="81">
        <v>9.5</v>
      </c>
      <c r="M86" s="41">
        <v>9.8</v>
      </c>
      <c r="N86" s="34" t="s">
        <v>5</v>
      </c>
      <c r="O86" s="28"/>
      <c r="P86" s="35" t="s">
        <v>9</v>
      </c>
      <c r="Q86" s="36"/>
      <c r="R86" s="36"/>
      <c r="S86" s="36"/>
      <c r="T86" s="36" t="s">
        <v>10</v>
      </c>
      <c r="U86" s="42"/>
    </row>
    <row r="87" spans="2:21" ht="18" hidden="1">
      <c r="B87" s="25"/>
      <c r="C87" s="32"/>
      <c r="D87" s="38"/>
      <c r="E87" s="186"/>
      <c r="F87" s="75"/>
      <c r="G87" s="39"/>
      <c r="H87" s="39"/>
      <c r="I87" s="39"/>
      <c r="J87" s="39"/>
      <c r="K87" s="39"/>
      <c r="L87" s="77"/>
      <c r="M87" s="39"/>
      <c r="N87" s="34" t="s">
        <v>6</v>
      </c>
      <c r="O87" s="28"/>
      <c r="P87" s="35"/>
      <c r="Q87" s="36"/>
      <c r="R87" s="36"/>
      <c r="S87" s="36"/>
      <c r="T87" s="36"/>
      <c r="U87" s="42"/>
    </row>
    <row r="88" spans="2:21" ht="18.75" hidden="1" thickBot="1">
      <c r="B88" s="44"/>
      <c r="C88" s="45"/>
      <c r="D88" s="38"/>
      <c r="E88" s="186"/>
      <c r="F88" s="75"/>
      <c r="G88" s="39"/>
      <c r="H88" s="39"/>
      <c r="I88" s="39"/>
      <c r="J88" s="39"/>
      <c r="K88" s="39"/>
      <c r="L88" s="81"/>
      <c r="M88" s="41"/>
      <c r="N88" s="34" t="s">
        <v>7</v>
      </c>
      <c r="O88" s="28"/>
      <c r="P88" s="35"/>
      <c r="Q88" s="36"/>
      <c r="R88" s="36"/>
      <c r="S88" s="36"/>
      <c r="T88" s="36"/>
      <c r="U88" s="42"/>
    </row>
    <row r="89" spans="2:21" ht="18" hidden="1">
      <c r="B89" s="44"/>
      <c r="C89" s="45"/>
      <c r="D89" s="38"/>
      <c r="E89" s="186"/>
      <c r="F89" s="41">
        <f aca="true" t="shared" si="12" ref="F89:M89">ROUNDUP((F86-F15)*$B$2/2,-1)</f>
        <v>2400</v>
      </c>
      <c r="G89" s="41">
        <f t="shared" si="12"/>
        <v>2480</v>
      </c>
      <c r="H89" s="41">
        <f t="shared" si="12"/>
        <v>2560</v>
      </c>
      <c r="I89" s="41">
        <f t="shared" si="12"/>
        <v>2880</v>
      </c>
      <c r="J89" s="41">
        <f t="shared" si="12"/>
        <v>2880</v>
      </c>
      <c r="K89" s="41">
        <f t="shared" si="12"/>
        <v>2880</v>
      </c>
      <c r="L89" s="78">
        <f t="shared" si="12"/>
        <v>2960</v>
      </c>
      <c r="M89" s="33">
        <f t="shared" si="12"/>
        <v>2960</v>
      </c>
      <c r="N89" s="34" t="s">
        <v>8</v>
      </c>
      <c r="O89" s="28"/>
      <c r="P89" s="35"/>
      <c r="Q89" s="36"/>
      <c r="R89" s="36"/>
      <c r="S89" s="36"/>
      <c r="T89" s="36"/>
      <c r="U89" s="42"/>
    </row>
    <row r="90" spans="2:21" ht="18" hidden="1">
      <c r="B90" s="49"/>
      <c r="C90" s="50"/>
      <c r="D90" s="51"/>
      <c r="E90" s="52"/>
      <c r="F90" s="186">
        <v>125</v>
      </c>
      <c r="G90" s="41">
        <v>8.1</v>
      </c>
      <c r="H90" s="33">
        <v>8.6</v>
      </c>
      <c r="I90" s="33">
        <v>8.8</v>
      </c>
      <c r="J90" s="33">
        <v>9.2</v>
      </c>
      <c r="K90" s="33">
        <v>9.6</v>
      </c>
      <c r="L90" s="33">
        <v>9.9</v>
      </c>
      <c r="M90" s="33">
        <v>10.4</v>
      </c>
      <c r="N90" s="34" t="s">
        <v>5</v>
      </c>
      <c r="O90" s="28"/>
      <c r="P90" s="35" t="s">
        <v>11</v>
      </c>
      <c r="Q90" s="36"/>
      <c r="R90" s="36"/>
      <c r="S90" s="36"/>
      <c r="T90" s="36" t="s">
        <v>12</v>
      </c>
      <c r="U90" s="42"/>
    </row>
    <row r="91" spans="2:21" ht="18" hidden="1">
      <c r="B91" s="49"/>
      <c r="C91" s="50"/>
      <c r="D91" s="51"/>
      <c r="E91" s="52"/>
      <c r="F91" s="186"/>
      <c r="G91" s="41"/>
      <c r="H91" s="33"/>
      <c r="I91" s="33"/>
      <c r="J91" s="33"/>
      <c r="K91" s="33"/>
      <c r="L91" s="33"/>
      <c r="M91" s="33"/>
      <c r="N91" s="34" t="s">
        <v>6</v>
      </c>
      <c r="O91" s="28"/>
      <c r="P91" s="35"/>
      <c r="Q91" s="36"/>
      <c r="R91" s="36"/>
      <c r="S91" s="36"/>
      <c r="T91" s="36"/>
      <c r="U91" s="42"/>
    </row>
    <row r="92" spans="2:21" ht="18" hidden="1">
      <c r="B92" s="4"/>
      <c r="C92" s="4"/>
      <c r="D92" s="4"/>
      <c r="E92" s="52"/>
      <c r="F92" s="186"/>
      <c r="G92" s="41"/>
      <c r="H92" s="33"/>
      <c r="I92" s="33"/>
      <c r="J92" s="33"/>
      <c r="K92" s="33"/>
      <c r="L92" s="33"/>
      <c r="M92" s="33"/>
      <c r="N92" s="34" t="s">
        <v>7</v>
      </c>
      <c r="O92" s="28"/>
      <c r="P92" s="35"/>
      <c r="Q92" s="36"/>
      <c r="R92" s="36"/>
      <c r="S92" s="36"/>
      <c r="T92" s="36"/>
      <c r="U92" s="42"/>
    </row>
    <row r="93" spans="2:21" ht="18" hidden="1">
      <c r="B93" s="4"/>
      <c r="C93" s="4"/>
      <c r="D93" s="4"/>
      <c r="E93" s="52"/>
      <c r="F93" s="186"/>
      <c r="G93" s="33">
        <f aca="true" t="shared" si="13" ref="G93:M93">ROUNDUP((G90-G19)*$B$2/2,-1)</f>
        <v>2640</v>
      </c>
      <c r="H93" s="33">
        <f t="shared" si="13"/>
        <v>2720</v>
      </c>
      <c r="I93" s="33">
        <f t="shared" si="13"/>
        <v>2720</v>
      </c>
      <c r="J93" s="33">
        <f t="shared" si="13"/>
        <v>2960</v>
      </c>
      <c r="K93" s="33">
        <f t="shared" si="13"/>
        <v>3120</v>
      </c>
      <c r="L93" s="33">
        <f t="shared" si="13"/>
        <v>3200</v>
      </c>
      <c r="M93" s="33">
        <f t="shared" si="13"/>
        <v>3360</v>
      </c>
      <c r="N93" s="34" t="s">
        <v>8</v>
      </c>
      <c r="O93" s="28"/>
      <c r="P93" s="35"/>
      <c r="Q93" s="36"/>
      <c r="R93" s="36"/>
      <c r="S93" s="36"/>
      <c r="T93" s="36"/>
      <c r="U93" s="42"/>
    </row>
    <row r="94" spans="2:21" ht="18" hidden="1">
      <c r="B94" s="53"/>
      <c r="C94" s="54"/>
      <c r="D94" s="55"/>
      <c r="E94" s="45"/>
      <c r="F94" s="52"/>
      <c r="G94" s="186">
        <v>135</v>
      </c>
      <c r="H94" s="41">
        <v>9</v>
      </c>
      <c r="I94" s="33">
        <v>9.2</v>
      </c>
      <c r="J94" s="33">
        <v>9.5</v>
      </c>
      <c r="K94" s="33">
        <v>9.8</v>
      </c>
      <c r="L94" s="33">
        <v>10.1</v>
      </c>
      <c r="M94" s="33">
        <v>10.6</v>
      </c>
      <c r="N94" s="34" t="s">
        <v>5</v>
      </c>
      <c r="O94" s="28"/>
      <c r="P94" s="35" t="s">
        <v>13</v>
      </c>
      <c r="Q94" s="36"/>
      <c r="R94" s="36"/>
      <c r="S94" s="36"/>
      <c r="T94" s="36" t="s">
        <v>14</v>
      </c>
      <c r="U94" s="42"/>
    </row>
    <row r="95" spans="2:21" ht="18" hidden="1">
      <c r="B95" s="53"/>
      <c r="C95" s="56"/>
      <c r="D95" s="56"/>
      <c r="E95" s="4"/>
      <c r="F95" s="52"/>
      <c r="G95" s="186"/>
      <c r="H95" s="41"/>
      <c r="I95" s="33"/>
      <c r="J95" s="33"/>
      <c r="K95" s="33"/>
      <c r="L95" s="33"/>
      <c r="M95" s="33"/>
      <c r="N95" s="34" t="s">
        <v>6</v>
      </c>
      <c r="O95" s="28"/>
      <c r="P95" s="35"/>
      <c r="Q95" s="36"/>
      <c r="R95" s="36"/>
      <c r="S95" s="36"/>
      <c r="T95" s="36"/>
      <c r="U95" s="42"/>
    </row>
    <row r="96" spans="2:21" ht="18" hidden="1">
      <c r="B96" s="57"/>
      <c r="C96" s="45"/>
      <c r="D96" s="28"/>
      <c r="E96" s="52"/>
      <c r="F96" s="52"/>
      <c r="G96" s="186"/>
      <c r="H96" s="41"/>
      <c r="I96" s="33"/>
      <c r="J96" s="33"/>
      <c r="K96" s="33"/>
      <c r="L96" s="33"/>
      <c r="M96" s="33"/>
      <c r="N96" s="34" t="s">
        <v>7</v>
      </c>
      <c r="O96" s="28"/>
      <c r="P96" s="35"/>
      <c r="Q96" s="36"/>
      <c r="R96" s="36"/>
      <c r="S96" s="36"/>
      <c r="T96" s="36"/>
      <c r="U96" s="42"/>
    </row>
    <row r="97" spans="2:21" ht="18" hidden="1">
      <c r="B97" s="57"/>
      <c r="C97" s="45"/>
      <c r="D97" s="28"/>
      <c r="E97" s="52"/>
      <c r="F97" s="52"/>
      <c r="G97" s="186"/>
      <c r="H97" s="33">
        <f aca="true" t="shared" si="14" ref="H97:M97">ROUNDUP((H94-H23)*$B$2/2,-1)</f>
        <v>2800</v>
      </c>
      <c r="I97" s="33">
        <f t="shared" si="14"/>
        <v>2800</v>
      </c>
      <c r="J97" s="33">
        <f t="shared" si="14"/>
        <v>3040</v>
      </c>
      <c r="K97" s="33">
        <f t="shared" si="14"/>
        <v>3200</v>
      </c>
      <c r="L97" s="33">
        <f t="shared" si="14"/>
        <v>3280</v>
      </c>
      <c r="M97" s="33">
        <f t="shared" si="14"/>
        <v>3440</v>
      </c>
      <c r="N97" s="34" t="s">
        <v>8</v>
      </c>
      <c r="O97" s="28"/>
      <c r="P97" s="35"/>
      <c r="Q97" s="36"/>
      <c r="R97" s="36"/>
      <c r="S97" s="36"/>
      <c r="T97" s="36"/>
      <c r="U97" s="42"/>
    </row>
    <row r="98" spans="2:21" ht="18" hidden="1">
      <c r="B98" s="44"/>
      <c r="C98" s="32"/>
      <c r="D98" s="58"/>
      <c r="E98" s="26"/>
      <c r="F98" s="52"/>
      <c r="G98" s="52"/>
      <c r="H98" s="186">
        <v>145</v>
      </c>
      <c r="I98" s="41">
        <v>9.4</v>
      </c>
      <c r="J98" s="33">
        <v>9.7</v>
      </c>
      <c r="K98" s="33">
        <v>10</v>
      </c>
      <c r="L98" s="33">
        <v>10.4</v>
      </c>
      <c r="M98" s="33">
        <v>10.9</v>
      </c>
      <c r="N98" s="34" t="s">
        <v>5</v>
      </c>
      <c r="O98" s="28"/>
      <c r="P98" s="35" t="s">
        <v>15</v>
      </c>
      <c r="Q98" s="36"/>
      <c r="R98" s="36"/>
      <c r="S98" s="36"/>
      <c r="T98" s="36" t="s">
        <v>16</v>
      </c>
      <c r="U98" s="42"/>
    </row>
    <row r="99" spans="2:21" ht="18" hidden="1">
      <c r="B99" s="44"/>
      <c r="C99" s="32"/>
      <c r="D99" s="58"/>
      <c r="E99" s="26"/>
      <c r="F99" s="52"/>
      <c r="G99" s="52"/>
      <c r="H99" s="186"/>
      <c r="I99" s="41"/>
      <c r="J99" s="33"/>
      <c r="K99" s="33"/>
      <c r="L99" s="33"/>
      <c r="M99" s="33"/>
      <c r="N99" s="34" t="s">
        <v>6</v>
      </c>
      <c r="O99" s="28"/>
      <c r="P99" s="35"/>
      <c r="Q99" s="36"/>
      <c r="R99" s="36"/>
      <c r="S99" s="36"/>
      <c r="T99" s="36"/>
      <c r="U99" s="42"/>
    </row>
    <row r="100" spans="2:21" ht="18" hidden="1">
      <c r="B100" s="4"/>
      <c r="C100" s="32"/>
      <c r="D100" s="58"/>
      <c r="E100" s="26"/>
      <c r="F100" s="52"/>
      <c r="G100" s="52"/>
      <c r="H100" s="186"/>
      <c r="I100" s="41"/>
      <c r="J100" s="33"/>
      <c r="K100" s="33"/>
      <c r="L100" s="33"/>
      <c r="M100" s="33"/>
      <c r="N100" s="34" t="s">
        <v>7</v>
      </c>
      <c r="O100" s="28"/>
      <c r="P100" s="35"/>
      <c r="Q100" s="36"/>
      <c r="R100" s="36"/>
      <c r="S100" s="36"/>
      <c r="T100" s="36"/>
      <c r="U100" s="42"/>
    </row>
    <row r="101" spans="2:21" ht="18" hidden="1">
      <c r="B101" s="4"/>
      <c r="C101" s="32"/>
      <c r="D101" s="58"/>
      <c r="E101" s="26"/>
      <c r="F101" s="52"/>
      <c r="G101" s="52"/>
      <c r="H101" s="186"/>
      <c r="I101" s="33">
        <f>ROUNDUP((I98-I27)*$B$2/2,-1)</f>
        <v>2880</v>
      </c>
      <c r="J101" s="33">
        <f>ROUNDUP((J98-J27)*$B$2/2,-1)</f>
        <v>3040</v>
      </c>
      <c r="K101" s="33">
        <f>ROUNDUP((K98-K27)*$B$2/2,-1)</f>
        <v>3200</v>
      </c>
      <c r="L101" s="33">
        <f>ROUNDUP((L98-L27)*$B$2/2,-1)</f>
        <v>3440</v>
      </c>
      <c r="M101" s="33">
        <f>ROUNDUP((M98-M27)*$B$2/2,-1)</f>
        <v>3520</v>
      </c>
      <c r="N101" s="34" t="s">
        <v>8</v>
      </c>
      <c r="O101" s="28"/>
      <c r="P101" s="35"/>
      <c r="Q101" s="36"/>
      <c r="R101" s="36"/>
      <c r="S101" s="36"/>
      <c r="T101" s="36"/>
      <c r="U101" s="42"/>
    </row>
    <row r="102" spans="2:21" ht="18" hidden="1">
      <c r="B102" s="25"/>
      <c r="C102" s="32"/>
      <c r="D102" s="58"/>
      <c r="E102" s="26"/>
      <c r="F102" s="58"/>
      <c r="G102" s="52"/>
      <c r="H102" s="52"/>
      <c r="I102" s="186">
        <v>155</v>
      </c>
      <c r="J102" s="41">
        <v>10</v>
      </c>
      <c r="K102" s="33">
        <v>10.2</v>
      </c>
      <c r="L102" s="33">
        <v>10.7</v>
      </c>
      <c r="M102" s="33">
        <v>11.2</v>
      </c>
      <c r="N102" s="34" t="s">
        <v>5</v>
      </c>
      <c r="O102" s="28"/>
      <c r="P102" s="59" t="s">
        <v>17</v>
      </c>
      <c r="Q102" s="36"/>
      <c r="R102" s="36"/>
      <c r="S102" s="36"/>
      <c r="T102" s="36" t="s">
        <v>18</v>
      </c>
      <c r="U102" s="42"/>
    </row>
    <row r="103" spans="2:21" ht="18" hidden="1">
      <c r="B103" s="25"/>
      <c r="C103" s="32"/>
      <c r="D103" s="58"/>
      <c r="E103" s="26"/>
      <c r="F103" s="58"/>
      <c r="G103" s="52"/>
      <c r="H103" s="52"/>
      <c r="I103" s="186"/>
      <c r="J103" s="41"/>
      <c r="K103" s="33"/>
      <c r="L103" s="33"/>
      <c r="M103" s="33"/>
      <c r="N103" s="34" t="s">
        <v>6</v>
      </c>
      <c r="O103" s="28"/>
      <c r="P103" s="59"/>
      <c r="Q103" s="36"/>
      <c r="R103" s="36"/>
      <c r="S103" s="36"/>
      <c r="T103" s="36"/>
      <c r="U103" s="42"/>
    </row>
    <row r="104" spans="2:21" ht="18" hidden="1">
      <c r="B104" s="25"/>
      <c r="C104" s="32"/>
      <c r="D104" s="58"/>
      <c r="E104" s="26"/>
      <c r="F104" s="58"/>
      <c r="G104" s="52"/>
      <c r="H104" s="52"/>
      <c r="I104" s="186"/>
      <c r="J104" s="41"/>
      <c r="K104" s="33"/>
      <c r="L104" s="33"/>
      <c r="M104" s="33"/>
      <c r="N104" s="34" t="s">
        <v>7</v>
      </c>
      <c r="O104" s="28"/>
      <c r="P104" s="59"/>
      <c r="Q104" s="36"/>
      <c r="R104" s="36"/>
      <c r="S104" s="36"/>
      <c r="T104" s="36"/>
      <c r="U104" s="42"/>
    </row>
    <row r="105" spans="2:21" ht="18" hidden="1">
      <c r="B105" s="25"/>
      <c r="C105" s="32"/>
      <c r="D105" s="58"/>
      <c r="E105" s="26"/>
      <c r="F105" s="58"/>
      <c r="G105" s="52"/>
      <c r="H105" s="52"/>
      <c r="I105" s="186"/>
      <c r="J105" s="33">
        <f>ROUNDUP((J102-J31)*$B$2/2,-1)</f>
        <v>3200</v>
      </c>
      <c r="K105" s="33">
        <f>ROUNDUP((K102-K31)*$B$2/2,-1)</f>
        <v>3280</v>
      </c>
      <c r="L105" s="33">
        <f>ROUNDUP((L102-L31)*$B$2/2,-1)</f>
        <v>3440</v>
      </c>
      <c r="M105" s="33">
        <f>ROUNDUP((M102-M31)*$B$2/2,-1)</f>
        <v>3600</v>
      </c>
      <c r="N105" s="34" t="s">
        <v>8</v>
      </c>
      <c r="O105" s="28"/>
      <c r="P105" s="59"/>
      <c r="Q105" s="36"/>
      <c r="R105" s="36"/>
      <c r="S105" s="36"/>
      <c r="T105" s="36"/>
      <c r="U105" s="42"/>
    </row>
    <row r="106" spans="2:21" ht="18" hidden="1">
      <c r="B106" s="25"/>
      <c r="C106" s="32"/>
      <c r="D106" s="26"/>
      <c r="E106" s="60"/>
      <c r="F106" s="60"/>
      <c r="G106" s="60"/>
      <c r="H106" s="26"/>
      <c r="I106" s="52"/>
      <c r="J106" s="186">
        <v>165</v>
      </c>
      <c r="K106" s="41">
        <v>10.4</v>
      </c>
      <c r="L106" s="33">
        <v>11</v>
      </c>
      <c r="M106" s="33">
        <v>11.4</v>
      </c>
      <c r="N106" s="34" t="s">
        <v>5</v>
      </c>
      <c r="O106" s="28"/>
      <c r="P106" s="35" t="s">
        <v>19</v>
      </c>
      <c r="Q106" s="36"/>
      <c r="R106" s="36"/>
      <c r="S106" s="36"/>
      <c r="T106" s="36" t="s">
        <v>20</v>
      </c>
      <c r="U106" s="42"/>
    </row>
    <row r="107" spans="2:21" ht="18" hidden="1">
      <c r="B107" s="25"/>
      <c r="C107" s="32"/>
      <c r="D107" s="26"/>
      <c r="E107" s="60"/>
      <c r="F107" s="60"/>
      <c r="G107" s="60"/>
      <c r="H107" s="26"/>
      <c r="I107" s="52"/>
      <c r="J107" s="186"/>
      <c r="K107" s="41"/>
      <c r="L107" s="33"/>
      <c r="M107" s="33"/>
      <c r="N107" s="34" t="s">
        <v>6</v>
      </c>
      <c r="O107" s="28"/>
      <c r="P107" s="35"/>
      <c r="Q107" s="36"/>
      <c r="R107" s="36"/>
      <c r="S107" s="36"/>
      <c r="T107" s="36"/>
      <c r="U107" s="42"/>
    </row>
    <row r="108" spans="2:21" ht="18" hidden="1">
      <c r="B108" s="25"/>
      <c r="C108" s="32"/>
      <c r="D108" s="26"/>
      <c r="E108" s="60"/>
      <c r="F108" s="60"/>
      <c r="G108" s="60"/>
      <c r="H108" s="26"/>
      <c r="I108" s="52"/>
      <c r="J108" s="186"/>
      <c r="K108" s="41"/>
      <c r="L108" s="33"/>
      <c r="M108" s="33"/>
      <c r="N108" s="34" t="s">
        <v>7</v>
      </c>
      <c r="O108" s="28"/>
      <c r="P108" s="35"/>
      <c r="Q108" s="36"/>
      <c r="R108" s="36"/>
      <c r="S108" s="36"/>
      <c r="T108" s="36"/>
      <c r="U108" s="42"/>
    </row>
    <row r="109" spans="2:21" ht="18" hidden="1">
      <c r="B109" s="25"/>
      <c r="C109" s="32"/>
      <c r="D109" s="26"/>
      <c r="E109" s="60"/>
      <c r="F109" s="60"/>
      <c r="G109" s="60"/>
      <c r="H109" s="26"/>
      <c r="I109" s="52"/>
      <c r="J109" s="186"/>
      <c r="K109" s="33">
        <f>ROUNDUP((K106-K35)*$B$2/2,-1)</f>
        <v>3360</v>
      </c>
      <c r="L109" s="33">
        <f>ROUNDUP((L106-L35)*$B$2/2,-1)</f>
        <v>3600</v>
      </c>
      <c r="M109" s="33">
        <f>ROUNDUP((M106-M35)*$B$2/2,-1)</f>
        <v>3760</v>
      </c>
      <c r="N109" s="34" t="s">
        <v>8</v>
      </c>
      <c r="O109" s="28"/>
      <c r="P109" s="35"/>
      <c r="Q109" s="36"/>
      <c r="R109" s="36"/>
      <c r="S109" s="36"/>
      <c r="T109" s="36"/>
      <c r="U109" s="42"/>
    </row>
    <row r="110" spans="2:21" ht="16.5" customHeight="1" hidden="1">
      <c r="B110" s="25"/>
      <c r="C110" s="32"/>
      <c r="D110" s="26"/>
      <c r="E110" s="26"/>
      <c r="F110" s="52"/>
      <c r="G110" s="52"/>
      <c r="H110" s="26"/>
      <c r="I110" s="52"/>
      <c r="J110" s="52"/>
      <c r="K110" s="186">
        <v>175</v>
      </c>
      <c r="L110" s="41">
        <v>11.3</v>
      </c>
      <c r="M110" s="33">
        <v>11.7</v>
      </c>
      <c r="N110" s="34" t="s">
        <v>5</v>
      </c>
      <c r="O110" s="28"/>
      <c r="P110" s="170" t="s">
        <v>21</v>
      </c>
      <c r="Q110" s="170"/>
      <c r="R110" s="170"/>
      <c r="S110" s="170"/>
      <c r="T110" s="170"/>
      <c r="U110" s="61"/>
    </row>
    <row r="111" spans="2:21" ht="16.5" customHeight="1" hidden="1">
      <c r="B111" s="25"/>
      <c r="C111" s="32"/>
      <c r="D111" s="26"/>
      <c r="E111" s="26"/>
      <c r="F111" s="52"/>
      <c r="G111" s="52"/>
      <c r="H111" s="26"/>
      <c r="I111" s="52"/>
      <c r="J111" s="26"/>
      <c r="K111" s="186"/>
      <c r="L111" s="41"/>
      <c r="M111" s="33"/>
      <c r="N111" s="34" t="s">
        <v>6</v>
      </c>
      <c r="O111" s="28"/>
      <c r="P111" s="170"/>
      <c r="Q111" s="170"/>
      <c r="R111" s="170"/>
      <c r="S111" s="170"/>
      <c r="T111" s="170"/>
      <c r="U111" s="61"/>
    </row>
    <row r="112" spans="2:21" ht="16.5" customHeight="1" hidden="1">
      <c r="B112" s="25">
        <v>7065.73</v>
      </c>
      <c r="C112" s="32"/>
      <c r="D112" s="26"/>
      <c r="E112" s="26"/>
      <c r="F112" s="52"/>
      <c r="G112" s="52"/>
      <c r="H112" s="26"/>
      <c r="I112" s="52"/>
      <c r="J112" s="26"/>
      <c r="K112" s="186"/>
      <c r="L112" s="41"/>
      <c r="M112" s="33"/>
      <c r="N112" s="34" t="s">
        <v>7</v>
      </c>
      <c r="O112" s="28"/>
      <c r="P112" s="170"/>
      <c r="Q112" s="170"/>
      <c r="R112" s="170"/>
      <c r="S112" s="170"/>
      <c r="T112" s="170"/>
      <c r="U112" s="42"/>
    </row>
    <row r="113" spans="2:21" ht="16.5" hidden="1">
      <c r="B113" s="25">
        <f>175*2</f>
        <v>350</v>
      </c>
      <c r="C113" s="32"/>
      <c r="D113" s="32"/>
      <c r="E113" s="26"/>
      <c r="F113" s="52"/>
      <c r="G113" s="52"/>
      <c r="H113" s="32"/>
      <c r="I113" s="62"/>
      <c r="J113" s="63"/>
      <c r="K113" s="186"/>
      <c r="L113" s="65">
        <f>ROUNDUP((L110-L39)*$B$2/2,-1)</f>
        <v>3680</v>
      </c>
      <c r="M113" s="33">
        <f>ROUNDUP((M110-M39)*$B$2/2,-1)</f>
        <v>3840</v>
      </c>
      <c r="N113" s="34" t="s">
        <v>8</v>
      </c>
      <c r="O113" s="28"/>
      <c r="P113" s="28"/>
      <c r="Q113" s="28"/>
      <c r="R113" s="28"/>
      <c r="S113" s="28"/>
      <c r="T113" s="28"/>
      <c r="U113" s="42"/>
    </row>
    <row r="114" spans="2:21" ht="16.5" hidden="1">
      <c r="B114" s="25"/>
      <c r="C114" s="32"/>
      <c r="D114" s="32"/>
      <c r="E114" s="26"/>
      <c r="F114" s="52"/>
      <c r="G114" s="52"/>
      <c r="H114" s="32"/>
      <c r="I114" s="63"/>
      <c r="J114" s="63"/>
      <c r="K114" s="63"/>
      <c r="L114" s="63"/>
      <c r="M114" s="63"/>
      <c r="N114" s="63"/>
      <c r="O114" s="28"/>
      <c r="P114" s="28"/>
      <c r="Q114" s="28"/>
      <c r="R114" s="28"/>
      <c r="S114" s="28"/>
      <c r="T114" s="28"/>
      <c r="U114" s="42"/>
    </row>
    <row r="115" spans="2:18" ht="25.5" hidden="1">
      <c r="B115" s="13" t="s">
        <v>28</v>
      </c>
      <c r="C115" s="86"/>
      <c r="D115" s="10"/>
      <c r="E115" s="10"/>
      <c r="F115" s="87"/>
      <c r="G115" s="10"/>
      <c r="H115" s="4"/>
      <c r="I115" s="4"/>
      <c r="J115" s="86"/>
      <c r="K115" s="10"/>
      <c r="L115" s="4"/>
      <c r="M115" s="4"/>
      <c r="N115" s="4"/>
      <c r="O115" s="4"/>
      <c r="P115" s="4"/>
      <c r="Q115" s="88"/>
      <c r="R115" s="88"/>
    </row>
    <row r="116" spans="2:18" ht="16.5" hidden="1" thickBot="1"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ht="16.5" hidden="1">
      <c r="B117" s="173" t="s">
        <v>29</v>
      </c>
      <c r="C117" s="174"/>
      <c r="D117" s="89">
        <v>80</v>
      </c>
      <c r="E117" s="89">
        <v>90</v>
      </c>
      <c r="F117" s="89">
        <v>100</v>
      </c>
      <c r="G117" s="89">
        <v>110</v>
      </c>
      <c r="H117" s="89">
        <v>120</v>
      </c>
      <c r="I117" s="89">
        <v>130</v>
      </c>
      <c r="J117" s="89">
        <v>140</v>
      </c>
      <c r="K117" s="89">
        <v>150</v>
      </c>
      <c r="L117" s="89">
        <v>160</v>
      </c>
      <c r="M117" s="89">
        <v>170</v>
      </c>
      <c r="N117" s="89">
        <v>180</v>
      </c>
      <c r="O117" s="90">
        <v>190</v>
      </c>
      <c r="P117" s="91">
        <v>200</v>
      </c>
      <c r="Q117" s="92">
        <v>210</v>
      </c>
      <c r="R117" s="93">
        <v>220</v>
      </c>
    </row>
    <row r="118" spans="2:21" ht="18.75" hidden="1">
      <c r="B118" s="173" t="s">
        <v>5</v>
      </c>
      <c r="C118" s="174"/>
      <c r="D118" s="33">
        <v>2</v>
      </c>
      <c r="E118" s="33">
        <v>2.3</v>
      </c>
      <c r="F118" s="33">
        <v>2.5</v>
      </c>
      <c r="G118" s="33">
        <v>2.6</v>
      </c>
      <c r="H118" s="33">
        <v>2.6</v>
      </c>
      <c r="I118" s="33">
        <v>2.7</v>
      </c>
      <c r="J118" s="33">
        <v>2.9</v>
      </c>
      <c r="K118" s="33">
        <v>3.6</v>
      </c>
      <c r="L118" s="33">
        <v>3.6</v>
      </c>
      <c r="M118" s="33">
        <v>3.8</v>
      </c>
      <c r="N118" s="33">
        <v>4</v>
      </c>
      <c r="O118" s="33">
        <v>4.1</v>
      </c>
      <c r="P118" s="94">
        <v>4</v>
      </c>
      <c r="Q118" s="33">
        <v>4.2</v>
      </c>
      <c r="R118" s="95">
        <v>4.4</v>
      </c>
      <c r="U118" s="96">
        <f>B2</f>
        <v>1600</v>
      </c>
    </row>
    <row r="119" spans="2:21" ht="18.75" hidden="1">
      <c r="B119" s="173" t="s">
        <v>6</v>
      </c>
      <c r="C119" s="174"/>
      <c r="D119" s="33">
        <v>0.9</v>
      </c>
      <c r="E119" s="33">
        <v>1</v>
      </c>
      <c r="F119" s="33">
        <v>1.1</v>
      </c>
      <c r="G119" s="33">
        <v>1.2</v>
      </c>
      <c r="H119" s="33">
        <v>1.2</v>
      </c>
      <c r="I119" s="33">
        <v>1.2</v>
      </c>
      <c r="J119" s="33">
        <v>1.3</v>
      </c>
      <c r="K119" s="33">
        <v>1.4</v>
      </c>
      <c r="L119" s="33">
        <v>1.5</v>
      </c>
      <c r="M119" s="33">
        <v>1.6</v>
      </c>
      <c r="N119" s="33">
        <v>1.7</v>
      </c>
      <c r="O119" s="33">
        <v>1.8</v>
      </c>
      <c r="P119" s="94">
        <v>1.9</v>
      </c>
      <c r="Q119" s="33">
        <v>2</v>
      </c>
      <c r="R119" s="95">
        <v>2.1</v>
      </c>
      <c r="U119" s="96">
        <f>143*2</f>
        <v>286</v>
      </c>
    </row>
    <row r="120" spans="2:21" ht="18.75" hidden="1">
      <c r="B120" s="173" t="s">
        <v>7</v>
      </c>
      <c r="C120" s="174"/>
      <c r="D120" s="37">
        <v>0.7</v>
      </c>
      <c r="E120" s="37">
        <v>0.8</v>
      </c>
      <c r="F120" s="37">
        <v>0.9</v>
      </c>
      <c r="G120" s="37">
        <v>1</v>
      </c>
      <c r="H120" s="37">
        <v>1.1</v>
      </c>
      <c r="I120" s="37">
        <v>1.2</v>
      </c>
      <c r="J120" s="37">
        <v>1.3</v>
      </c>
      <c r="K120" s="37">
        <v>1.4</v>
      </c>
      <c r="L120" s="37">
        <v>1.5</v>
      </c>
      <c r="M120" s="37">
        <v>1.6</v>
      </c>
      <c r="N120" s="37">
        <v>1.7</v>
      </c>
      <c r="O120" s="37">
        <v>1.8</v>
      </c>
      <c r="P120" s="97">
        <v>1.9</v>
      </c>
      <c r="Q120" s="37">
        <v>2</v>
      </c>
      <c r="R120" s="98">
        <v>2.1</v>
      </c>
      <c r="U120" s="96">
        <f>11.6*2</f>
        <v>23.2</v>
      </c>
    </row>
    <row r="121" spans="2:21" ht="18.75" hidden="1">
      <c r="B121" s="175" t="s">
        <v>8</v>
      </c>
      <c r="C121" s="175"/>
      <c r="D121" s="33">
        <f aca="true" t="shared" si="15" ref="D121:R121">ROUNDUP($U$118*D118+$U$119*D119+$U$120*D120,-1)</f>
        <v>3480</v>
      </c>
      <c r="E121" s="33">
        <f t="shared" si="15"/>
        <v>3990</v>
      </c>
      <c r="F121" s="33">
        <f t="shared" si="15"/>
        <v>4340</v>
      </c>
      <c r="G121" s="33">
        <f t="shared" si="15"/>
        <v>4530</v>
      </c>
      <c r="H121" s="33">
        <f t="shared" si="15"/>
        <v>4530</v>
      </c>
      <c r="I121" s="33">
        <f t="shared" si="15"/>
        <v>4700</v>
      </c>
      <c r="J121" s="33">
        <f t="shared" si="15"/>
        <v>5050</v>
      </c>
      <c r="K121" s="33">
        <f t="shared" si="15"/>
        <v>6200</v>
      </c>
      <c r="L121" s="33">
        <f t="shared" si="15"/>
        <v>6230</v>
      </c>
      <c r="M121" s="33">
        <f t="shared" si="15"/>
        <v>6580</v>
      </c>
      <c r="N121" s="33">
        <f t="shared" si="15"/>
        <v>6930</v>
      </c>
      <c r="O121" s="33">
        <f t="shared" si="15"/>
        <v>7120</v>
      </c>
      <c r="P121" s="33">
        <f t="shared" si="15"/>
        <v>6990</v>
      </c>
      <c r="Q121" s="33">
        <f t="shared" si="15"/>
        <v>7340</v>
      </c>
      <c r="R121" s="33">
        <f t="shared" si="15"/>
        <v>7690</v>
      </c>
      <c r="U121" s="96"/>
    </row>
    <row r="122" ht="15" hidden="1"/>
    <row r="123" spans="2:18" ht="16.5" hidden="1" thickBot="1">
      <c r="B123" s="185" t="s">
        <v>26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ht="16.5" hidden="1">
      <c r="B124" s="173" t="s">
        <v>29</v>
      </c>
      <c r="C124" s="174"/>
      <c r="D124" s="89">
        <v>80</v>
      </c>
      <c r="E124" s="89">
        <v>90</v>
      </c>
      <c r="F124" s="89">
        <v>100</v>
      </c>
      <c r="G124" s="89">
        <v>110</v>
      </c>
      <c r="H124" s="89">
        <v>120</v>
      </c>
      <c r="I124" s="89">
        <v>130</v>
      </c>
      <c r="J124" s="89">
        <v>140</v>
      </c>
      <c r="K124" s="89">
        <v>150</v>
      </c>
      <c r="L124" s="89">
        <v>160</v>
      </c>
      <c r="M124" s="89">
        <v>170</v>
      </c>
      <c r="N124" s="89">
        <v>180</v>
      </c>
      <c r="O124" s="90">
        <v>190</v>
      </c>
      <c r="P124" s="91">
        <v>200</v>
      </c>
      <c r="Q124" s="92">
        <v>210</v>
      </c>
      <c r="R124" s="93">
        <v>220</v>
      </c>
    </row>
    <row r="125" spans="2:18" ht="16.5" hidden="1">
      <c r="B125" s="173" t="s">
        <v>5</v>
      </c>
      <c r="C125" s="174"/>
      <c r="D125" s="33">
        <v>2.9</v>
      </c>
      <c r="E125" s="33">
        <v>3.3</v>
      </c>
      <c r="F125" s="33">
        <v>3.6</v>
      </c>
      <c r="G125" s="33">
        <v>3.8</v>
      </c>
      <c r="H125" s="33">
        <v>3.8</v>
      </c>
      <c r="I125" s="33">
        <v>3.9</v>
      </c>
      <c r="J125" s="33">
        <v>4.2</v>
      </c>
      <c r="K125" s="33">
        <v>4.5</v>
      </c>
      <c r="L125" s="33">
        <v>4.7</v>
      </c>
      <c r="M125" s="33">
        <v>5</v>
      </c>
      <c r="N125" s="33">
        <v>5.2</v>
      </c>
      <c r="O125" s="33">
        <v>5.4</v>
      </c>
      <c r="P125" s="94">
        <v>5.6</v>
      </c>
      <c r="Q125" s="33">
        <v>5.9</v>
      </c>
      <c r="R125" s="95">
        <v>6.2</v>
      </c>
    </row>
    <row r="126" spans="2:18" ht="16.5" hidden="1">
      <c r="B126" s="173" t="s">
        <v>6</v>
      </c>
      <c r="C126" s="17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94"/>
      <c r="Q126" s="33"/>
      <c r="R126" s="95"/>
    </row>
    <row r="127" spans="2:18" ht="16.5" hidden="1">
      <c r="B127" s="173" t="s">
        <v>7</v>
      </c>
      <c r="C127" s="174"/>
      <c r="D127" s="37">
        <v>0.7</v>
      </c>
      <c r="E127" s="37">
        <v>0.8</v>
      </c>
      <c r="F127" s="37">
        <v>0.9</v>
      </c>
      <c r="G127" s="37">
        <v>1</v>
      </c>
      <c r="H127" s="37">
        <v>1.1</v>
      </c>
      <c r="I127" s="37">
        <v>1.2</v>
      </c>
      <c r="J127" s="37">
        <v>1.3</v>
      </c>
      <c r="K127" s="37">
        <v>1.4</v>
      </c>
      <c r="L127" s="37">
        <v>1.5</v>
      </c>
      <c r="M127" s="37">
        <v>1.6</v>
      </c>
      <c r="N127" s="37">
        <v>1.7</v>
      </c>
      <c r="O127" s="37">
        <v>1.8</v>
      </c>
      <c r="P127" s="97">
        <v>1.9</v>
      </c>
      <c r="Q127" s="37">
        <v>2</v>
      </c>
      <c r="R127" s="98">
        <v>2.1</v>
      </c>
    </row>
    <row r="128" spans="2:18" ht="16.5" hidden="1">
      <c r="B128" s="175" t="s">
        <v>8</v>
      </c>
      <c r="C128" s="175"/>
      <c r="D128" s="33">
        <f aca="true" t="shared" si="16" ref="D128:R128">ROUNDUP((D125-D118)*$B$2/2,-1)</f>
        <v>720</v>
      </c>
      <c r="E128" s="33">
        <f t="shared" si="16"/>
        <v>800</v>
      </c>
      <c r="F128" s="33">
        <f t="shared" si="16"/>
        <v>880</v>
      </c>
      <c r="G128" s="33">
        <f t="shared" si="16"/>
        <v>960</v>
      </c>
      <c r="H128" s="33">
        <f t="shared" si="16"/>
        <v>960</v>
      </c>
      <c r="I128" s="33">
        <f t="shared" si="16"/>
        <v>960</v>
      </c>
      <c r="J128" s="33">
        <f t="shared" si="16"/>
        <v>1040</v>
      </c>
      <c r="K128" s="33">
        <f t="shared" si="16"/>
        <v>720</v>
      </c>
      <c r="L128" s="33">
        <f t="shared" si="16"/>
        <v>880</v>
      </c>
      <c r="M128" s="33">
        <f t="shared" si="16"/>
        <v>960</v>
      </c>
      <c r="N128" s="33">
        <f t="shared" si="16"/>
        <v>960</v>
      </c>
      <c r="O128" s="33">
        <f t="shared" si="16"/>
        <v>1040</v>
      </c>
      <c r="P128" s="33">
        <f t="shared" si="16"/>
        <v>1280</v>
      </c>
      <c r="Q128" s="33">
        <f t="shared" si="16"/>
        <v>1360</v>
      </c>
      <c r="R128" s="33">
        <f t="shared" si="16"/>
        <v>1440</v>
      </c>
    </row>
    <row r="129" ht="15" hidden="1"/>
    <row r="130" spans="2:21" ht="17.25" hidden="1" thickBot="1">
      <c r="B130" s="18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U130" s="32">
        <f>4984.89*2+165</f>
        <v>10134.78</v>
      </c>
    </row>
    <row r="131" spans="2:21" ht="16.5" hidden="1">
      <c r="B131" s="173" t="s">
        <v>29</v>
      </c>
      <c r="C131" s="174"/>
      <c r="D131" s="89">
        <v>80</v>
      </c>
      <c r="E131" s="89">
        <v>90</v>
      </c>
      <c r="F131" s="89">
        <v>100</v>
      </c>
      <c r="G131" s="89">
        <v>110</v>
      </c>
      <c r="H131" s="89">
        <v>120</v>
      </c>
      <c r="I131" s="89">
        <v>130</v>
      </c>
      <c r="J131" s="89">
        <v>140</v>
      </c>
      <c r="K131" s="89">
        <v>150</v>
      </c>
      <c r="L131" s="89">
        <v>160</v>
      </c>
      <c r="M131" s="89">
        <v>170</v>
      </c>
      <c r="N131" s="89">
        <v>180</v>
      </c>
      <c r="O131" s="90">
        <v>190</v>
      </c>
      <c r="P131" s="91">
        <v>200</v>
      </c>
      <c r="Q131" s="92">
        <v>210</v>
      </c>
      <c r="R131" s="93">
        <v>220</v>
      </c>
      <c r="U131" s="32">
        <f>175*2</f>
        <v>350</v>
      </c>
    </row>
    <row r="132" spans="2:18" ht="16.5" hidden="1">
      <c r="B132" s="173" t="s">
        <v>5</v>
      </c>
      <c r="C132" s="174"/>
      <c r="D132" s="33">
        <v>3.6</v>
      </c>
      <c r="E132" s="33">
        <v>4.1</v>
      </c>
      <c r="F132" s="33">
        <v>4.5</v>
      </c>
      <c r="G132" s="33">
        <v>4.8</v>
      </c>
      <c r="H132" s="33">
        <v>4.9</v>
      </c>
      <c r="I132" s="33">
        <v>5.1</v>
      </c>
      <c r="J132" s="33">
        <v>5.5</v>
      </c>
      <c r="K132" s="33">
        <v>5.9</v>
      </c>
      <c r="L132" s="33">
        <v>6.2</v>
      </c>
      <c r="M132" s="33">
        <v>6.6</v>
      </c>
      <c r="N132" s="33">
        <v>6.9</v>
      </c>
      <c r="O132" s="33">
        <v>7.2</v>
      </c>
      <c r="P132" s="94">
        <v>7.5</v>
      </c>
      <c r="Q132" s="33">
        <v>7.9</v>
      </c>
      <c r="R132" s="95">
        <v>8.3</v>
      </c>
    </row>
    <row r="133" spans="2:18" ht="16.5" hidden="1">
      <c r="B133" s="173" t="s">
        <v>6</v>
      </c>
      <c r="C133" s="17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94"/>
      <c r="Q133" s="33"/>
      <c r="R133" s="95"/>
    </row>
    <row r="134" spans="2:18" ht="16.5" hidden="1">
      <c r="B134" s="173" t="s">
        <v>7</v>
      </c>
      <c r="C134" s="17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97"/>
      <c r="Q134" s="37"/>
      <c r="R134" s="98"/>
    </row>
    <row r="135" spans="2:18" ht="16.5" hidden="1">
      <c r="B135" s="175" t="s">
        <v>8</v>
      </c>
      <c r="C135" s="175"/>
      <c r="D135" s="33">
        <f aca="true" t="shared" si="17" ref="D135:R135">ROUNDUP((D132-D118)*$B$2/2,-1)</f>
        <v>1280</v>
      </c>
      <c r="E135" s="33">
        <f t="shared" si="17"/>
        <v>1440</v>
      </c>
      <c r="F135" s="33">
        <f t="shared" si="17"/>
        <v>1600</v>
      </c>
      <c r="G135" s="33">
        <f t="shared" si="17"/>
        <v>1760</v>
      </c>
      <c r="H135" s="33">
        <f t="shared" si="17"/>
        <v>1840</v>
      </c>
      <c r="I135" s="33">
        <f t="shared" si="17"/>
        <v>1920</v>
      </c>
      <c r="J135" s="33">
        <f t="shared" si="17"/>
        <v>2080</v>
      </c>
      <c r="K135" s="33">
        <f t="shared" si="17"/>
        <v>1840</v>
      </c>
      <c r="L135" s="33">
        <f t="shared" si="17"/>
        <v>2080</v>
      </c>
      <c r="M135" s="33">
        <f t="shared" si="17"/>
        <v>2240</v>
      </c>
      <c r="N135" s="33">
        <f t="shared" si="17"/>
        <v>2320</v>
      </c>
      <c r="O135" s="33">
        <f t="shared" si="17"/>
        <v>2480</v>
      </c>
      <c r="P135" s="33">
        <f t="shared" si="17"/>
        <v>2800</v>
      </c>
      <c r="Q135" s="33">
        <f t="shared" si="17"/>
        <v>2960</v>
      </c>
      <c r="R135" s="33">
        <f t="shared" si="17"/>
        <v>3120</v>
      </c>
    </row>
    <row r="136" ht="15" hidden="1"/>
    <row r="137" spans="3:21" ht="15" hidden="1">
      <c r="C137" t="s">
        <v>37</v>
      </c>
      <c r="D137">
        <v>1.5</v>
      </c>
      <c r="U137">
        <f>ROUNDUP(1329.94*2,-1)</f>
        <v>2660</v>
      </c>
    </row>
    <row r="138" spans="2:21" ht="16.5" hidden="1">
      <c r="B138" s="25"/>
      <c r="C138" s="32"/>
      <c r="D138" s="32">
        <f>ROUNDUP(D137*B2,-1)</f>
        <v>2400</v>
      </c>
      <c r="E138" s="26"/>
      <c r="F138" s="52"/>
      <c r="G138" s="52"/>
      <c r="H138" s="32"/>
      <c r="I138" s="63"/>
      <c r="J138" s="63"/>
      <c r="K138" s="63"/>
      <c r="L138" s="63"/>
      <c r="M138" s="63"/>
      <c r="N138" s="63"/>
      <c r="O138" s="28"/>
      <c r="P138" s="28"/>
      <c r="Q138" s="28"/>
      <c r="R138" s="28"/>
      <c r="S138" s="28"/>
      <c r="T138" s="28"/>
      <c r="U138" s="42"/>
    </row>
    <row r="139" spans="3:22" s="4" customFormat="1" ht="25.5">
      <c r="C139" s="13" t="s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</row>
    <row r="140" ht="15.75" thickBot="1"/>
    <row r="141" spans="2:22" s="16" customFormat="1" ht="18.75" customHeight="1">
      <c r="B141" s="17"/>
      <c r="C141" s="18"/>
      <c r="D141" s="19"/>
      <c r="E141" s="18"/>
      <c r="F141" s="18"/>
      <c r="G141" s="20"/>
      <c r="H141" s="18"/>
      <c r="I141" s="21"/>
      <c r="J141" s="22"/>
      <c r="K141" s="22"/>
      <c r="L141" s="23"/>
      <c r="M141" s="21"/>
      <c r="N141" s="21"/>
      <c r="O141" s="21"/>
      <c r="P141" s="21"/>
      <c r="Q141" s="21"/>
      <c r="R141" s="21"/>
      <c r="S141" s="21"/>
      <c r="T141" s="21"/>
      <c r="U141" s="24"/>
      <c r="V141" s="15"/>
    </row>
    <row r="142" spans="2:22" s="4" customFormat="1" ht="18.75" customHeight="1">
      <c r="B142" s="25"/>
      <c r="C142" s="188" t="s">
        <v>36</v>
      </c>
      <c r="D142" s="189"/>
      <c r="E142" s="27">
        <v>140</v>
      </c>
      <c r="F142" s="27">
        <v>150</v>
      </c>
      <c r="G142" s="27">
        <v>160</v>
      </c>
      <c r="H142" s="27">
        <v>170</v>
      </c>
      <c r="I142" s="27">
        <v>180</v>
      </c>
      <c r="J142" s="27">
        <v>190</v>
      </c>
      <c r="K142" s="27">
        <v>200</v>
      </c>
      <c r="L142" s="27">
        <v>210</v>
      </c>
      <c r="M142" s="27">
        <v>220</v>
      </c>
      <c r="N142" s="28"/>
      <c r="O142" s="28"/>
      <c r="P142" s="82" t="s">
        <v>4</v>
      </c>
      <c r="Q142" s="30"/>
      <c r="R142" s="30"/>
      <c r="S142" s="30"/>
      <c r="T142" s="30"/>
      <c r="U142" s="31"/>
      <c r="V142" s="28"/>
    </row>
    <row r="143" spans="2:22" s="4" customFormat="1" ht="18.75" customHeight="1">
      <c r="B143" s="25"/>
      <c r="C143" s="32"/>
      <c r="D143" s="190">
        <v>105</v>
      </c>
      <c r="E143" s="33">
        <f aca="true" t="shared" si="18" ref="E143:K143">ROUNDUP(F143-$B$113-F14+E14,-1)</f>
        <v>19340</v>
      </c>
      <c r="F143" s="33">
        <f t="shared" si="18"/>
        <v>19880</v>
      </c>
      <c r="G143" s="33">
        <f t="shared" si="18"/>
        <v>20420</v>
      </c>
      <c r="H143" s="33">
        <f t="shared" si="18"/>
        <v>21250</v>
      </c>
      <c r="I143" s="33">
        <f t="shared" si="18"/>
        <v>21930</v>
      </c>
      <c r="J143" s="33">
        <f t="shared" si="18"/>
        <v>22630</v>
      </c>
      <c r="K143" s="33">
        <f t="shared" si="18"/>
        <v>23330</v>
      </c>
      <c r="L143" s="33">
        <f>ROUNDUP(L146-$B$113-L18+L14,-1)</f>
        <v>24030</v>
      </c>
      <c r="M143" s="33">
        <f>ROUNDUP(L143+$B$113+M14-L14,-1)</f>
        <v>24570</v>
      </c>
      <c r="N143" s="34" t="s">
        <v>25</v>
      </c>
      <c r="O143" s="28"/>
      <c r="P143" s="35" t="s">
        <v>24</v>
      </c>
      <c r="Q143" s="36"/>
      <c r="R143" s="36"/>
      <c r="S143" s="36"/>
      <c r="T143" s="36"/>
      <c r="U143" s="31"/>
      <c r="V143" s="28"/>
    </row>
    <row r="144" spans="2:22" s="4" customFormat="1" ht="18.75" customHeight="1">
      <c r="B144" s="25"/>
      <c r="C144" s="32"/>
      <c r="D144" s="190"/>
      <c r="E144" s="33">
        <f aca="true" t="shared" si="19" ref="E144:M144">ROUNDUP(E143+E49,-1)</f>
        <v>20140</v>
      </c>
      <c r="F144" s="33">
        <f t="shared" si="19"/>
        <v>20760</v>
      </c>
      <c r="G144" s="33">
        <f t="shared" si="19"/>
        <v>21380</v>
      </c>
      <c r="H144" s="33">
        <f t="shared" si="19"/>
        <v>22210</v>
      </c>
      <c r="I144" s="33">
        <f t="shared" si="19"/>
        <v>22890</v>
      </c>
      <c r="J144" s="33">
        <f t="shared" si="19"/>
        <v>23590</v>
      </c>
      <c r="K144" s="33">
        <f t="shared" si="19"/>
        <v>24210</v>
      </c>
      <c r="L144" s="33">
        <f t="shared" si="19"/>
        <v>24990</v>
      </c>
      <c r="M144" s="33">
        <f t="shared" si="19"/>
        <v>25770</v>
      </c>
      <c r="N144" s="34" t="s">
        <v>26</v>
      </c>
      <c r="O144" s="28"/>
      <c r="P144" s="35"/>
      <c r="Q144" s="36"/>
      <c r="R144" s="36"/>
      <c r="S144" s="36"/>
      <c r="T144" s="36"/>
      <c r="U144" s="31"/>
      <c r="V144" s="28"/>
    </row>
    <row r="145" spans="2:22" s="4" customFormat="1" ht="18.75" customHeight="1" thickBot="1">
      <c r="B145" s="25"/>
      <c r="C145" s="32"/>
      <c r="D145" s="190"/>
      <c r="E145" s="33">
        <f aca="true" t="shared" si="20" ref="E145:M145">ROUNDUP(E143+E85,-1)</f>
        <v>21500</v>
      </c>
      <c r="F145" s="33">
        <f t="shared" si="20"/>
        <v>22200</v>
      </c>
      <c r="G145" s="33">
        <f t="shared" si="20"/>
        <v>22900</v>
      </c>
      <c r="H145" s="33">
        <f t="shared" si="20"/>
        <v>23810</v>
      </c>
      <c r="I145" s="33">
        <f t="shared" si="20"/>
        <v>24730</v>
      </c>
      <c r="J145" s="33">
        <f t="shared" si="20"/>
        <v>25350</v>
      </c>
      <c r="K145" s="33">
        <f t="shared" si="20"/>
        <v>26050</v>
      </c>
      <c r="L145" s="33">
        <f t="shared" si="20"/>
        <v>26910</v>
      </c>
      <c r="M145" s="33">
        <f t="shared" si="20"/>
        <v>27770</v>
      </c>
      <c r="N145" s="34" t="s">
        <v>27</v>
      </c>
      <c r="O145" s="28"/>
      <c r="P145" s="35"/>
      <c r="Q145" s="36"/>
      <c r="R145" s="36"/>
      <c r="S145" s="36"/>
      <c r="T145" s="36"/>
      <c r="U145" s="31"/>
      <c r="V145" s="28"/>
    </row>
    <row r="146" spans="2:22" s="4" customFormat="1" ht="18.75" customHeight="1">
      <c r="B146" s="85"/>
      <c r="C146" s="32"/>
      <c r="D146" s="38"/>
      <c r="E146" s="186">
        <v>115</v>
      </c>
      <c r="F146" s="39">
        <f aca="true" t="shared" si="21" ref="F146:K146">ROUNDUP(G146-$B$113-G18+F18,-1)</f>
        <v>20420</v>
      </c>
      <c r="G146" s="39">
        <f t="shared" si="21"/>
        <v>21090</v>
      </c>
      <c r="H146" s="39">
        <f t="shared" si="21"/>
        <v>21760</v>
      </c>
      <c r="I146" s="39">
        <f t="shared" si="21"/>
        <v>22440</v>
      </c>
      <c r="J146" s="39">
        <f t="shared" si="21"/>
        <v>23140</v>
      </c>
      <c r="K146" s="39">
        <f t="shared" si="21"/>
        <v>23840</v>
      </c>
      <c r="L146" s="77">
        <f>ROUNDUP(B112*2+645+L18,-1)</f>
        <v>24540</v>
      </c>
      <c r="M146" s="41">
        <f>ROUNDUP(L146+$B$113+M18-L18,-1)</f>
        <v>25400</v>
      </c>
      <c r="N146" s="34" t="s">
        <v>25</v>
      </c>
      <c r="O146" s="28"/>
      <c r="P146" s="35" t="s">
        <v>9</v>
      </c>
      <c r="Q146" s="36"/>
      <c r="R146" s="36"/>
      <c r="S146" s="36"/>
      <c r="T146" s="36" t="s">
        <v>10</v>
      </c>
      <c r="U146" s="42"/>
      <c r="V146" s="28"/>
    </row>
    <row r="147" spans="2:22" s="4" customFormat="1" ht="18.75" customHeight="1">
      <c r="B147" s="85"/>
      <c r="C147" s="32"/>
      <c r="D147" s="38"/>
      <c r="E147" s="186"/>
      <c r="F147" s="41">
        <f aca="true" t="shared" si="22" ref="F147:M147">ROUNDUP(F146+F53,-1)</f>
        <v>21300</v>
      </c>
      <c r="G147" s="41">
        <f t="shared" si="22"/>
        <v>21970</v>
      </c>
      <c r="H147" s="41">
        <f t="shared" si="22"/>
        <v>22640</v>
      </c>
      <c r="I147" s="41">
        <f t="shared" si="22"/>
        <v>23560</v>
      </c>
      <c r="J147" s="41">
        <f t="shared" si="22"/>
        <v>24180</v>
      </c>
      <c r="K147" s="75">
        <f t="shared" si="22"/>
        <v>24800</v>
      </c>
      <c r="L147" s="76">
        <f t="shared" si="22"/>
        <v>25500</v>
      </c>
      <c r="M147" s="33">
        <f t="shared" si="22"/>
        <v>26360</v>
      </c>
      <c r="N147" s="34" t="s">
        <v>26</v>
      </c>
      <c r="O147" s="28"/>
      <c r="P147" s="35"/>
      <c r="Q147" s="36"/>
      <c r="R147" s="36"/>
      <c r="S147" s="36"/>
      <c r="T147" s="36"/>
      <c r="U147" s="42"/>
      <c r="V147" s="28"/>
    </row>
    <row r="148" spans="2:22" s="4" customFormat="1" ht="18.75" customHeight="1" thickBot="1">
      <c r="B148" s="44"/>
      <c r="C148" s="45"/>
      <c r="D148" s="38"/>
      <c r="E148" s="186"/>
      <c r="F148" s="41">
        <f aca="true" t="shared" si="23" ref="F148:M148">ROUNDUP(F146+F89,-1)</f>
        <v>22820</v>
      </c>
      <c r="G148" s="41">
        <f t="shared" si="23"/>
        <v>23570</v>
      </c>
      <c r="H148" s="41">
        <f t="shared" si="23"/>
        <v>24320</v>
      </c>
      <c r="I148" s="41">
        <f t="shared" si="23"/>
        <v>25320</v>
      </c>
      <c r="J148" s="41">
        <f t="shared" si="23"/>
        <v>26020</v>
      </c>
      <c r="K148" s="75">
        <f t="shared" si="23"/>
        <v>26720</v>
      </c>
      <c r="L148" s="81">
        <f t="shared" si="23"/>
        <v>27500</v>
      </c>
      <c r="M148" s="33">
        <f t="shared" si="23"/>
        <v>28360</v>
      </c>
      <c r="N148" s="34" t="s">
        <v>27</v>
      </c>
      <c r="O148" s="28"/>
      <c r="P148" s="35"/>
      <c r="Q148" s="36"/>
      <c r="R148" s="36"/>
      <c r="S148" s="36"/>
      <c r="T148" s="36"/>
      <c r="U148" s="42"/>
      <c r="V148" s="28"/>
    </row>
    <row r="149" spans="2:22" s="4" customFormat="1" ht="18.75" customHeight="1">
      <c r="B149" s="49"/>
      <c r="C149" s="50"/>
      <c r="D149" s="51"/>
      <c r="E149" s="52"/>
      <c r="F149" s="191">
        <v>125</v>
      </c>
      <c r="G149" s="47">
        <f aca="true" t="shared" si="24" ref="G149:M149">ROUNDUP(G146+$B$113+G22-G18,-1)</f>
        <v>21440</v>
      </c>
      <c r="H149" s="47">
        <f t="shared" si="24"/>
        <v>22430</v>
      </c>
      <c r="I149" s="47">
        <f t="shared" si="24"/>
        <v>23110</v>
      </c>
      <c r="J149" s="47">
        <f t="shared" si="24"/>
        <v>23650</v>
      </c>
      <c r="K149" s="47">
        <f t="shared" si="24"/>
        <v>24350</v>
      </c>
      <c r="L149" s="47">
        <f t="shared" si="24"/>
        <v>25050</v>
      </c>
      <c r="M149" s="47">
        <f t="shared" si="24"/>
        <v>25910</v>
      </c>
      <c r="N149" s="34" t="s">
        <v>25</v>
      </c>
      <c r="O149" s="28"/>
      <c r="P149" s="35" t="s">
        <v>11</v>
      </c>
      <c r="Q149" s="36"/>
      <c r="R149" s="36"/>
      <c r="S149" s="36"/>
      <c r="T149" s="36" t="s">
        <v>12</v>
      </c>
      <c r="U149" s="42"/>
      <c r="V149" s="28"/>
    </row>
    <row r="150" spans="2:22" s="4" customFormat="1" ht="18.75" customHeight="1">
      <c r="B150" s="49"/>
      <c r="C150" s="50"/>
      <c r="D150" s="51"/>
      <c r="E150" s="52"/>
      <c r="F150" s="186"/>
      <c r="G150" s="33">
        <f aca="true" t="shared" si="25" ref="G150:M150">ROUNDUP(G149+G57,-1)</f>
        <v>22400</v>
      </c>
      <c r="H150" s="33">
        <f t="shared" si="25"/>
        <v>23390</v>
      </c>
      <c r="I150" s="33">
        <f t="shared" si="25"/>
        <v>23990</v>
      </c>
      <c r="J150" s="33">
        <f t="shared" si="25"/>
        <v>24690</v>
      </c>
      <c r="K150" s="33">
        <f t="shared" si="25"/>
        <v>25470</v>
      </c>
      <c r="L150" s="33">
        <f t="shared" si="25"/>
        <v>26170</v>
      </c>
      <c r="M150" s="33">
        <f t="shared" si="25"/>
        <v>27110</v>
      </c>
      <c r="N150" s="34" t="s">
        <v>26</v>
      </c>
      <c r="O150" s="28"/>
      <c r="P150" s="35"/>
      <c r="Q150" s="36"/>
      <c r="R150" s="36"/>
      <c r="S150" s="36"/>
      <c r="T150" s="36"/>
      <c r="U150" s="42"/>
      <c r="V150" s="28"/>
    </row>
    <row r="151" spans="2:22" s="4" customFormat="1" ht="18.75" customHeight="1">
      <c r="B151" s="85"/>
      <c r="C151" s="28"/>
      <c r="D151" s="28"/>
      <c r="E151" s="52"/>
      <c r="F151" s="186"/>
      <c r="G151" s="33">
        <f aca="true" t="shared" si="26" ref="G151:M151">ROUNDUP(G149+G93,-1)</f>
        <v>24080</v>
      </c>
      <c r="H151" s="33">
        <f t="shared" si="26"/>
        <v>25150</v>
      </c>
      <c r="I151" s="33">
        <f t="shared" si="26"/>
        <v>25830</v>
      </c>
      <c r="J151" s="33">
        <f t="shared" si="26"/>
        <v>26610</v>
      </c>
      <c r="K151" s="33">
        <f t="shared" si="26"/>
        <v>27470</v>
      </c>
      <c r="L151" s="33">
        <f t="shared" si="26"/>
        <v>28250</v>
      </c>
      <c r="M151" s="33">
        <f t="shared" si="26"/>
        <v>29270</v>
      </c>
      <c r="N151" s="34" t="s">
        <v>27</v>
      </c>
      <c r="O151" s="28"/>
      <c r="P151" s="35"/>
      <c r="Q151" s="36"/>
      <c r="R151" s="36"/>
      <c r="S151" s="36"/>
      <c r="T151" s="36"/>
      <c r="U151" s="42"/>
      <c r="V151" s="28"/>
    </row>
    <row r="152" spans="2:22" s="4" customFormat="1" ht="18.75" customHeight="1">
      <c r="B152" s="53"/>
      <c r="C152" s="54"/>
      <c r="D152" s="55"/>
      <c r="E152" s="45"/>
      <c r="F152" s="52"/>
      <c r="G152" s="186">
        <v>135</v>
      </c>
      <c r="H152" s="33">
        <f aca="true" t="shared" si="27" ref="H152:M152">ROUNDUP(H149+$B$113+H26-H22,-1)</f>
        <v>23260</v>
      </c>
      <c r="I152" s="33">
        <f t="shared" si="27"/>
        <v>23940</v>
      </c>
      <c r="J152" s="33">
        <f t="shared" si="27"/>
        <v>24320</v>
      </c>
      <c r="K152" s="33">
        <f t="shared" si="27"/>
        <v>24860</v>
      </c>
      <c r="L152" s="33">
        <f t="shared" si="27"/>
        <v>25560</v>
      </c>
      <c r="M152" s="33">
        <f t="shared" si="27"/>
        <v>26420</v>
      </c>
      <c r="N152" s="34" t="s">
        <v>25</v>
      </c>
      <c r="O152" s="28"/>
      <c r="P152" s="35" t="s">
        <v>13</v>
      </c>
      <c r="Q152" s="36"/>
      <c r="R152" s="36"/>
      <c r="S152" s="36"/>
      <c r="T152" s="36" t="s">
        <v>14</v>
      </c>
      <c r="U152" s="42"/>
      <c r="V152" s="28"/>
    </row>
    <row r="153" spans="2:22" s="4" customFormat="1" ht="18.75" customHeight="1">
      <c r="B153" s="53"/>
      <c r="C153" s="56"/>
      <c r="D153" s="56"/>
      <c r="E153" s="28"/>
      <c r="F153" s="52"/>
      <c r="G153" s="186"/>
      <c r="H153" s="33">
        <f aca="true" t="shared" si="28" ref="H153:M153">ROUNDUP(H152+H61,-1)</f>
        <v>24220</v>
      </c>
      <c r="I153" s="33">
        <f t="shared" si="28"/>
        <v>24820</v>
      </c>
      <c r="J153" s="33">
        <f t="shared" si="28"/>
        <v>25360</v>
      </c>
      <c r="K153" s="33">
        <f t="shared" si="28"/>
        <v>25980</v>
      </c>
      <c r="L153" s="33">
        <f t="shared" si="28"/>
        <v>26680</v>
      </c>
      <c r="M153" s="33">
        <f t="shared" si="28"/>
        <v>27620</v>
      </c>
      <c r="N153" s="34" t="s">
        <v>26</v>
      </c>
      <c r="O153" s="28"/>
      <c r="P153" s="35"/>
      <c r="Q153" s="36"/>
      <c r="R153" s="36"/>
      <c r="S153" s="36"/>
      <c r="T153" s="36"/>
      <c r="U153" s="42"/>
      <c r="V153" s="28"/>
    </row>
    <row r="154" spans="2:22" s="4" customFormat="1" ht="18.75" customHeight="1">
      <c r="B154" s="57"/>
      <c r="C154" s="45"/>
      <c r="D154" s="28"/>
      <c r="E154" s="52"/>
      <c r="F154" s="52"/>
      <c r="G154" s="186"/>
      <c r="H154" s="33">
        <f aca="true" t="shared" si="29" ref="H154:M154">ROUNDUP(H152+H97,-1)</f>
        <v>26060</v>
      </c>
      <c r="I154" s="33">
        <f t="shared" si="29"/>
        <v>26740</v>
      </c>
      <c r="J154" s="33">
        <f t="shared" si="29"/>
        <v>27360</v>
      </c>
      <c r="K154" s="33">
        <f t="shared" si="29"/>
        <v>28060</v>
      </c>
      <c r="L154" s="33">
        <f t="shared" si="29"/>
        <v>28840</v>
      </c>
      <c r="M154" s="33">
        <f t="shared" si="29"/>
        <v>29860</v>
      </c>
      <c r="N154" s="34" t="s">
        <v>27</v>
      </c>
      <c r="O154" s="28"/>
      <c r="P154" s="35"/>
      <c r="Q154" s="36"/>
      <c r="R154" s="36"/>
      <c r="S154" s="36"/>
      <c r="T154" s="36"/>
      <c r="U154" s="42"/>
      <c r="V154" s="28"/>
    </row>
    <row r="155" spans="2:22" s="4" customFormat="1" ht="18.75" customHeight="1">
      <c r="B155" s="44"/>
      <c r="C155" s="32"/>
      <c r="D155" s="58"/>
      <c r="E155" s="26"/>
      <c r="F155" s="52"/>
      <c r="G155" s="52"/>
      <c r="H155" s="186">
        <v>145</v>
      </c>
      <c r="I155" s="33">
        <f>ROUNDUP(I152+$B$113+I30-I26,-1)</f>
        <v>24450</v>
      </c>
      <c r="J155" s="33">
        <f>ROUNDUP(J152+$B$113+J30-J26,-1)</f>
        <v>24990</v>
      </c>
      <c r="K155" s="33">
        <f>ROUNDUP(K152+$B$113+K30-K26,-1)</f>
        <v>25530</v>
      </c>
      <c r="L155" s="33">
        <f>ROUNDUP(L152+$B$113+L30-L26,-1)</f>
        <v>26070</v>
      </c>
      <c r="M155" s="33">
        <f>ROUNDUP(M152+$B$113+M30-M26,-1)</f>
        <v>27090</v>
      </c>
      <c r="N155" s="34" t="s">
        <v>25</v>
      </c>
      <c r="O155" s="28"/>
      <c r="P155" s="35" t="s">
        <v>15</v>
      </c>
      <c r="Q155" s="36"/>
      <c r="R155" s="36"/>
      <c r="S155" s="36"/>
      <c r="T155" s="36" t="s">
        <v>16</v>
      </c>
      <c r="U155" s="42"/>
      <c r="V155" s="28"/>
    </row>
    <row r="156" spans="2:22" s="4" customFormat="1" ht="18.75" customHeight="1">
      <c r="B156" s="44"/>
      <c r="C156" s="32"/>
      <c r="D156" s="58"/>
      <c r="E156" s="26"/>
      <c r="F156" s="52"/>
      <c r="G156" s="52"/>
      <c r="H156" s="186"/>
      <c r="I156" s="33">
        <f>ROUNDUP(I155+I65,-1)</f>
        <v>25330</v>
      </c>
      <c r="J156" s="33">
        <f>ROUNDUP(J155+J65,-1)</f>
        <v>25950</v>
      </c>
      <c r="K156" s="33">
        <f>ROUNDUP(K155+K65,-1)</f>
        <v>26570</v>
      </c>
      <c r="L156" s="33">
        <f>ROUNDUP(L155+L65,-1)</f>
        <v>27270</v>
      </c>
      <c r="M156" s="33">
        <f>ROUNDUP(M155+M65,-1)</f>
        <v>28290</v>
      </c>
      <c r="N156" s="34" t="s">
        <v>26</v>
      </c>
      <c r="O156" s="28"/>
      <c r="P156" s="35"/>
      <c r="Q156" s="36"/>
      <c r="R156" s="36"/>
      <c r="S156" s="36"/>
      <c r="T156" s="36"/>
      <c r="U156" s="42"/>
      <c r="V156" s="28"/>
    </row>
    <row r="157" spans="2:22" s="4" customFormat="1" ht="18.75" customHeight="1">
      <c r="B157" s="85"/>
      <c r="C157" s="32"/>
      <c r="D157" s="58"/>
      <c r="E157" s="26"/>
      <c r="F157" s="52"/>
      <c r="G157" s="52"/>
      <c r="H157" s="186"/>
      <c r="I157" s="33">
        <f>ROUNDUP(I155+I101,-1)</f>
        <v>27330</v>
      </c>
      <c r="J157" s="33">
        <f>ROUNDUP(J155+J101,-1)</f>
        <v>28030</v>
      </c>
      <c r="K157" s="33">
        <f>ROUNDUP(K155+K101,-1)</f>
        <v>28730</v>
      </c>
      <c r="L157" s="33">
        <f>ROUNDUP(L155+L101,-1)</f>
        <v>29510</v>
      </c>
      <c r="M157" s="33">
        <f>ROUNDUP(M155+M101,-1)</f>
        <v>30610</v>
      </c>
      <c r="N157" s="34" t="s">
        <v>27</v>
      </c>
      <c r="O157" s="28"/>
      <c r="P157" s="35"/>
      <c r="Q157" s="36"/>
      <c r="R157" s="36"/>
      <c r="S157" s="36"/>
      <c r="T157" s="36"/>
      <c r="U157" s="42"/>
      <c r="V157" s="28"/>
    </row>
    <row r="158" spans="2:22" s="4" customFormat="1" ht="18.75" customHeight="1">
      <c r="B158" s="25"/>
      <c r="C158" s="32"/>
      <c r="D158" s="58"/>
      <c r="E158" s="26"/>
      <c r="F158" s="58"/>
      <c r="G158" s="52"/>
      <c r="H158" s="52"/>
      <c r="I158" s="186">
        <v>155</v>
      </c>
      <c r="J158" s="33">
        <f>ROUNDUP(J155+$B$113+J34-J30,-1)</f>
        <v>25500</v>
      </c>
      <c r="K158" s="33">
        <f>ROUNDUP(K155+$B$113+K34-K30,-1)</f>
        <v>26040</v>
      </c>
      <c r="L158" s="33">
        <f>ROUNDUP(L155+$B$113+L34-L30,-1)</f>
        <v>26900</v>
      </c>
      <c r="M158" s="33">
        <f>ROUNDUP(M155+$B$113+M34-M30,-1)</f>
        <v>27760</v>
      </c>
      <c r="N158" s="34" t="s">
        <v>25</v>
      </c>
      <c r="O158" s="28"/>
      <c r="P158" s="59" t="s">
        <v>17</v>
      </c>
      <c r="Q158" s="36"/>
      <c r="R158" s="36"/>
      <c r="S158" s="36"/>
      <c r="T158" s="36" t="s">
        <v>18</v>
      </c>
      <c r="U158" s="42"/>
      <c r="V158" s="28"/>
    </row>
    <row r="159" spans="2:22" s="4" customFormat="1" ht="18.75" customHeight="1">
      <c r="B159" s="25"/>
      <c r="C159" s="32"/>
      <c r="D159" s="58"/>
      <c r="E159" s="26"/>
      <c r="F159" s="58"/>
      <c r="G159" s="52"/>
      <c r="H159" s="52"/>
      <c r="I159" s="186"/>
      <c r="J159" s="33">
        <f>ROUNDUP(J158+J69,-1)</f>
        <v>26540</v>
      </c>
      <c r="K159" s="33">
        <f>ROUNDUP(K158+K69,-1)</f>
        <v>27080</v>
      </c>
      <c r="L159" s="33">
        <f>ROUNDUP(L158+L69,-1)</f>
        <v>28020</v>
      </c>
      <c r="M159" s="33">
        <f>ROUNDUP(M158+M69,-1)</f>
        <v>28960</v>
      </c>
      <c r="N159" s="34" t="s">
        <v>26</v>
      </c>
      <c r="O159" s="28"/>
      <c r="P159" s="59"/>
      <c r="Q159" s="36"/>
      <c r="R159" s="36"/>
      <c r="S159" s="36"/>
      <c r="T159" s="36"/>
      <c r="U159" s="42"/>
      <c r="V159" s="28"/>
    </row>
    <row r="160" spans="2:22" s="4" customFormat="1" ht="18.75" customHeight="1">
      <c r="B160" s="25"/>
      <c r="C160" s="32"/>
      <c r="D160" s="58"/>
      <c r="E160" s="26"/>
      <c r="F160" s="58"/>
      <c r="G160" s="52"/>
      <c r="H160" s="52"/>
      <c r="I160" s="186"/>
      <c r="J160" s="33">
        <f>ROUNDUP(J158+J105,-1)</f>
        <v>28700</v>
      </c>
      <c r="K160" s="33">
        <f>ROUNDUP(K158+K105,-1)</f>
        <v>29320</v>
      </c>
      <c r="L160" s="33">
        <f>ROUNDUP(L158+L105,-1)</f>
        <v>30340</v>
      </c>
      <c r="M160" s="33">
        <f>ROUNDUP(M158+M105,-1)</f>
        <v>31360</v>
      </c>
      <c r="N160" s="34" t="s">
        <v>27</v>
      </c>
      <c r="O160" s="28"/>
      <c r="P160" s="59"/>
      <c r="Q160" s="36"/>
      <c r="R160" s="36"/>
      <c r="S160" s="36"/>
      <c r="T160" s="36"/>
      <c r="U160" s="42"/>
      <c r="V160" s="28"/>
    </row>
    <row r="161" spans="2:22" s="4" customFormat="1" ht="18.75" customHeight="1">
      <c r="B161" s="25"/>
      <c r="C161" s="32"/>
      <c r="D161" s="26"/>
      <c r="E161" s="60"/>
      <c r="F161" s="60"/>
      <c r="G161" s="60"/>
      <c r="H161" s="26"/>
      <c r="I161" s="52"/>
      <c r="J161" s="186">
        <v>165</v>
      </c>
      <c r="K161" s="33">
        <f>ROUNDUP(K158+$B$113+K38-K34,-1)</f>
        <v>26550</v>
      </c>
      <c r="L161" s="33">
        <f>ROUNDUP(L158+$B$113+L38-L34,-1)</f>
        <v>27410</v>
      </c>
      <c r="M161" s="33">
        <f>ROUNDUP(M158+$B$113+M38-M34,-1)</f>
        <v>28110</v>
      </c>
      <c r="N161" s="34" t="s">
        <v>25</v>
      </c>
      <c r="O161" s="28"/>
      <c r="P161" s="35" t="s">
        <v>19</v>
      </c>
      <c r="Q161" s="36"/>
      <c r="R161" s="36"/>
      <c r="S161" s="36"/>
      <c r="T161" s="36" t="s">
        <v>20</v>
      </c>
      <c r="U161" s="42"/>
      <c r="V161" s="28"/>
    </row>
    <row r="162" spans="2:22" s="4" customFormat="1" ht="18.75" customHeight="1">
      <c r="B162" s="25"/>
      <c r="C162" s="32"/>
      <c r="D162" s="26"/>
      <c r="E162" s="60"/>
      <c r="F162" s="60"/>
      <c r="G162" s="60"/>
      <c r="H162" s="26"/>
      <c r="I162" s="52"/>
      <c r="J162" s="186"/>
      <c r="K162" s="33">
        <f>ROUNDUP(K161+K73,-1)</f>
        <v>27590</v>
      </c>
      <c r="L162" s="33">
        <f>ROUNDUP(L161+L73,-1)</f>
        <v>28610</v>
      </c>
      <c r="M162" s="33">
        <f>ROUNDUP(M161+M73,-1)</f>
        <v>29390</v>
      </c>
      <c r="N162" s="34" t="s">
        <v>26</v>
      </c>
      <c r="O162" s="28"/>
      <c r="P162" s="35"/>
      <c r="Q162" s="36"/>
      <c r="R162" s="36"/>
      <c r="S162" s="36"/>
      <c r="T162" s="36"/>
      <c r="U162" s="42"/>
      <c r="V162" s="28"/>
    </row>
    <row r="163" spans="2:22" s="4" customFormat="1" ht="18.75" customHeight="1">
      <c r="B163" s="25"/>
      <c r="C163" s="32"/>
      <c r="D163" s="26"/>
      <c r="E163" s="60"/>
      <c r="F163" s="60"/>
      <c r="G163" s="60"/>
      <c r="H163" s="26"/>
      <c r="I163" s="52"/>
      <c r="J163" s="186"/>
      <c r="K163" s="33">
        <f>ROUNDUP(K161+K109,-1)</f>
        <v>29910</v>
      </c>
      <c r="L163" s="33">
        <f>ROUNDUP(L161+L109,-1)</f>
        <v>31010</v>
      </c>
      <c r="M163" s="33">
        <f>ROUNDUP(M161+M109,-1)</f>
        <v>31870</v>
      </c>
      <c r="N163" s="34" t="s">
        <v>27</v>
      </c>
      <c r="O163" s="28"/>
      <c r="P163" s="35"/>
      <c r="Q163" s="36"/>
      <c r="R163" s="36"/>
      <c r="S163" s="36"/>
      <c r="T163" s="36"/>
      <c r="U163" s="42"/>
      <c r="V163" s="28"/>
    </row>
    <row r="164" spans="2:22" s="4" customFormat="1" ht="18.75" customHeight="1">
      <c r="B164" s="25"/>
      <c r="C164" s="32"/>
      <c r="D164" s="26"/>
      <c r="E164" s="26"/>
      <c r="F164" s="52"/>
      <c r="G164" s="52"/>
      <c r="H164" s="26"/>
      <c r="I164" s="52"/>
      <c r="J164" s="52"/>
      <c r="K164" s="186">
        <v>175</v>
      </c>
      <c r="L164" s="33">
        <f>ROUNDUP(L161+$B$113+L42-L38,-1)</f>
        <v>28080</v>
      </c>
      <c r="M164" s="33">
        <f>ROUNDUP(M161+$B$113+M42-M38,-1)</f>
        <v>28780</v>
      </c>
      <c r="N164" s="34" t="s">
        <v>25</v>
      </c>
      <c r="O164" s="28"/>
      <c r="P164" s="170" t="s">
        <v>21</v>
      </c>
      <c r="Q164" s="187"/>
      <c r="R164" s="187"/>
      <c r="S164" s="187"/>
      <c r="T164" s="187"/>
      <c r="U164" s="61"/>
      <c r="V164" s="28"/>
    </row>
    <row r="165" spans="2:22" s="4" customFormat="1" ht="18.75" customHeight="1">
      <c r="B165" s="25"/>
      <c r="C165" s="32"/>
      <c r="D165" s="26"/>
      <c r="E165" s="26"/>
      <c r="F165" s="52"/>
      <c r="G165" s="52"/>
      <c r="H165" s="26"/>
      <c r="I165" s="52"/>
      <c r="J165" s="26"/>
      <c r="K165" s="186"/>
      <c r="L165" s="33">
        <f>ROUNDUP(L164+L77,-1)</f>
        <v>29280</v>
      </c>
      <c r="M165" s="33">
        <f>ROUNDUP(M164+M77,-1)</f>
        <v>30060</v>
      </c>
      <c r="N165" s="34" t="s">
        <v>26</v>
      </c>
      <c r="O165" s="28"/>
      <c r="P165" s="187"/>
      <c r="Q165" s="187"/>
      <c r="R165" s="187"/>
      <c r="S165" s="187"/>
      <c r="T165" s="187"/>
      <c r="U165" s="61"/>
      <c r="V165" s="28"/>
    </row>
    <row r="166" spans="2:22" s="4" customFormat="1" ht="18.75" customHeight="1">
      <c r="B166" s="25"/>
      <c r="C166" s="32"/>
      <c r="D166" s="26"/>
      <c r="E166" s="26"/>
      <c r="F166" s="52"/>
      <c r="G166" s="52"/>
      <c r="H166" s="26"/>
      <c r="I166" s="52"/>
      <c r="J166" s="26"/>
      <c r="K166" s="186"/>
      <c r="L166" s="33">
        <f>ROUNDUP(L164+L113,-1)</f>
        <v>31760</v>
      </c>
      <c r="M166" s="33">
        <f>ROUNDUP(M164+M113,-1)</f>
        <v>32620</v>
      </c>
      <c r="N166" s="34" t="s">
        <v>27</v>
      </c>
      <c r="O166" s="28"/>
      <c r="P166" s="28"/>
      <c r="Q166" s="28"/>
      <c r="R166" s="28"/>
      <c r="S166" s="28"/>
      <c r="T166" s="28"/>
      <c r="U166" s="42"/>
      <c r="V166" s="28"/>
    </row>
    <row r="167" spans="2:22" s="4" customFormat="1" ht="18.75" customHeight="1">
      <c r="B167" s="25"/>
      <c r="C167" s="32"/>
      <c r="D167" s="32"/>
      <c r="E167" s="26"/>
      <c r="F167" s="52"/>
      <c r="G167" s="52"/>
      <c r="H167" s="32"/>
      <c r="I167" s="62"/>
      <c r="J167" s="63"/>
      <c r="K167" s="63"/>
      <c r="L167" s="63"/>
      <c r="M167" s="63"/>
      <c r="N167" s="63"/>
      <c r="O167" s="28"/>
      <c r="P167" s="28"/>
      <c r="Q167" s="28"/>
      <c r="R167" s="28"/>
      <c r="S167" s="28"/>
      <c r="T167" s="28"/>
      <c r="U167" s="42"/>
      <c r="V167" s="28"/>
    </row>
    <row r="168" spans="2:22" s="4" customFormat="1" ht="18.75" customHeight="1">
      <c r="B168" s="25"/>
      <c r="C168" s="32"/>
      <c r="D168" s="32"/>
      <c r="E168" s="26"/>
      <c r="F168" s="52"/>
      <c r="G168" s="52"/>
      <c r="H168" s="32"/>
      <c r="I168" s="63"/>
      <c r="J168" s="63"/>
      <c r="K168" s="199" t="s">
        <v>69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42"/>
      <c r="V168" s="28"/>
    </row>
    <row r="169" spans="2:22" s="4" customFormat="1" ht="18.75" customHeight="1">
      <c r="B169" s="25"/>
      <c r="C169" s="32"/>
      <c r="D169" s="32"/>
      <c r="E169" s="26"/>
      <c r="F169" s="52"/>
      <c r="G169" s="52"/>
      <c r="H169" s="32"/>
      <c r="I169" s="63"/>
      <c r="J169" s="6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42"/>
      <c r="V169" s="28"/>
    </row>
    <row r="170" spans="2:22" s="4" customFormat="1" ht="18.75" customHeight="1">
      <c r="B170" s="25"/>
      <c r="C170" s="32"/>
      <c r="D170" s="32"/>
      <c r="E170" s="26"/>
      <c r="F170" s="52"/>
      <c r="G170" s="52"/>
      <c r="H170" s="32"/>
      <c r="I170" s="62"/>
      <c r="J170" s="134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42"/>
      <c r="V170" s="28"/>
    </row>
    <row r="171" spans="2:22" s="4" customFormat="1" ht="18.75" customHeight="1">
      <c r="B171" s="25"/>
      <c r="C171" s="32"/>
      <c r="D171" s="32"/>
      <c r="E171" s="26"/>
      <c r="F171" s="52"/>
      <c r="G171" s="52"/>
      <c r="H171" s="32"/>
      <c r="I171" s="134"/>
      <c r="J171" s="134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42"/>
      <c r="V171" s="28"/>
    </row>
    <row r="172" spans="2:22" s="4" customFormat="1" ht="18.75" customHeight="1">
      <c r="B172" s="25"/>
      <c r="C172" s="32"/>
      <c r="D172" s="32"/>
      <c r="E172" s="26"/>
      <c r="F172" s="52"/>
      <c r="G172" s="52"/>
      <c r="H172" s="32"/>
      <c r="I172" s="134"/>
      <c r="J172" s="134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42"/>
      <c r="V172" s="28"/>
    </row>
    <row r="173" spans="2:22" s="4" customFormat="1" ht="18.75" customHeight="1">
      <c r="B173" s="25"/>
      <c r="C173" s="32"/>
      <c r="D173" s="32"/>
      <c r="E173" s="26"/>
      <c r="F173" s="52"/>
      <c r="G173" s="52"/>
      <c r="H173" s="32"/>
      <c r="I173" s="134"/>
      <c r="J173" s="134"/>
      <c r="K173" s="134"/>
      <c r="L173" s="134"/>
      <c r="M173" s="134"/>
      <c r="N173" s="134"/>
      <c r="O173" s="28"/>
      <c r="P173" s="28"/>
      <c r="Q173" s="28"/>
      <c r="R173" s="28"/>
      <c r="S173" s="28"/>
      <c r="T173" s="28"/>
      <c r="U173" s="42"/>
      <c r="V173" s="28"/>
    </row>
    <row r="174" spans="2:22" s="4" customFormat="1" ht="18.75" customHeight="1" thickBot="1">
      <c r="B174" s="67"/>
      <c r="C174" s="68"/>
      <c r="D174" s="69"/>
      <c r="E174" s="68"/>
      <c r="F174" s="68"/>
      <c r="G174" s="70"/>
      <c r="H174" s="68"/>
      <c r="I174" s="71"/>
      <c r="J174" s="72"/>
      <c r="K174" s="72"/>
      <c r="L174" s="73"/>
      <c r="M174" s="71"/>
      <c r="N174" s="71"/>
      <c r="O174" s="71"/>
      <c r="P174" s="71"/>
      <c r="Q174" s="71"/>
      <c r="R174" s="71"/>
      <c r="S174" s="71"/>
      <c r="T174" s="71"/>
      <c r="U174" s="74"/>
      <c r="V174" s="28"/>
    </row>
    <row r="177" spans="2:22" s="4" customFormat="1" ht="25.5">
      <c r="B177" s="99"/>
      <c r="C177" s="13" t="s">
        <v>28</v>
      </c>
      <c r="D177" s="86"/>
      <c r="E177" s="10"/>
      <c r="F177" s="10"/>
      <c r="G177" s="87"/>
      <c r="H177" s="10"/>
      <c r="K177" s="86"/>
      <c r="L177" s="10"/>
      <c r="R177" s="88"/>
      <c r="S177" s="88"/>
      <c r="T177" s="88"/>
      <c r="U177" s="88"/>
      <c r="V177" s="88"/>
    </row>
    <row r="178" spans="7:22" s="4" customFormat="1" ht="18" customHeight="1">
      <c r="G178" s="100"/>
      <c r="H178" s="100"/>
      <c r="I178" s="100"/>
      <c r="J178" s="100"/>
      <c r="K178" s="100"/>
      <c r="L178" s="100"/>
      <c r="R178" s="101"/>
      <c r="S178" s="101"/>
      <c r="T178" s="101"/>
      <c r="U178" s="101"/>
      <c r="V178" s="101"/>
    </row>
    <row r="179" spans="6:22" s="4" customFormat="1" ht="13.5" thickBot="1">
      <c r="F179" s="105" t="e">
        <f>#REF!+#REF!</f>
        <v>#REF!</v>
      </c>
      <c r="G179" s="103"/>
      <c r="H179" s="106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U179" s="104"/>
      <c r="V179" s="28"/>
    </row>
    <row r="180" spans="2:22" s="4" customFormat="1" ht="13.5" customHeight="1" thickBot="1">
      <c r="B180" s="107"/>
      <c r="C180" s="108"/>
      <c r="D180" s="108"/>
      <c r="E180" s="108"/>
      <c r="F180" s="108"/>
      <c r="G180" s="108"/>
      <c r="H180" s="108"/>
      <c r="I180" s="109"/>
      <c r="J180" s="109"/>
      <c r="K180" s="110"/>
      <c r="L180" s="108"/>
      <c r="M180" s="108"/>
      <c r="N180" s="108"/>
      <c r="O180" s="108"/>
      <c r="P180" s="108"/>
      <c r="Q180" s="108"/>
      <c r="R180" s="108"/>
      <c r="S180" s="108"/>
      <c r="T180" s="108"/>
      <c r="U180" s="111"/>
      <c r="V180" s="28"/>
    </row>
    <row r="181" spans="2:22" s="4" customFormat="1" ht="18.75" customHeight="1" thickBot="1">
      <c r="B181" s="85"/>
      <c r="C181" s="176" t="s">
        <v>29</v>
      </c>
      <c r="D181" s="177"/>
      <c r="E181" s="112">
        <v>80</v>
      </c>
      <c r="F181" s="112">
        <v>90</v>
      </c>
      <c r="G181" s="112">
        <v>100</v>
      </c>
      <c r="H181" s="112">
        <v>110</v>
      </c>
      <c r="I181" s="112">
        <v>120</v>
      </c>
      <c r="J181" s="112">
        <v>130</v>
      </c>
      <c r="K181" s="112">
        <v>140</v>
      </c>
      <c r="L181" s="112">
        <v>150</v>
      </c>
      <c r="M181" s="112">
        <v>160</v>
      </c>
      <c r="N181" s="112">
        <v>170</v>
      </c>
      <c r="O181" s="112">
        <v>180</v>
      </c>
      <c r="P181" s="113">
        <v>190</v>
      </c>
      <c r="Q181" s="114">
        <v>200</v>
      </c>
      <c r="R181" s="115">
        <v>210</v>
      </c>
      <c r="S181" s="116">
        <v>220</v>
      </c>
      <c r="T181" s="28"/>
      <c r="U181" s="42"/>
      <c r="V181" s="28"/>
    </row>
    <row r="182" spans="2:22" s="4" customFormat="1" ht="18.75" customHeight="1">
      <c r="B182" s="85"/>
      <c r="C182" s="180" t="s">
        <v>25</v>
      </c>
      <c r="D182" s="181"/>
      <c r="E182" s="83">
        <f aca="true" t="shared" si="30" ref="E182:P182">ROUNDUP(F182-$U$131-E121+D121,-1)</f>
        <v>9420</v>
      </c>
      <c r="F182" s="83">
        <f t="shared" si="30"/>
        <v>10280</v>
      </c>
      <c r="G182" s="83">
        <f t="shared" si="30"/>
        <v>10980</v>
      </c>
      <c r="H182" s="83">
        <f t="shared" si="30"/>
        <v>11520</v>
      </c>
      <c r="I182" s="83">
        <f t="shared" si="30"/>
        <v>11870</v>
      </c>
      <c r="J182" s="83">
        <f t="shared" si="30"/>
        <v>12390</v>
      </c>
      <c r="K182" s="83">
        <f t="shared" si="30"/>
        <v>13090</v>
      </c>
      <c r="L182" s="83">
        <f t="shared" si="30"/>
        <v>14590</v>
      </c>
      <c r="M182" s="83">
        <f t="shared" si="30"/>
        <v>14970</v>
      </c>
      <c r="N182" s="83">
        <f t="shared" si="30"/>
        <v>15670</v>
      </c>
      <c r="O182" s="83">
        <f t="shared" si="30"/>
        <v>16370</v>
      </c>
      <c r="P182" s="83">
        <f t="shared" si="30"/>
        <v>16910</v>
      </c>
      <c r="Q182" s="117">
        <f>ROUNDUP(U130+P121,-1)</f>
        <v>17130</v>
      </c>
      <c r="R182" s="83">
        <f>ROUNDUP(Q182+$U$131+Q121-P121,-1)</f>
        <v>17830</v>
      </c>
      <c r="S182" s="83">
        <f>ROUNDUP(R182+$U$131+R121-Q121,-1)</f>
        <v>18530</v>
      </c>
      <c r="T182" s="28"/>
      <c r="U182" s="42"/>
      <c r="V182" s="28"/>
    </row>
    <row r="183" spans="2:22" s="4" customFormat="1" ht="18.75" customHeight="1">
      <c r="B183" s="85"/>
      <c r="C183" s="180" t="s">
        <v>26</v>
      </c>
      <c r="D183" s="181"/>
      <c r="E183" s="118">
        <f aca="true" t="shared" si="31" ref="E183:S183">ROUNDUP(E182+D128,-1)</f>
        <v>10140</v>
      </c>
      <c r="F183" s="33">
        <f t="shared" si="31"/>
        <v>11080</v>
      </c>
      <c r="G183" s="33">
        <f t="shared" si="31"/>
        <v>11860</v>
      </c>
      <c r="H183" s="33">
        <f t="shared" si="31"/>
        <v>12480</v>
      </c>
      <c r="I183" s="33">
        <f t="shared" si="31"/>
        <v>12830</v>
      </c>
      <c r="J183" s="33">
        <f t="shared" si="31"/>
        <v>13350</v>
      </c>
      <c r="K183" s="33">
        <f t="shared" si="31"/>
        <v>14130</v>
      </c>
      <c r="L183" s="33">
        <f t="shared" si="31"/>
        <v>15310</v>
      </c>
      <c r="M183" s="33">
        <f t="shared" si="31"/>
        <v>15850</v>
      </c>
      <c r="N183" s="33">
        <f t="shared" si="31"/>
        <v>16630</v>
      </c>
      <c r="O183" s="33">
        <f t="shared" si="31"/>
        <v>17330</v>
      </c>
      <c r="P183" s="33">
        <f t="shared" si="31"/>
        <v>17950</v>
      </c>
      <c r="Q183" s="119">
        <f t="shared" si="31"/>
        <v>18410</v>
      </c>
      <c r="R183" s="33">
        <f t="shared" si="31"/>
        <v>19190</v>
      </c>
      <c r="S183" s="95">
        <f t="shared" si="31"/>
        <v>19970</v>
      </c>
      <c r="T183" s="28"/>
      <c r="U183" s="42"/>
      <c r="V183" s="28"/>
    </row>
    <row r="184" spans="2:22" s="4" customFormat="1" ht="18.75" customHeight="1" thickBot="1">
      <c r="B184" s="85"/>
      <c r="C184" s="180" t="s">
        <v>27</v>
      </c>
      <c r="D184" s="181"/>
      <c r="E184" s="120">
        <f aca="true" t="shared" si="32" ref="E184:S184">ROUNDUP(E182+D135,-1)</f>
        <v>10700</v>
      </c>
      <c r="F184" s="84">
        <f t="shared" si="32"/>
        <v>11720</v>
      </c>
      <c r="G184" s="84">
        <f t="shared" si="32"/>
        <v>12580</v>
      </c>
      <c r="H184" s="84">
        <f t="shared" si="32"/>
        <v>13280</v>
      </c>
      <c r="I184" s="84">
        <f t="shared" si="32"/>
        <v>13710</v>
      </c>
      <c r="J184" s="84">
        <f t="shared" si="32"/>
        <v>14310</v>
      </c>
      <c r="K184" s="84">
        <f t="shared" si="32"/>
        <v>15170</v>
      </c>
      <c r="L184" s="84">
        <f t="shared" si="32"/>
        <v>16430</v>
      </c>
      <c r="M184" s="84">
        <f t="shared" si="32"/>
        <v>17050</v>
      </c>
      <c r="N184" s="84">
        <f t="shared" si="32"/>
        <v>17910</v>
      </c>
      <c r="O184" s="84">
        <f t="shared" si="32"/>
        <v>18690</v>
      </c>
      <c r="P184" s="84">
        <f t="shared" si="32"/>
        <v>19390</v>
      </c>
      <c r="Q184" s="121">
        <f t="shared" si="32"/>
        <v>19930</v>
      </c>
      <c r="R184" s="84">
        <f t="shared" si="32"/>
        <v>20790</v>
      </c>
      <c r="S184" s="122">
        <f t="shared" si="32"/>
        <v>21650</v>
      </c>
      <c r="T184" s="28"/>
      <c r="U184" s="42"/>
      <c r="V184" s="28"/>
    </row>
    <row r="185" spans="2:22" s="4" customFormat="1" ht="18.75" customHeight="1">
      <c r="B185" s="85"/>
      <c r="C185" s="28"/>
      <c r="D185" s="28"/>
      <c r="E185" s="28"/>
      <c r="F185" s="28"/>
      <c r="G185" s="28"/>
      <c r="H185" s="28"/>
      <c r="I185" s="123"/>
      <c r="J185" s="123"/>
      <c r="K185" s="124"/>
      <c r="L185" s="28"/>
      <c r="M185" s="28"/>
      <c r="N185" s="28"/>
      <c r="O185" s="28"/>
      <c r="P185" s="28"/>
      <c r="Q185" s="28"/>
      <c r="R185" s="28"/>
      <c r="S185" s="28"/>
      <c r="T185" s="28"/>
      <c r="U185" s="42"/>
      <c r="V185" s="28"/>
    </row>
    <row r="186" spans="2:22" s="4" customFormat="1" ht="18.75" customHeight="1">
      <c r="B186" s="85"/>
      <c r="D186" s="32"/>
      <c r="E186" s="60"/>
      <c r="F186" s="60"/>
      <c r="G186" s="60"/>
      <c r="H186" s="28"/>
      <c r="I186" s="182" t="s">
        <v>30</v>
      </c>
      <c r="J186" s="183"/>
      <c r="K186" s="183"/>
      <c r="L186" s="183"/>
      <c r="M186" s="183"/>
      <c r="N186" s="183"/>
      <c r="O186" s="125"/>
      <c r="P186" s="29" t="s">
        <v>31</v>
      </c>
      <c r="R186" s="30"/>
      <c r="S186" s="30"/>
      <c r="T186" s="30"/>
      <c r="U186" s="31"/>
      <c r="V186" s="30"/>
    </row>
    <row r="187" spans="2:22" s="4" customFormat="1" ht="18.75" customHeight="1">
      <c r="B187" s="85"/>
      <c r="D187" s="32"/>
      <c r="E187" s="26"/>
      <c r="F187" s="52"/>
      <c r="G187" s="126"/>
      <c r="H187" s="28"/>
      <c r="I187" s="183"/>
      <c r="J187" s="183"/>
      <c r="K187" s="183"/>
      <c r="L187" s="183"/>
      <c r="M187" s="183"/>
      <c r="N187" s="183"/>
      <c r="O187" s="125"/>
      <c r="P187" s="35" t="s">
        <v>32</v>
      </c>
      <c r="R187" s="36"/>
      <c r="S187" s="36"/>
      <c r="T187" s="28"/>
      <c r="U187" s="127"/>
      <c r="V187" s="30"/>
    </row>
    <row r="188" spans="2:22" s="4" customFormat="1" ht="18.75" customHeight="1">
      <c r="B188" s="85"/>
      <c r="C188" s="32"/>
      <c r="D188" s="32"/>
      <c r="E188" s="26"/>
      <c r="F188" s="52"/>
      <c r="G188" s="126"/>
      <c r="H188" s="28"/>
      <c r="I188" s="183"/>
      <c r="J188" s="183"/>
      <c r="K188" s="183"/>
      <c r="L188" s="183"/>
      <c r="M188" s="183"/>
      <c r="N188" s="183"/>
      <c r="O188" s="125"/>
      <c r="P188" s="35" t="s">
        <v>9</v>
      </c>
      <c r="R188" s="36"/>
      <c r="S188" s="36"/>
      <c r="T188" s="28"/>
      <c r="U188" s="127" t="s">
        <v>33</v>
      </c>
      <c r="V188" s="28"/>
    </row>
    <row r="189" spans="2:22" s="4" customFormat="1" ht="18.75" customHeight="1">
      <c r="B189" s="85"/>
      <c r="C189" s="32"/>
      <c r="D189" s="32"/>
      <c r="E189" s="26"/>
      <c r="F189" s="52"/>
      <c r="G189" s="126"/>
      <c r="H189" s="28"/>
      <c r="I189" s="182" t="s">
        <v>34</v>
      </c>
      <c r="J189" s="184"/>
      <c r="K189" s="184"/>
      <c r="L189" s="184"/>
      <c r="M189" s="184"/>
      <c r="N189" s="184"/>
      <c r="O189" s="125"/>
      <c r="P189" s="35" t="s">
        <v>39</v>
      </c>
      <c r="R189" s="36"/>
      <c r="S189" s="36"/>
      <c r="T189" s="28"/>
      <c r="U189" s="127" t="s">
        <v>12</v>
      </c>
      <c r="V189" s="28"/>
    </row>
    <row r="190" spans="2:22" s="4" customFormat="1" ht="18.75" customHeight="1">
      <c r="B190" s="85"/>
      <c r="C190" s="32"/>
      <c r="D190" s="32"/>
      <c r="E190" s="26"/>
      <c r="F190" s="52"/>
      <c r="G190" s="126"/>
      <c r="H190" s="28"/>
      <c r="I190" s="184"/>
      <c r="J190" s="184"/>
      <c r="K190" s="184"/>
      <c r="L190" s="184"/>
      <c r="M190" s="184"/>
      <c r="N190" s="184"/>
      <c r="O190" s="128"/>
      <c r="P190" s="35" t="s">
        <v>40</v>
      </c>
      <c r="R190" s="36"/>
      <c r="S190" s="36"/>
      <c r="T190" s="28"/>
      <c r="U190" s="127" t="s">
        <v>14</v>
      </c>
      <c r="V190" s="28"/>
    </row>
    <row r="191" spans="2:22" s="4" customFormat="1" ht="18.75" customHeight="1">
      <c r="B191" s="85"/>
      <c r="C191" s="32"/>
      <c r="D191" s="32"/>
      <c r="E191" s="26"/>
      <c r="F191" s="52"/>
      <c r="G191" s="126"/>
      <c r="H191" s="28"/>
      <c r="I191" s="184"/>
      <c r="J191" s="184"/>
      <c r="K191" s="184"/>
      <c r="L191" s="184"/>
      <c r="M191" s="184"/>
      <c r="N191" s="184"/>
      <c r="O191" s="128"/>
      <c r="P191" s="35" t="s">
        <v>41</v>
      </c>
      <c r="R191" s="36"/>
      <c r="S191" s="36"/>
      <c r="T191" s="28"/>
      <c r="U191" s="127" t="s">
        <v>16</v>
      </c>
      <c r="V191" s="28"/>
    </row>
    <row r="192" spans="2:22" s="4" customFormat="1" ht="18.75" customHeight="1">
      <c r="B192" s="85"/>
      <c r="C192" s="32"/>
      <c r="D192" s="32"/>
      <c r="E192" s="26"/>
      <c r="F192" s="52"/>
      <c r="G192" s="126"/>
      <c r="H192" s="28"/>
      <c r="I192" s="184"/>
      <c r="J192" s="184"/>
      <c r="K192" s="184"/>
      <c r="L192" s="184"/>
      <c r="M192" s="184"/>
      <c r="N192" s="184"/>
      <c r="O192" s="28"/>
      <c r="P192" s="59" t="s">
        <v>42</v>
      </c>
      <c r="R192" s="36"/>
      <c r="S192" s="36"/>
      <c r="T192" s="28"/>
      <c r="U192" s="127" t="s">
        <v>18</v>
      </c>
      <c r="V192" s="28"/>
    </row>
    <row r="193" spans="2:22" s="4" customFormat="1" ht="18.75" customHeight="1">
      <c r="B193" s="85"/>
      <c r="C193" s="32"/>
      <c r="D193" s="32"/>
      <c r="E193" s="26"/>
      <c r="F193" s="52"/>
      <c r="G193" s="126"/>
      <c r="H193" s="28"/>
      <c r="I193" s="28"/>
      <c r="J193" s="28"/>
      <c r="K193" s="28"/>
      <c r="L193" s="28"/>
      <c r="M193" s="28"/>
      <c r="N193" s="28"/>
      <c r="O193" s="28"/>
      <c r="P193" s="35" t="s">
        <v>19</v>
      </c>
      <c r="R193" s="36"/>
      <c r="S193" s="36"/>
      <c r="T193" s="28"/>
      <c r="U193" s="127" t="s">
        <v>20</v>
      </c>
      <c r="V193" s="28"/>
    </row>
    <row r="194" spans="2:22" s="4" customFormat="1" ht="18.75" customHeight="1">
      <c r="B194" s="85"/>
      <c r="C194" s="32"/>
      <c r="D194" s="32"/>
      <c r="E194" s="26"/>
      <c r="F194" s="52"/>
      <c r="G194" s="126"/>
      <c r="H194" s="28"/>
      <c r="I194" s="123"/>
      <c r="J194" s="123"/>
      <c r="K194" s="124"/>
      <c r="L194" s="28"/>
      <c r="M194" s="28"/>
      <c r="N194" s="28"/>
      <c r="O194" s="28"/>
      <c r="P194" s="28"/>
      <c r="Q194" s="170" t="s">
        <v>21</v>
      </c>
      <c r="R194" s="171"/>
      <c r="S194" s="171"/>
      <c r="T194" s="171"/>
      <c r="U194" s="172"/>
      <c r="V194" s="129"/>
    </row>
    <row r="195" spans="2:22" s="4" customFormat="1" ht="18.75" customHeight="1">
      <c r="B195" s="85"/>
      <c r="C195" s="32"/>
      <c r="D195" s="32"/>
      <c r="E195" s="200" t="s">
        <v>35</v>
      </c>
      <c r="F195" s="52"/>
      <c r="G195" s="126"/>
      <c r="H195" s="28"/>
      <c r="I195" s="123"/>
      <c r="J195" s="123"/>
      <c r="K195" s="124"/>
      <c r="L195" s="28"/>
      <c r="M195" s="28"/>
      <c r="N195" s="28"/>
      <c r="O195" s="28"/>
      <c r="P195" s="28"/>
      <c r="Q195" s="171"/>
      <c r="R195" s="171"/>
      <c r="S195" s="171"/>
      <c r="T195" s="171"/>
      <c r="U195" s="172"/>
      <c r="V195" s="129"/>
    </row>
    <row r="196" spans="2:22" s="4" customFormat="1" ht="18.75" customHeight="1">
      <c r="B196" s="85"/>
      <c r="C196" s="32"/>
      <c r="D196" s="32"/>
      <c r="E196" s="26"/>
      <c r="F196" s="52"/>
      <c r="G196" s="126"/>
      <c r="H196" s="28"/>
      <c r="I196" s="123"/>
      <c r="J196" s="123"/>
      <c r="K196" s="124"/>
      <c r="L196" s="28"/>
      <c r="M196" s="28"/>
      <c r="N196" s="28"/>
      <c r="O196" s="28"/>
      <c r="P196" s="28"/>
      <c r="Q196" s="28"/>
      <c r="R196" s="28"/>
      <c r="S196" s="28"/>
      <c r="T196" s="28"/>
      <c r="U196" s="42"/>
      <c r="V196" s="28"/>
    </row>
    <row r="197" spans="2:22" s="4" customFormat="1" ht="18.75" customHeight="1" thickBot="1">
      <c r="B197" s="130"/>
      <c r="C197" s="73"/>
      <c r="D197" s="73"/>
      <c r="E197" s="131"/>
      <c r="F197" s="132"/>
      <c r="G197" s="71"/>
      <c r="H197" s="71"/>
      <c r="I197" s="72"/>
      <c r="J197" s="72"/>
      <c r="K197" s="73"/>
      <c r="L197" s="71"/>
      <c r="M197" s="71"/>
      <c r="N197" s="71"/>
      <c r="O197" s="71"/>
      <c r="P197" s="71"/>
      <c r="Q197" s="71"/>
      <c r="R197" s="71"/>
      <c r="S197" s="71"/>
      <c r="T197" s="71"/>
      <c r="U197" s="74"/>
      <c r="V197" s="28"/>
    </row>
    <row r="198" spans="9:22" s="4" customFormat="1" ht="18.75" customHeight="1">
      <c r="I198" s="123"/>
      <c r="J198" s="123"/>
      <c r="K198" s="124"/>
      <c r="V198" s="28"/>
    </row>
    <row r="199" spans="3:22" s="4" customFormat="1" ht="25.5">
      <c r="C199" s="135" t="s">
        <v>38</v>
      </c>
      <c r="D199" s="136"/>
      <c r="E199" s="137"/>
      <c r="F199" s="137"/>
      <c r="G199" s="138"/>
      <c r="H199" s="139"/>
      <c r="I199" s="123"/>
      <c r="J199" s="123"/>
      <c r="K199" s="124"/>
      <c r="L199" s="138"/>
      <c r="V199" s="28"/>
    </row>
    <row r="200" spans="3:13" s="4" customFormat="1" ht="18.75" customHeight="1" thickBot="1">
      <c r="C200" s="140"/>
      <c r="D200" s="136"/>
      <c r="E200" s="137"/>
      <c r="F200" s="137"/>
      <c r="G200" s="138"/>
      <c r="H200" s="139"/>
      <c r="I200" s="123"/>
      <c r="J200" s="123"/>
      <c r="K200" s="124"/>
      <c r="L200" s="138"/>
      <c r="M200" s="28"/>
    </row>
    <row r="201" spans="2:22" s="4" customFormat="1" ht="14.25" customHeight="1" thickBot="1">
      <c r="B201" s="107"/>
      <c r="C201" s="141"/>
      <c r="D201" s="142"/>
      <c r="E201" s="142"/>
      <c r="F201" s="142"/>
      <c r="G201" s="143"/>
      <c r="H201" s="143"/>
      <c r="I201" s="109"/>
      <c r="J201" s="144"/>
      <c r="V201" s="28"/>
    </row>
    <row r="202" spans="2:21" s="4" customFormat="1" ht="18.75" customHeight="1" thickBot="1" thickTop="1">
      <c r="B202" s="85"/>
      <c r="C202" s="178" t="str">
        <f>K5</f>
        <v>6 категория</v>
      </c>
      <c r="D202" s="179"/>
      <c r="E202" s="145">
        <f>ROUNDUP(D138+U137,-1)</f>
        <v>5060</v>
      </c>
      <c r="F202" s="146"/>
      <c r="G202" s="104"/>
      <c r="H202" s="104"/>
      <c r="I202" s="104"/>
      <c r="J202" s="147"/>
      <c r="L202" s="157"/>
      <c r="M202" s="158"/>
      <c r="N202" s="158"/>
      <c r="O202" s="158"/>
      <c r="P202" s="158"/>
      <c r="Q202" s="158"/>
      <c r="R202" s="158"/>
      <c r="S202" s="158"/>
      <c r="T202" s="158"/>
      <c r="U202" s="159"/>
    </row>
    <row r="203" spans="2:21" s="4" customFormat="1" ht="18.75" customHeight="1">
      <c r="B203" s="85"/>
      <c r="C203" s="148"/>
      <c r="D203" s="148"/>
      <c r="E203" s="149"/>
      <c r="F203" s="150"/>
      <c r="G203" s="104"/>
      <c r="H203" s="104"/>
      <c r="I203" s="104"/>
      <c r="J203" s="147"/>
      <c r="L203" s="160"/>
      <c r="M203" s="161" t="s">
        <v>43</v>
      </c>
      <c r="N203" s="28"/>
      <c r="O203" s="28"/>
      <c r="P203" s="28"/>
      <c r="Q203" s="28"/>
      <c r="R203" s="28"/>
      <c r="S203" s="28"/>
      <c r="T203" s="28"/>
      <c r="U203" s="162"/>
    </row>
    <row r="204" spans="2:22" ht="20.25">
      <c r="B204" s="151"/>
      <c r="C204" s="152"/>
      <c r="D204" s="152"/>
      <c r="E204" s="152"/>
      <c r="F204" s="152"/>
      <c r="G204" s="152"/>
      <c r="H204" s="152"/>
      <c r="I204" s="152"/>
      <c r="J204" s="153"/>
      <c r="K204" s="4"/>
      <c r="L204" s="160"/>
      <c r="M204" s="163" t="s">
        <v>44</v>
      </c>
      <c r="N204" s="163"/>
      <c r="O204" s="28"/>
      <c r="P204" s="28"/>
      <c r="Q204" s="28"/>
      <c r="R204" s="28"/>
      <c r="S204" s="28"/>
      <c r="T204" s="28"/>
      <c r="U204" s="162"/>
      <c r="V204" s="4"/>
    </row>
    <row r="205" spans="2:22" ht="20.25">
      <c r="B205" s="151"/>
      <c r="C205" s="152"/>
      <c r="D205" s="152"/>
      <c r="E205" s="152"/>
      <c r="F205" s="152"/>
      <c r="G205" s="152"/>
      <c r="H205" s="152"/>
      <c r="I205" s="152"/>
      <c r="J205" s="153"/>
      <c r="K205" s="4"/>
      <c r="L205" s="160"/>
      <c r="M205" s="163" t="s">
        <v>45</v>
      </c>
      <c r="N205" s="163"/>
      <c r="O205" s="28"/>
      <c r="P205" s="28"/>
      <c r="Q205" s="28"/>
      <c r="R205" s="28"/>
      <c r="S205" s="28"/>
      <c r="T205" s="28"/>
      <c r="U205" s="162"/>
      <c r="V205" s="4"/>
    </row>
    <row r="206" spans="2:22" ht="20.25">
      <c r="B206" s="151"/>
      <c r="C206" s="152"/>
      <c r="D206" s="152"/>
      <c r="E206" s="152"/>
      <c r="F206" s="152"/>
      <c r="G206" s="152"/>
      <c r="H206" s="152"/>
      <c r="I206" s="152"/>
      <c r="J206" s="153"/>
      <c r="K206" s="4"/>
      <c r="L206" s="160"/>
      <c r="M206" s="163" t="s">
        <v>46</v>
      </c>
      <c r="N206" s="163"/>
      <c r="O206" s="28"/>
      <c r="P206" s="28"/>
      <c r="Q206" s="28"/>
      <c r="R206" s="28"/>
      <c r="S206" s="28"/>
      <c r="T206" s="28"/>
      <c r="U206" s="162"/>
      <c r="V206" s="4"/>
    </row>
    <row r="207" spans="2:22" ht="20.25">
      <c r="B207" s="151"/>
      <c r="C207" s="152"/>
      <c r="D207" s="152"/>
      <c r="E207" s="152"/>
      <c r="F207" s="152"/>
      <c r="G207" s="152"/>
      <c r="H207" s="152"/>
      <c r="I207" s="152"/>
      <c r="J207" s="153"/>
      <c r="K207" s="4"/>
      <c r="L207" s="160"/>
      <c r="M207" s="163" t="s">
        <v>47</v>
      </c>
      <c r="N207" s="163"/>
      <c r="O207" s="28"/>
      <c r="P207" s="28"/>
      <c r="Q207" s="28"/>
      <c r="R207" s="28"/>
      <c r="S207" s="28"/>
      <c r="T207" s="28"/>
      <c r="U207" s="162"/>
      <c r="V207" s="4"/>
    </row>
    <row r="208" spans="2:22" ht="20.25">
      <c r="B208" s="151"/>
      <c r="C208" s="152"/>
      <c r="D208" s="152"/>
      <c r="E208" s="152"/>
      <c r="F208" s="152"/>
      <c r="G208" s="152"/>
      <c r="H208" s="152"/>
      <c r="I208" s="152"/>
      <c r="J208" s="153"/>
      <c r="K208" s="4"/>
      <c r="L208" s="160"/>
      <c r="M208" s="163" t="s">
        <v>48</v>
      </c>
      <c r="N208" s="163"/>
      <c r="O208" s="28"/>
      <c r="P208" s="28"/>
      <c r="Q208" s="28"/>
      <c r="R208" s="28"/>
      <c r="S208" s="28"/>
      <c r="T208" s="28"/>
      <c r="U208" s="162"/>
      <c r="V208" s="4"/>
    </row>
    <row r="209" spans="2:22" ht="20.25">
      <c r="B209" s="151"/>
      <c r="C209" s="152"/>
      <c r="D209" s="152"/>
      <c r="E209" s="152"/>
      <c r="F209" s="152"/>
      <c r="G209" s="152"/>
      <c r="H209" s="152"/>
      <c r="I209" s="152"/>
      <c r="J209" s="153"/>
      <c r="K209" s="4"/>
      <c r="L209" s="160"/>
      <c r="M209" s="163" t="s">
        <v>49</v>
      </c>
      <c r="N209" s="163"/>
      <c r="O209" s="28"/>
      <c r="P209" s="28"/>
      <c r="Q209" s="28"/>
      <c r="R209" s="28"/>
      <c r="S209" s="28"/>
      <c r="T209" s="28"/>
      <c r="U209" s="162"/>
      <c r="V209" s="4"/>
    </row>
    <row r="210" spans="2:22" ht="15.75" thickBot="1">
      <c r="B210" s="154"/>
      <c r="C210" s="155"/>
      <c r="D210" s="155"/>
      <c r="E210" s="155"/>
      <c r="F210" s="155"/>
      <c r="G210" s="155"/>
      <c r="H210" s="155"/>
      <c r="I210" s="155"/>
      <c r="J210" s="156"/>
      <c r="K210" s="4"/>
      <c r="L210" s="164"/>
      <c r="M210" s="165"/>
      <c r="N210" s="165"/>
      <c r="O210" s="165"/>
      <c r="P210" s="165"/>
      <c r="Q210" s="165"/>
      <c r="R210" s="165"/>
      <c r="S210" s="165"/>
      <c r="T210" s="165"/>
      <c r="U210" s="166"/>
      <c r="V210" s="4"/>
    </row>
    <row r="211" spans="2:22" ht="15">
      <c r="B211" s="152"/>
      <c r="C211" s="152"/>
      <c r="D211" s="152"/>
      <c r="E211" s="152"/>
      <c r="F211" s="152"/>
      <c r="G211" s="152"/>
      <c r="H211" s="152"/>
      <c r="I211" s="152"/>
      <c r="J211" s="15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0" s="4" customFormat="1" ht="18.75" customHeight="1">
      <c r="B212" s="167" t="s">
        <v>50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s="4" customFormat="1" ht="18.75" customHeight="1">
      <c r="B213" s="167" t="s">
        <v>51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s="4" customFormat="1" ht="18.75" customHeight="1">
      <c r="B214" s="167" t="s">
        <v>52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s="4" customFormat="1" ht="18.75" customHeight="1">
      <c r="B215" s="168" t="s">
        <v>53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</sheetData>
  <sheetProtection/>
  <mergeCells count="71">
    <mergeCell ref="K168:T172"/>
    <mergeCell ref="C1:J1"/>
    <mergeCell ref="N1:U4"/>
    <mergeCell ref="C2:K4"/>
    <mergeCell ref="K5:L5"/>
    <mergeCell ref="C10:D10"/>
    <mergeCell ref="D11:D14"/>
    <mergeCell ref="E15:E18"/>
    <mergeCell ref="F19:F22"/>
    <mergeCell ref="G23:G26"/>
    <mergeCell ref="H27:H30"/>
    <mergeCell ref="I31:I34"/>
    <mergeCell ref="J35:J38"/>
    <mergeCell ref="K39:K42"/>
    <mergeCell ref="P39:T41"/>
    <mergeCell ref="C45:D45"/>
    <mergeCell ref="D46:D49"/>
    <mergeCell ref="E50:E53"/>
    <mergeCell ref="F54:F57"/>
    <mergeCell ref="G58:G61"/>
    <mergeCell ref="H62:H65"/>
    <mergeCell ref="I66:I69"/>
    <mergeCell ref="J70:J73"/>
    <mergeCell ref="K74:K77"/>
    <mergeCell ref="P74:T76"/>
    <mergeCell ref="C81:D81"/>
    <mergeCell ref="D82:D85"/>
    <mergeCell ref="E86:E89"/>
    <mergeCell ref="F90:F93"/>
    <mergeCell ref="G94:G97"/>
    <mergeCell ref="H98:H101"/>
    <mergeCell ref="I102:I105"/>
    <mergeCell ref="J106:J109"/>
    <mergeCell ref="K110:K113"/>
    <mergeCell ref="P110:T112"/>
    <mergeCell ref="B116:R116"/>
    <mergeCell ref="B117:C117"/>
    <mergeCell ref="B118:C118"/>
    <mergeCell ref="B119:C119"/>
    <mergeCell ref="B120:C120"/>
    <mergeCell ref="B121:C121"/>
    <mergeCell ref="B123:R123"/>
    <mergeCell ref="B124:C124"/>
    <mergeCell ref="B125:C125"/>
    <mergeCell ref="B126:C126"/>
    <mergeCell ref="B127:C127"/>
    <mergeCell ref="B128:C128"/>
    <mergeCell ref="B130:R130"/>
    <mergeCell ref="B131:C131"/>
    <mergeCell ref="B132:C132"/>
    <mergeCell ref="B133:C133"/>
    <mergeCell ref="B134:C134"/>
    <mergeCell ref="B135:C135"/>
    <mergeCell ref="C142:D142"/>
    <mergeCell ref="D143:D145"/>
    <mergeCell ref="E146:E148"/>
    <mergeCell ref="F149:F151"/>
    <mergeCell ref="G152:G154"/>
    <mergeCell ref="H155:H157"/>
    <mergeCell ref="I158:I160"/>
    <mergeCell ref="J161:J163"/>
    <mergeCell ref="I186:N188"/>
    <mergeCell ref="I189:N192"/>
    <mergeCell ref="Q194:U195"/>
    <mergeCell ref="C202:D202"/>
    <mergeCell ref="K164:K166"/>
    <mergeCell ref="P164:T165"/>
    <mergeCell ref="C181:D181"/>
    <mergeCell ref="C182:D182"/>
    <mergeCell ref="C183:D183"/>
    <mergeCell ref="C184:D1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5"/>
  <sheetViews>
    <sheetView view="pageBreakPreview" zoomScale="60" zoomScalePageLayoutView="0" workbookViewId="0" topLeftCell="A178">
      <selection activeCell="I189" sqref="I189:N192"/>
    </sheetView>
  </sheetViews>
  <sheetFormatPr defaultColWidth="9.140625" defaultRowHeight="15"/>
  <sheetData>
    <row r="1" spans="3:22" s="4" customFormat="1" ht="18.75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"/>
      <c r="L1" s="1"/>
      <c r="M1" s="2"/>
      <c r="N1" s="193" t="s">
        <v>55</v>
      </c>
      <c r="O1" s="194"/>
      <c r="P1" s="194"/>
      <c r="Q1" s="194"/>
      <c r="R1" s="194"/>
      <c r="S1" s="194"/>
      <c r="T1" s="194"/>
      <c r="U1" s="194"/>
      <c r="V1" s="3"/>
    </row>
    <row r="2" spans="2:22" s="4" customFormat="1" ht="18.75" customHeight="1">
      <c r="B2" s="169">
        <f>1000*2</f>
        <v>2000</v>
      </c>
      <c r="C2" s="197" t="s">
        <v>56</v>
      </c>
      <c r="D2" s="197"/>
      <c r="E2" s="197"/>
      <c r="F2" s="197"/>
      <c r="G2" s="197"/>
      <c r="H2" s="197"/>
      <c r="I2" s="197"/>
      <c r="J2" s="197"/>
      <c r="K2" s="197"/>
      <c r="L2" s="5"/>
      <c r="M2" s="5"/>
      <c r="N2" s="194"/>
      <c r="O2" s="194"/>
      <c r="P2" s="194"/>
      <c r="Q2" s="194"/>
      <c r="R2" s="194"/>
      <c r="S2" s="194"/>
      <c r="T2" s="194"/>
      <c r="U2" s="194"/>
      <c r="V2" s="3"/>
    </row>
    <row r="3" spans="2:22" s="4" customFormat="1" ht="18.75" customHeight="1">
      <c r="B3" s="169">
        <f>143*2</f>
        <v>286</v>
      </c>
      <c r="C3" s="197"/>
      <c r="D3" s="197"/>
      <c r="E3" s="197"/>
      <c r="F3" s="197"/>
      <c r="G3" s="197"/>
      <c r="H3" s="197"/>
      <c r="I3" s="197"/>
      <c r="J3" s="197"/>
      <c r="K3" s="197"/>
      <c r="L3" s="5"/>
      <c r="M3" s="5"/>
      <c r="N3" s="194"/>
      <c r="O3" s="194"/>
      <c r="P3" s="194"/>
      <c r="Q3" s="194"/>
      <c r="R3" s="194"/>
      <c r="S3" s="194"/>
      <c r="T3" s="194"/>
      <c r="U3" s="194"/>
      <c r="V3" s="3"/>
    </row>
    <row r="4" spans="2:22" s="4" customFormat="1" ht="18.75" customHeight="1">
      <c r="B4" s="169">
        <f>11.6*2</f>
        <v>23.2</v>
      </c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194"/>
      <c r="O4" s="194"/>
      <c r="P4" s="194"/>
      <c r="Q4" s="194"/>
      <c r="R4" s="194"/>
      <c r="S4" s="194"/>
      <c r="T4" s="194"/>
      <c r="U4" s="194"/>
      <c r="V4" s="3"/>
    </row>
    <row r="5" spans="2:16" s="4" customFormat="1" ht="17.25" customHeight="1">
      <c r="B5" s="8" t="s">
        <v>1</v>
      </c>
      <c r="C5" s="6"/>
      <c r="D5" s="9"/>
      <c r="E5" s="9"/>
      <c r="F5" s="9"/>
      <c r="G5" s="9"/>
      <c r="H5" s="9"/>
      <c r="I5" s="9"/>
      <c r="J5" s="9"/>
      <c r="K5" s="195" t="s">
        <v>61</v>
      </c>
      <c r="L5" s="195"/>
      <c r="M5" s="9"/>
      <c r="N5" s="10"/>
      <c r="O5" s="10"/>
      <c r="P5" s="10"/>
    </row>
    <row r="6" spans="3:22" s="4" customFormat="1" ht="18" customHeight="1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0"/>
      <c r="P6" s="10"/>
      <c r="Q6" s="7"/>
      <c r="R6" s="7"/>
      <c r="S6" s="7"/>
      <c r="T6" s="7"/>
      <c r="U6" s="7"/>
      <c r="V6" s="7"/>
    </row>
    <row r="7" spans="3:22" s="4" customFormat="1" ht="25.5" hidden="1"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/>
    </row>
    <row r="8" ht="15" hidden="1"/>
    <row r="9" spans="2:22" s="16" customFormat="1" ht="18.75" customHeight="1" hidden="1">
      <c r="B9" s="17"/>
      <c r="C9" s="18"/>
      <c r="D9" s="19"/>
      <c r="E9" s="18"/>
      <c r="F9" s="18"/>
      <c r="G9" s="20"/>
      <c r="H9" s="18"/>
      <c r="I9" s="21"/>
      <c r="J9" s="22"/>
      <c r="K9" s="22"/>
      <c r="L9" s="23"/>
      <c r="M9" s="21"/>
      <c r="N9" s="21"/>
      <c r="O9" s="21"/>
      <c r="P9" s="21"/>
      <c r="Q9" s="21"/>
      <c r="R9" s="21"/>
      <c r="S9" s="21"/>
      <c r="T9" s="21"/>
      <c r="U9" s="24"/>
      <c r="V9" s="15"/>
    </row>
    <row r="10" spans="3:22" s="4" customFormat="1" ht="18.75" customHeight="1" hidden="1">
      <c r="C10" s="188" t="s">
        <v>3</v>
      </c>
      <c r="D10" s="189"/>
      <c r="E10" s="27">
        <v>140</v>
      </c>
      <c r="F10" s="27">
        <v>150</v>
      </c>
      <c r="G10" s="27">
        <v>160</v>
      </c>
      <c r="H10" s="27">
        <v>170</v>
      </c>
      <c r="I10" s="27">
        <v>180</v>
      </c>
      <c r="J10" s="27">
        <v>190</v>
      </c>
      <c r="K10" s="27">
        <v>200</v>
      </c>
      <c r="L10" s="27">
        <v>210</v>
      </c>
      <c r="M10" s="27">
        <v>220</v>
      </c>
      <c r="N10" s="28"/>
      <c r="O10" s="28"/>
      <c r="P10" s="82" t="s">
        <v>4</v>
      </c>
      <c r="Q10" s="30"/>
      <c r="R10" s="30"/>
      <c r="S10" s="30"/>
      <c r="T10" s="30"/>
      <c r="U10" s="31"/>
      <c r="V10" s="28"/>
    </row>
    <row r="11" spans="3:22" s="4" customFormat="1" ht="18.75" customHeight="1" hidden="1">
      <c r="C11" s="32"/>
      <c r="D11" s="192">
        <v>105</v>
      </c>
      <c r="E11" s="33">
        <v>4.4</v>
      </c>
      <c r="F11" s="33">
        <v>4.5</v>
      </c>
      <c r="G11" s="33">
        <v>4.6</v>
      </c>
      <c r="H11" s="33">
        <v>4.9</v>
      </c>
      <c r="I11" s="33">
        <v>5.1</v>
      </c>
      <c r="J11" s="33">
        <v>5.3</v>
      </c>
      <c r="K11" s="33">
        <v>5.5</v>
      </c>
      <c r="L11" s="33">
        <v>5.7</v>
      </c>
      <c r="M11" s="33">
        <v>5.8</v>
      </c>
      <c r="N11" s="34" t="s">
        <v>5</v>
      </c>
      <c r="O11" s="28"/>
      <c r="P11" s="35" t="s">
        <v>24</v>
      </c>
      <c r="Q11" s="36"/>
      <c r="R11" s="36"/>
      <c r="S11" s="36"/>
      <c r="T11" s="36"/>
      <c r="U11" s="31"/>
      <c r="V11" s="28"/>
    </row>
    <row r="12" spans="3:22" s="4" customFormat="1" ht="18.75" customHeight="1" hidden="1">
      <c r="C12" s="32"/>
      <c r="D12" s="192"/>
      <c r="E12" s="33">
        <v>1</v>
      </c>
      <c r="F12" s="33">
        <v>1.1</v>
      </c>
      <c r="G12" s="33">
        <v>1.2</v>
      </c>
      <c r="H12" s="33">
        <v>1.2</v>
      </c>
      <c r="I12" s="33">
        <v>1.2</v>
      </c>
      <c r="J12" s="33">
        <v>1.3</v>
      </c>
      <c r="K12" s="33">
        <v>1.4</v>
      </c>
      <c r="L12" s="33">
        <v>1.5</v>
      </c>
      <c r="M12" s="33">
        <v>1.6</v>
      </c>
      <c r="N12" s="34" t="s">
        <v>6</v>
      </c>
      <c r="O12" s="28"/>
      <c r="P12" s="35"/>
      <c r="Q12" s="36"/>
      <c r="R12" s="36"/>
      <c r="S12" s="36"/>
      <c r="T12" s="36"/>
      <c r="U12" s="31"/>
      <c r="V12" s="28"/>
    </row>
    <row r="13" spans="2:22" s="4" customFormat="1" ht="18.75" customHeight="1" hidden="1">
      <c r="B13" s="25"/>
      <c r="C13" s="32"/>
      <c r="D13" s="192"/>
      <c r="E13" s="33">
        <v>1.2</v>
      </c>
      <c r="F13" s="33">
        <v>1.3</v>
      </c>
      <c r="G13" s="33">
        <v>1.4</v>
      </c>
      <c r="H13" s="33">
        <v>1.5</v>
      </c>
      <c r="I13" s="33">
        <v>1.6</v>
      </c>
      <c r="J13" s="33">
        <v>1.7</v>
      </c>
      <c r="K13" s="33">
        <v>1.8</v>
      </c>
      <c r="L13" s="37">
        <v>1.9</v>
      </c>
      <c r="M13" s="33">
        <v>2</v>
      </c>
      <c r="N13" s="34" t="s">
        <v>7</v>
      </c>
      <c r="O13" s="28"/>
      <c r="P13" s="35"/>
      <c r="Q13" s="36"/>
      <c r="R13" s="36"/>
      <c r="S13" s="36"/>
      <c r="T13" s="36"/>
      <c r="U13" s="31"/>
      <c r="V13" s="28"/>
    </row>
    <row r="14" spans="2:22" s="4" customFormat="1" ht="18.75" customHeight="1" hidden="1">
      <c r="B14" s="25"/>
      <c r="C14" s="32"/>
      <c r="D14" s="192"/>
      <c r="E14" s="33">
        <f aca="true" t="shared" si="0" ref="E14:M14">+ROUNDUP(E11*$B$2+E12*$B$3+E13*$B$4,-1)</f>
        <v>9120</v>
      </c>
      <c r="F14" s="33">
        <f t="shared" si="0"/>
        <v>9350</v>
      </c>
      <c r="G14" s="33">
        <f t="shared" si="0"/>
        <v>9580</v>
      </c>
      <c r="H14" s="33">
        <f t="shared" si="0"/>
        <v>10180</v>
      </c>
      <c r="I14" s="33">
        <f t="shared" si="0"/>
        <v>10590</v>
      </c>
      <c r="J14" s="33">
        <f t="shared" si="0"/>
        <v>11020</v>
      </c>
      <c r="K14" s="33">
        <f t="shared" si="0"/>
        <v>11450</v>
      </c>
      <c r="L14" s="33">
        <f t="shared" si="0"/>
        <v>11880</v>
      </c>
      <c r="M14" s="33">
        <f t="shared" si="0"/>
        <v>12110</v>
      </c>
      <c r="N14" s="34" t="s">
        <v>8</v>
      </c>
      <c r="O14" s="28"/>
      <c r="P14" s="35"/>
      <c r="Q14" s="36"/>
      <c r="R14" s="36"/>
      <c r="S14" s="36"/>
      <c r="T14" s="36"/>
      <c r="U14" s="31"/>
      <c r="V14" s="28"/>
    </row>
    <row r="15" spans="2:22" s="4" customFormat="1" ht="18.75" customHeight="1" hidden="1">
      <c r="B15" s="25"/>
      <c r="C15" s="32"/>
      <c r="D15" s="38"/>
      <c r="E15" s="186">
        <v>115</v>
      </c>
      <c r="F15" s="39">
        <v>4.6</v>
      </c>
      <c r="G15" s="39">
        <v>4.8</v>
      </c>
      <c r="H15" s="39">
        <v>5</v>
      </c>
      <c r="I15" s="39">
        <v>5.2</v>
      </c>
      <c r="J15" s="39">
        <v>5.4</v>
      </c>
      <c r="K15" s="39">
        <v>5.6</v>
      </c>
      <c r="L15" s="40">
        <v>5.8</v>
      </c>
      <c r="M15" s="41">
        <v>6.1</v>
      </c>
      <c r="N15" s="34" t="s">
        <v>5</v>
      </c>
      <c r="O15" s="28"/>
      <c r="P15" s="35" t="s">
        <v>9</v>
      </c>
      <c r="Q15" s="36"/>
      <c r="R15" s="36"/>
      <c r="S15" s="36"/>
      <c r="T15" s="36" t="s">
        <v>10</v>
      </c>
      <c r="U15" s="42"/>
      <c r="V15" s="28"/>
    </row>
    <row r="16" spans="2:22" s="4" customFormat="1" ht="18.75" customHeight="1" hidden="1">
      <c r="B16" s="25"/>
      <c r="C16" s="32"/>
      <c r="D16" s="38"/>
      <c r="E16" s="186"/>
      <c r="F16" s="39">
        <v>1.2</v>
      </c>
      <c r="G16" s="39">
        <v>1.2</v>
      </c>
      <c r="H16" s="39">
        <v>1.2</v>
      </c>
      <c r="I16" s="39">
        <v>1.2</v>
      </c>
      <c r="J16" s="39">
        <v>1.3</v>
      </c>
      <c r="K16" s="39">
        <v>1.4</v>
      </c>
      <c r="L16" s="43">
        <v>1.5</v>
      </c>
      <c r="M16" s="41">
        <v>1.6</v>
      </c>
      <c r="N16" s="34" t="s">
        <v>6</v>
      </c>
      <c r="O16" s="28"/>
      <c r="P16" s="35"/>
      <c r="Q16" s="36"/>
      <c r="R16" s="36"/>
      <c r="S16" s="36"/>
      <c r="T16" s="36"/>
      <c r="U16" s="42"/>
      <c r="V16" s="28"/>
    </row>
    <row r="17" spans="2:22" s="4" customFormat="1" ht="18.75" customHeight="1" hidden="1">
      <c r="B17" s="44"/>
      <c r="C17" s="45"/>
      <c r="D17" s="38"/>
      <c r="E17" s="186"/>
      <c r="F17" s="33">
        <f>F52</f>
        <v>1.3</v>
      </c>
      <c r="G17" s="33">
        <f aca="true" t="shared" si="1" ref="G17:M17">G52</f>
        <v>1.4</v>
      </c>
      <c r="H17" s="33">
        <f t="shared" si="1"/>
        <v>1.5</v>
      </c>
      <c r="I17" s="33">
        <f t="shared" si="1"/>
        <v>1.6</v>
      </c>
      <c r="J17" s="33">
        <f t="shared" si="1"/>
        <v>1.7</v>
      </c>
      <c r="K17" s="39">
        <f t="shared" si="1"/>
        <v>1.8</v>
      </c>
      <c r="L17" s="46">
        <f t="shared" si="1"/>
        <v>1.9</v>
      </c>
      <c r="M17" s="41">
        <f t="shared" si="1"/>
        <v>2</v>
      </c>
      <c r="N17" s="34" t="s">
        <v>7</v>
      </c>
      <c r="O17" s="28"/>
      <c r="P17" s="35"/>
      <c r="Q17" s="36"/>
      <c r="R17" s="36"/>
      <c r="S17" s="36"/>
      <c r="T17" s="36"/>
      <c r="U17" s="42"/>
      <c r="V17" s="28"/>
    </row>
    <row r="18" spans="2:22" s="4" customFormat="1" ht="18.75" customHeight="1" hidden="1">
      <c r="B18" s="44"/>
      <c r="C18" s="45"/>
      <c r="D18" s="38"/>
      <c r="E18" s="186"/>
      <c r="F18" s="47">
        <f aca="true" t="shared" si="2" ref="F18:M18">ROUNDUP($B$2*F15+$B$3*F16+$B$4*F17,-1)</f>
        <v>9580</v>
      </c>
      <c r="G18" s="47">
        <f t="shared" si="2"/>
        <v>9980</v>
      </c>
      <c r="H18" s="47">
        <f t="shared" si="2"/>
        <v>10380</v>
      </c>
      <c r="I18" s="47">
        <f t="shared" si="2"/>
        <v>10790</v>
      </c>
      <c r="J18" s="47">
        <f t="shared" si="2"/>
        <v>11220</v>
      </c>
      <c r="K18" s="47">
        <f t="shared" si="2"/>
        <v>11650</v>
      </c>
      <c r="L18" s="48">
        <f t="shared" si="2"/>
        <v>12080</v>
      </c>
      <c r="M18" s="47">
        <f t="shared" si="2"/>
        <v>12710</v>
      </c>
      <c r="N18" s="34" t="s">
        <v>8</v>
      </c>
      <c r="O18" s="28"/>
      <c r="P18" s="35"/>
      <c r="Q18" s="36"/>
      <c r="R18" s="36"/>
      <c r="S18" s="36"/>
      <c r="T18" s="36"/>
      <c r="U18" s="42"/>
      <c r="V18" s="28"/>
    </row>
    <row r="19" spans="2:22" s="4" customFormat="1" ht="18.75" customHeight="1" hidden="1">
      <c r="B19" s="49"/>
      <c r="C19" s="50"/>
      <c r="D19" s="51"/>
      <c r="E19" s="52"/>
      <c r="F19" s="186">
        <v>125</v>
      </c>
      <c r="G19" s="33">
        <v>4.8</v>
      </c>
      <c r="H19" s="33">
        <v>5.2</v>
      </c>
      <c r="I19" s="33">
        <v>5.4</v>
      </c>
      <c r="J19" s="33">
        <v>5.5</v>
      </c>
      <c r="K19" s="33">
        <v>5.7</v>
      </c>
      <c r="L19" s="47">
        <v>5.9</v>
      </c>
      <c r="M19" s="33">
        <v>6.2</v>
      </c>
      <c r="N19" s="34" t="s">
        <v>5</v>
      </c>
      <c r="O19" s="28"/>
      <c r="P19" s="35" t="s">
        <v>11</v>
      </c>
      <c r="Q19" s="36"/>
      <c r="R19" s="36"/>
      <c r="S19" s="36"/>
      <c r="T19" s="36" t="s">
        <v>12</v>
      </c>
      <c r="U19" s="42"/>
      <c r="V19" s="28"/>
    </row>
    <row r="20" spans="2:22" s="4" customFormat="1" ht="18.75" customHeight="1" hidden="1">
      <c r="B20" s="49"/>
      <c r="C20" s="50"/>
      <c r="D20" s="51"/>
      <c r="E20" s="52"/>
      <c r="F20" s="186"/>
      <c r="G20" s="33">
        <v>1.2</v>
      </c>
      <c r="H20" s="33">
        <v>1.2</v>
      </c>
      <c r="I20" s="33">
        <v>1.2</v>
      </c>
      <c r="J20" s="33">
        <v>1.3</v>
      </c>
      <c r="K20" s="33">
        <v>1.4</v>
      </c>
      <c r="L20" s="33">
        <v>1.5</v>
      </c>
      <c r="M20" s="33">
        <v>1.6</v>
      </c>
      <c r="N20" s="34" t="s">
        <v>6</v>
      </c>
      <c r="O20" s="28"/>
      <c r="P20" s="35"/>
      <c r="Q20" s="36"/>
      <c r="R20" s="36"/>
      <c r="S20" s="36"/>
      <c r="T20" s="36"/>
      <c r="U20" s="42"/>
      <c r="V20" s="28"/>
    </row>
    <row r="21" spans="5:22" s="4" customFormat="1" ht="18.75" customHeight="1" hidden="1">
      <c r="E21" s="52"/>
      <c r="F21" s="186"/>
      <c r="G21" s="33">
        <f>G56</f>
        <v>1.4</v>
      </c>
      <c r="H21" s="33">
        <f aca="true" t="shared" si="3" ref="H21:M21">H56</f>
        <v>1.5</v>
      </c>
      <c r="I21" s="33">
        <f t="shared" si="3"/>
        <v>1.6</v>
      </c>
      <c r="J21" s="33">
        <f t="shared" si="3"/>
        <v>1.7</v>
      </c>
      <c r="K21" s="33">
        <f t="shared" si="3"/>
        <v>1.8</v>
      </c>
      <c r="L21" s="33">
        <f t="shared" si="3"/>
        <v>1.9</v>
      </c>
      <c r="M21" s="33">
        <f t="shared" si="3"/>
        <v>2</v>
      </c>
      <c r="N21" s="34" t="s">
        <v>7</v>
      </c>
      <c r="O21" s="28"/>
      <c r="P21" s="35"/>
      <c r="Q21" s="36"/>
      <c r="R21" s="36"/>
      <c r="S21" s="36"/>
      <c r="T21" s="36"/>
      <c r="U21" s="42"/>
      <c r="V21" s="28"/>
    </row>
    <row r="22" spans="5:22" s="4" customFormat="1" ht="18.75" customHeight="1" hidden="1">
      <c r="E22" s="52"/>
      <c r="F22" s="186"/>
      <c r="G22" s="33">
        <f aca="true" t="shared" si="4" ref="G22:M22">ROUNDUP(G19*$B$2+G20*$B$3+G21*$B$4,-1)</f>
        <v>9980</v>
      </c>
      <c r="H22" s="33">
        <f t="shared" si="4"/>
        <v>10780</v>
      </c>
      <c r="I22" s="33">
        <f t="shared" si="4"/>
        <v>11190</v>
      </c>
      <c r="J22" s="33">
        <f t="shared" si="4"/>
        <v>11420</v>
      </c>
      <c r="K22" s="33">
        <f t="shared" si="4"/>
        <v>11850</v>
      </c>
      <c r="L22" s="33">
        <f t="shared" si="4"/>
        <v>12280</v>
      </c>
      <c r="M22" s="33">
        <f t="shared" si="4"/>
        <v>12910</v>
      </c>
      <c r="N22" s="34" t="s">
        <v>8</v>
      </c>
      <c r="O22" s="28"/>
      <c r="P22" s="35"/>
      <c r="Q22" s="36"/>
      <c r="R22" s="36"/>
      <c r="S22" s="36"/>
      <c r="T22" s="36"/>
      <c r="U22" s="42"/>
      <c r="V22" s="28"/>
    </row>
    <row r="23" spans="2:22" s="4" customFormat="1" ht="18.75" customHeight="1" hidden="1">
      <c r="B23" s="53"/>
      <c r="C23" s="54"/>
      <c r="D23" s="55"/>
      <c r="E23" s="45"/>
      <c r="F23" s="52"/>
      <c r="G23" s="186">
        <v>135</v>
      </c>
      <c r="H23" s="33">
        <v>5.5</v>
      </c>
      <c r="I23" s="33">
        <v>5.7</v>
      </c>
      <c r="J23" s="33">
        <v>5.7</v>
      </c>
      <c r="K23" s="33">
        <v>5.8</v>
      </c>
      <c r="L23" s="33">
        <v>6</v>
      </c>
      <c r="M23" s="33">
        <v>6.3</v>
      </c>
      <c r="N23" s="34" t="s">
        <v>5</v>
      </c>
      <c r="O23" s="28"/>
      <c r="P23" s="35" t="s">
        <v>13</v>
      </c>
      <c r="Q23" s="36"/>
      <c r="R23" s="36"/>
      <c r="S23" s="36"/>
      <c r="T23" s="36" t="s">
        <v>14</v>
      </c>
      <c r="U23" s="42"/>
      <c r="V23" s="28"/>
    </row>
    <row r="24" spans="2:22" s="4" customFormat="1" ht="18.75" customHeight="1" hidden="1">
      <c r="B24" s="53"/>
      <c r="C24" s="56"/>
      <c r="D24" s="56"/>
      <c r="F24" s="52"/>
      <c r="G24" s="186"/>
      <c r="H24" s="33">
        <v>1.2</v>
      </c>
      <c r="I24" s="33">
        <v>1.2</v>
      </c>
      <c r="J24" s="33">
        <v>1.3</v>
      </c>
      <c r="K24" s="33">
        <v>1.4</v>
      </c>
      <c r="L24" s="33">
        <v>1.5</v>
      </c>
      <c r="M24" s="33">
        <v>1.6</v>
      </c>
      <c r="N24" s="34" t="s">
        <v>6</v>
      </c>
      <c r="O24" s="28"/>
      <c r="P24" s="35"/>
      <c r="Q24" s="36"/>
      <c r="R24" s="36"/>
      <c r="S24" s="36"/>
      <c r="T24" s="36"/>
      <c r="U24" s="42"/>
      <c r="V24" s="28"/>
    </row>
    <row r="25" spans="2:22" s="4" customFormat="1" ht="18.75" customHeight="1" hidden="1">
      <c r="B25" s="57"/>
      <c r="C25" s="45"/>
      <c r="D25" s="28"/>
      <c r="E25" s="52"/>
      <c r="F25" s="52"/>
      <c r="G25" s="186"/>
      <c r="H25" s="33">
        <f aca="true" t="shared" si="5" ref="H25:M25">H60</f>
        <v>1.5</v>
      </c>
      <c r="I25" s="33">
        <f t="shared" si="5"/>
        <v>1.6</v>
      </c>
      <c r="J25" s="33">
        <f t="shared" si="5"/>
        <v>1.7</v>
      </c>
      <c r="K25" s="33">
        <f t="shared" si="5"/>
        <v>1.8</v>
      </c>
      <c r="L25" s="33">
        <f t="shared" si="5"/>
        <v>1.9</v>
      </c>
      <c r="M25" s="33">
        <f t="shared" si="5"/>
        <v>2</v>
      </c>
      <c r="N25" s="34" t="s">
        <v>7</v>
      </c>
      <c r="O25" s="28"/>
      <c r="P25" s="35"/>
      <c r="Q25" s="36"/>
      <c r="R25" s="36"/>
      <c r="S25" s="36"/>
      <c r="T25" s="36"/>
      <c r="U25" s="42"/>
      <c r="V25" s="28"/>
    </row>
    <row r="26" spans="2:22" s="4" customFormat="1" ht="18.75" customHeight="1" hidden="1">
      <c r="B26" s="57"/>
      <c r="C26" s="45"/>
      <c r="D26" s="28"/>
      <c r="E26" s="52"/>
      <c r="F26" s="52"/>
      <c r="G26" s="186"/>
      <c r="H26" s="33">
        <f aca="true" t="shared" si="6" ref="H26:M26">ROUNDUP(H23*$B$2+H24*$B$3+H25*$B$4,-1)</f>
        <v>11380</v>
      </c>
      <c r="I26" s="33">
        <f t="shared" si="6"/>
        <v>11790</v>
      </c>
      <c r="J26" s="33">
        <f t="shared" si="6"/>
        <v>11820</v>
      </c>
      <c r="K26" s="33">
        <f t="shared" si="6"/>
        <v>12050</v>
      </c>
      <c r="L26" s="33">
        <f t="shared" si="6"/>
        <v>12480</v>
      </c>
      <c r="M26" s="33">
        <f t="shared" si="6"/>
        <v>13110</v>
      </c>
      <c r="N26" s="34" t="s">
        <v>8</v>
      </c>
      <c r="O26" s="28"/>
      <c r="P26" s="35"/>
      <c r="Q26" s="36"/>
      <c r="R26" s="36"/>
      <c r="S26" s="36"/>
      <c r="T26" s="36"/>
      <c r="U26" s="42"/>
      <c r="V26" s="28"/>
    </row>
    <row r="27" spans="2:22" s="4" customFormat="1" ht="18.75" customHeight="1" hidden="1">
      <c r="B27" s="44"/>
      <c r="C27" s="32"/>
      <c r="D27" s="58"/>
      <c r="E27" s="26"/>
      <c r="F27" s="52"/>
      <c r="G27" s="52"/>
      <c r="H27" s="186">
        <v>145</v>
      </c>
      <c r="I27" s="33">
        <v>5.8</v>
      </c>
      <c r="J27" s="33">
        <v>5.9</v>
      </c>
      <c r="K27" s="33">
        <v>6</v>
      </c>
      <c r="L27" s="33">
        <v>6.1</v>
      </c>
      <c r="M27" s="33">
        <v>6.5</v>
      </c>
      <c r="N27" s="34" t="s">
        <v>5</v>
      </c>
      <c r="O27" s="28"/>
      <c r="P27" s="35" t="s">
        <v>15</v>
      </c>
      <c r="Q27" s="36"/>
      <c r="R27" s="36"/>
      <c r="S27" s="36"/>
      <c r="T27" s="36" t="s">
        <v>16</v>
      </c>
      <c r="U27" s="42"/>
      <c r="V27" s="28"/>
    </row>
    <row r="28" spans="2:22" s="4" customFormat="1" ht="18.75" customHeight="1" hidden="1">
      <c r="B28" s="44"/>
      <c r="C28" s="32"/>
      <c r="D28" s="58"/>
      <c r="E28" s="26"/>
      <c r="F28" s="52"/>
      <c r="G28" s="52"/>
      <c r="H28" s="186"/>
      <c r="I28" s="33">
        <v>1.2</v>
      </c>
      <c r="J28" s="33">
        <v>1.3</v>
      </c>
      <c r="K28" s="33">
        <v>1.4</v>
      </c>
      <c r="L28" s="33">
        <v>1.5</v>
      </c>
      <c r="M28" s="33">
        <v>1.6</v>
      </c>
      <c r="N28" s="34" t="s">
        <v>6</v>
      </c>
      <c r="O28" s="28"/>
      <c r="P28" s="35"/>
      <c r="Q28" s="36"/>
      <c r="R28" s="36"/>
      <c r="S28" s="36"/>
      <c r="T28" s="36"/>
      <c r="U28" s="42"/>
      <c r="V28" s="28"/>
    </row>
    <row r="29" spans="3:22" s="4" customFormat="1" ht="18.75" customHeight="1" hidden="1">
      <c r="C29" s="32"/>
      <c r="D29" s="58"/>
      <c r="E29" s="26"/>
      <c r="F29" s="52"/>
      <c r="G29" s="52"/>
      <c r="H29" s="186"/>
      <c r="I29" s="33">
        <f>I64</f>
        <v>1.6</v>
      </c>
      <c r="J29" s="33">
        <f>J64</f>
        <v>1.7</v>
      </c>
      <c r="K29" s="33">
        <f>K64</f>
        <v>1.8</v>
      </c>
      <c r="L29" s="33">
        <f>L64</f>
        <v>1.9</v>
      </c>
      <c r="M29" s="33">
        <f>M64</f>
        <v>2</v>
      </c>
      <c r="N29" s="34" t="s">
        <v>7</v>
      </c>
      <c r="O29" s="28"/>
      <c r="P29" s="35"/>
      <c r="Q29" s="36"/>
      <c r="R29" s="36"/>
      <c r="S29" s="36"/>
      <c r="T29" s="36"/>
      <c r="U29" s="42"/>
      <c r="V29" s="28"/>
    </row>
    <row r="30" spans="3:22" s="4" customFormat="1" ht="18.75" customHeight="1" hidden="1">
      <c r="C30" s="32"/>
      <c r="D30" s="58"/>
      <c r="E30" s="26"/>
      <c r="F30" s="52"/>
      <c r="G30" s="52"/>
      <c r="H30" s="186"/>
      <c r="I30" s="33">
        <f>ROUNDUP(I27*$B$2+I28*$B$3+I29*$B$4,-1)</f>
        <v>11990</v>
      </c>
      <c r="J30" s="33">
        <f>ROUNDUP(J27*$B$2+J28*$B$3+J29*$B$4,-1)</f>
        <v>12220</v>
      </c>
      <c r="K30" s="33">
        <f>ROUNDUP(K27*$B$2+K28*$B$3+K29*$B$4,-1)</f>
        <v>12450</v>
      </c>
      <c r="L30" s="33">
        <f>ROUNDUP(L27*$B$2+L28*$B$3+L29*$B$4,-1)</f>
        <v>12680</v>
      </c>
      <c r="M30" s="33">
        <f>ROUNDUP(M27*$B$2+M28*$B$3+M29*$B$4,-1)</f>
        <v>13510</v>
      </c>
      <c r="N30" s="34" t="s">
        <v>8</v>
      </c>
      <c r="O30" s="28"/>
      <c r="P30" s="35"/>
      <c r="Q30" s="36"/>
      <c r="R30" s="36"/>
      <c r="S30" s="36"/>
      <c r="T30" s="36"/>
      <c r="U30" s="42"/>
      <c r="V30" s="28"/>
    </row>
    <row r="31" spans="2:22" s="4" customFormat="1" ht="18.75" customHeight="1" hidden="1">
      <c r="B31" s="25"/>
      <c r="C31" s="32"/>
      <c r="D31" s="58"/>
      <c r="E31" s="26"/>
      <c r="F31" s="58"/>
      <c r="G31" s="52"/>
      <c r="H31" s="52"/>
      <c r="I31" s="186">
        <v>155</v>
      </c>
      <c r="J31" s="33">
        <v>6</v>
      </c>
      <c r="K31" s="33">
        <v>6.1</v>
      </c>
      <c r="L31" s="33">
        <v>6.4</v>
      </c>
      <c r="M31" s="33">
        <v>6.7</v>
      </c>
      <c r="N31" s="34" t="s">
        <v>5</v>
      </c>
      <c r="O31" s="28"/>
      <c r="P31" s="59" t="s">
        <v>17</v>
      </c>
      <c r="Q31" s="36"/>
      <c r="R31" s="36"/>
      <c r="S31" s="36"/>
      <c r="T31" s="36" t="s">
        <v>18</v>
      </c>
      <c r="U31" s="42"/>
      <c r="V31" s="28"/>
    </row>
    <row r="32" spans="2:22" s="4" customFormat="1" ht="18.75" customHeight="1" hidden="1">
      <c r="B32" s="25"/>
      <c r="C32" s="32"/>
      <c r="D32" s="58"/>
      <c r="E32" s="26"/>
      <c r="F32" s="58"/>
      <c r="G32" s="52"/>
      <c r="H32" s="52"/>
      <c r="I32" s="186"/>
      <c r="J32" s="33">
        <v>1.3</v>
      </c>
      <c r="K32" s="33">
        <v>1.4</v>
      </c>
      <c r="L32" s="33">
        <v>1.5</v>
      </c>
      <c r="M32" s="33">
        <v>1.6</v>
      </c>
      <c r="N32" s="34" t="s">
        <v>6</v>
      </c>
      <c r="O32" s="28"/>
      <c r="P32" s="59"/>
      <c r="Q32" s="36"/>
      <c r="R32" s="36"/>
      <c r="S32" s="36"/>
      <c r="T32" s="36"/>
      <c r="U32" s="42"/>
      <c r="V32" s="28"/>
    </row>
    <row r="33" spans="2:22" s="4" customFormat="1" ht="18.75" customHeight="1" hidden="1">
      <c r="B33" s="25"/>
      <c r="C33" s="32"/>
      <c r="D33" s="58"/>
      <c r="E33" s="26"/>
      <c r="F33" s="58"/>
      <c r="G33" s="52"/>
      <c r="H33" s="52"/>
      <c r="I33" s="186"/>
      <c r="J33" s="33">
        <f>J68</f>
        <v>1.7</v>
      </c>
      <c r="K33" s="33">
        <f>K68</f>
        <v>1.8</v>
      </c>
      <c r="L33" s="33">
        <f>L68</f>
        <v>1.9</v>
      </c>
      <c r="M33" s="33">
        <f>M68</f>
        <v>2</v>
      </c>
      <c r="N33" s="34" t="s">
        <v>7</v>
      </c>
      <c r="O33" s="28"/>
      <c r="P33" s="59"/>
      <c r="Q33" s="36"/>
      <c r="R33" s="36"/>
      <c r="S33" s="36"/>
      <c r="T33" s="36"/>
      <c r="U33" s="42"/>
      <c r="V33" s="28"/>
    </row>
    <row r="34" spans="2:22" s="4" customFormat="1" ht="18.75" customHeight="1" hidden="1">
      <c r="B34" s="25"/>
      <c r="C34" s="32"/>
      <c r="D34" s="58"/>
      <c r="E34" s="26"/>
      <c r="F34" s="58"/>
      <c r="G34" s="52"/>
      <c r="H34" s="52"/>
      <c r="I34" s="186"/>
      <c r="J34" s="33">
        <f>ROUNDUP(J31*$B$2+J32*$B$3+J33*$B$4,-1)</f>
        <v>12420</v>
      </c>
      <c r="K34" s="33">
        <f>ROUNDUP(K31*$B$2+K32*$B$3+K33*$B$4,-1)</f>
        <v>12650</v>
      </c>
      <c r="L34" s="33">
        <f>ROUNDUP(L31*$B$2+L32*$B$3+L33*$B$4,-1)</f>
        <v>13280</v>
      </c>
      <c r="M34" s="33">
        <f>ROUNDUP(M31*$B$2+M32*$B$3+M33*$B$4,-1)</f>
        <v>13910</v>
      </c>
      <c r="N34" s="34" t="s">
        <v>8</v>
      </c>
      <c r="O34" s="28"/>
      <c r="P34" s="59"/>
      <c r="Q34" s="36"/>
      <c r="R34" s="36"/>
      <c r="S34" s="36"/>
      <c r="T34" s="36"/>
      <c r="U34" s="42"/>
      <c r="V34" s="28"/>
    </row>
    <row r="35" spans="2:22" s="4" customFormat="1" ht="18.75" customHeight="1" hidden="1">
      <c r="B35" s="25"/>
      <c r="C35" s="32"/>
      <c r="D35" s="26"/>
      <c r="E35" s="60"/>
      <c r="F35" s="60"/>
      <c r="G35" s="60"/>
      <c r="H35" s="26"/>
      <c r="I35" s="52"/>
      <c r="J35" s="186">
        <v>165</v>
      </c>
      <c r="K35" s="33">
        <v>6.2</v>
      </c>
      <c r="L35" s="33">
        <v>6.5</v>
      </c>
      <c r="M35" s="33">
        <v>6.7</v>
      </c>
      <c r="N35" s="34" t="s">
        <v>5</v>
      </c>
      <c r="O35" s="28"/>
      <c r="P35" s="35" t="s">
        <v>19</v>
      </c>
      <c r="Q35" s="36"/>
      <c r="R35" s="36"/>
      <c r="S35" s="36"/>
      <c r="T35" s="36" t="s">
        <v>20</v>
      </c>
      <c r="U35" s="42"/>
      <c r="V35" s="28"/>
    </row>
    <row r="36" spans="2:22" s="4" customFormat="1" ht="18.75" customHeight="1" hidden="1">
      <c r="B36" s="25"/>
      <c r="C36" s="32"/>
      <c r="D36" s="26"/>
      <c r="E36" s="60"/>
      <c r="F36" s="60"/>
      <c r="G36" s="60"/>
      <c r="H36" s="26"/>
      <c r="I36" s="52"/>
      <c r="J36" s="186"/>
      <c r="K36" s="33">
        <v>1.4</v>
      </c>
      <c r="L36" s="33">
        <v>1.5</v>
      </c>
      <c r="M36" s="33">
        <v>1.6</v>
      </c>
      <c r="N36" s="34" t="s">
        <v>6</v>
      </c>
      <c r="O36" s="28"/>
      <c r="P36" s="35"/>
      <c r="Q36" s="36"/>
      <c r="R36" s="36"/>
      <c r="S36" s="36"/>
      <c r="T36" s="36"/>
      <c r="U36" s="42"/>
      <c r="V36" s="28"/>
    </row>
    <row r="37" spans="2:22" s="4" customFormat="1" ht="18.75" customHeight="1" hidden="1">
      <c r="B37" s="25"/>
      <c r="C37" s="32"/>
      <c r="D37" s="26"/>
      <c r="E37" s="60"/>
      <c r="F37" s="60"/>
      <c r="G37" s="60"/>
      <c r="H37" s="26"/>
      <c r="I37" s="52"/>
      <c r="J37" s="186"/>
      <c r="K37" s="33">
        <f>K72</f>
        <v>1.8</v>
      </c>
      <c r="L37" s="33">
        <f>L72</f>
        <v>1.9</v>
      </c>
      <c r="M37" s="33">
        <f>M72</f>
        <v>2</v>
      </c>
      <c r="N37" s="34" t="s">
        <v>7</v>
      </c>
      <c r="O37" s="28"/>
      <c r="P37" s="35"/>
      <c r="Q37" s="36"/>
      <c r="R37" s="36"/>
      <c r="S37" s="36"/>
      <c r="T37" s="36"/>
      <c r="U37" s="42"/>
      <c r="V37" s="28"/>
    </row>
    <row r="38" spans="2:22" s="4" customFormat="1" ht="18.75" customHeight="1" hidden="1">
      <c r="B38" s="25"/>
      <c r="C38" s="32"/>
      <c r="D38" s="26"/>
      <c r="E38" s="60"/>
      <c r="F38" s="60"/>
      <c r="G38" s="60"/>
      <c r="H38" s="26"/>
      <c r="I38" s="52"/>
      <c r="J38" s="186"/>
      <c r="K38" s="33">
        <f>ROUNDUP(K35*$B$2+K36*$B$3+K37*$B$4,-1)</f>
        <v>12850</v>
      </c>
      <c r="L38" s="33">
        <f>ROUNDUP(L35*$B$2+L36*$B$3+L37*$B$4,-1)</f>
        <v>13480</v>
      </c>
      <c r="M38" s="33">
        <f>ROUNDUP(M35*$B$2+M36*$B$3+M37*$B$4,-1)</f>
        <v>13910</v>
      </c>
      <c r="N38" s="34" t="s">
        <v>8</v>
      </c>
      <c r="O38" s="28"/>
      <c r="P38" s="35"/>
      <c r="Q38" s="36"/>
      <c r="R38" s="36"/>
      <c r="S38" s="36"/>
      <c r="T38" s="36"/>
      <c r="U38" s="42"/>
      <c r="V38" s="28"/>
    </row>
    <row r="39" spans="2:22" s="4" customFormat="1" ht="18.75" customHeight="1" hidden="1">
      <c r="B39" s="25"/>
      <c r="C39" s="32"/>
      <c r="D39" s="26"/>
      <c r="E39" s="26"/>
      <c r="F39" s="52"/>
      <c r="G39" s="52"/>
      <c r="H39" s="26"/>
      <c r="I39" s="52"/>
      <c r="J39" s="52"/>
      <c r="K39" s="186">
        <v>175</v>
      </c>
      <c r="L39" s="41">
        <v>6.7</v>
      </c>
      <c r="M39" s="33">
        <v>6.9</v>
      </c>
      <c r="N39" s="34" t="s">
        <v>5</v>
      </c>
      <c r="O39" s="28"/>
      <c r="P39" s="170" t="s">
        <v>21</v>
      </c>
      <c r="Q39" s="170"/>
      <c r="R39" s="170"/>
      <c r="S39" s="170"/>
      <c r="T39" s="170"/>
      <c r="U39" s="61"/>
      <c r="V39" s="28"/>
    </row>
    <row r="40" spans="2:22" s="4" customFormat="1" ht="18.75" customHeight="1" hidden="1">
      <c r="B40" s="25"/>
      <c r="C40" s="32"/>
      <c r="D40" s="26"/>
      <c r="E40" s="26"/>
      <c r="F40" s="52"/>
      <c r="G40" s="52"/>
      <c r="H40" s="26"/>
      <c r="I40" s="52"/>
      <c r="J40" s="26"/>
      <c r="K40" s="186"/>
      <c r="L40" s="41">
        <v>1.5</v>
      </c>
      <c r="M40" s="33">
        <v>1.6</v>
      </c>
      <c r="N40" s="34" t="s">
        <v>6</v>
      </c>
      <c r="O40" s="28"/>
      <c r="P40" s="170"/>
      <c r="Q40" s="170"/>
      <c r="R40" s="170"/>
      <c r="S40" s="170"/>
      <c r="T40" s="170"/>
      <c r="U40" s="61"/>
      <c r="V40" s="28"/>
    </row>
    <row r="41" spans="2:22" s="4" customFormat="1" ht="18.75" customHeight="1" hidden="1">
      <c r="B41" s="25"/>
      <c r="C41" s="32"/>
      <c r="D41" s="26"/>
      <c r="E41" s="26"/>
      <c r="F41" s="52"/>
      <c r="G41" s="52"/>
      <c r="H41" s="26"/>
      <c r="I41" s="52"/>
      <c r="J41" s="26"/>
      <c r="K41" s="186"/>
      <c r="L41" s="41">
        <f>L76</f>
        <v>1.9</v>
      </c>
      <c r="M41" s="33">
        <f>M76</f>
        <v>2</v>
      </c>
      <c r="N41" s="34" t="s">
        <v>7</v>
      </c>
      <c r="O41" s="28"/>
      <c r="P41" s="170"/>
      <c r="Q41" s="170"/>
      <c r="R41" s="170"/>
      <c r="S41" s="170"/>
      <c r="T41" s="170"/>
      <c r="U41" s="42"/>
      <c r="V41" s="28"/>
    </row>
    <row r="42" spans="2:22" s="4" customFormat="1" ht="18.75" customHeight="1" hidden="1">
      <c r="B42" s="25"/>
      <c r="C42" s="32"/>
      <c r="D42" s="32"/>
      <c r="E42" s="26"/>
      <c r="F42" s="52"/>
      <c r="G42" s="52"/>
      <c r="H42" s="32"/>
      <c r="I42" s="62"/>
      <c r="J42" s="63"/>
      <c r="K42" s="186"/>
      <c r="L42" s="64">
        <f>ROUNDUP(L39*$B$2+L40*$B$3+L41*$B$4,-1)</f>
        <v>13880</v>
      </c>
      <c r="M42" s="65">
        <f>ROUNDUP(M39*$B$2+M40*$B$3+M41*$B$4,-1)</f>
        <v>14310</v>
      </c>
      <c r="N42" s="34" t="s">
        <v>8</v>
      </c>
      <c r="O42" s="28"/>
      <c r="P42" s="28"/>
      <c r="Q42" s="28"/>
      <c r="R42" s="28"/>
      <c r="S42" s="28"/>
      <c r="T42" s="28"/>
      <c r="U42" s="42"/>
      <c r="V42" s="28"/>
    </row>
    <row r="43" spans="2:22" s="4" customFormat="1" ht="18.75" customHeight="1" hidden="1">
      <c r="B43" s="25"/>
      <c r="C43" s="32"/>
      <c r="D43" s="32"/>
      <c r="E43" s="26"/>
      <c r="F43" s="52"/>
      <c r="G43" s="52"/>
      <c r="H43" s="32"/>
      <c r="I43" s="63"/>
      <c r="J43" s="63"/>
      <c r="K43" s="63"/>
      <c r="L43" s="63"/>
      <c r="M43" s="63"/>
      <c r="N43" s="63"/>
      <c r="O43" s="28"/>
      <c r="P43" s="28"/>
      <c r="Q43" s="28"/>
      <c r="R43" s="28"/>
      <c r="S43" s="28"/>
      <c r="T43" s="28"/>
      <c r="U43" s="42"/>
      <c r="V43" s="28"/>
    </row>
    <row r="44" spans="2:21" ht="15" hidden="1">
      <c r="B44" s="17"/>
      <c r="C44" s="18"/>
      <c r="D44" s="19"/>
      <c r="E44" s="18"/>
      <c r="F44" s="18"/>
      <c r="G44" s="20"/>
      <c r="H44" s="18"/>
      <c r="I44" s="21"/>
      <c r="J44" s="22"/>
      <c r="K44" s="22"/>
      <c r="L44" s="23"/>
      <c r="M44" s="21"/>
      <c r="N44" s="21"/>
      <c r="O44" s="21"/>
      <c r="P44" s="21"/>
      <c r="Q44" s="21"/>
      <c r="R44" s="21"/>
      <c r="S44" s="21"/>
      <c r="T44" s="21"/>
      <c r="U44" s="24"/>
    </row>
    <row r="45" spans="2:21" ht="16.5" hidden="1">
      <c r="B45" s="25">
        <f>B2</f>
        <v>2000</v>
      </c>
      <c r="C45" s="188" t="s">
        <v>22</v>
      </c>
      <c r="D45" s="189"/>
      <c r="E45" s="27">
        <v>140</v>
      </c>
      <c r="F45" s="27">
        <v>150</v>
      </c>
      <c r="G45" s="27">
        <v>160</v>
      </c>
      <c r="H45" s="27">
        <v>170</v>
      </c>
      <c r="I45" s="27">
        <v>180</v>
      </c>
      <c r="J45" s="27">
        <v>190</v>
      </c>
      <c r="K45" s="27">
        <v>200</v>
      </c>
      <c r="L45" s="27">
        <v>210</v>
      </c>
      <c r="M45" s="27">
        <v>220</v>
      </c>
      <c r="N45" s="28"/>
      <c r="O45" s="28"/>
      <c r="P45" s="82" t="s">
        <v>4</v>
      </c>
      <c r="Q45" s="30"/>
      <c r="R45" s="30"/>
      <c r="S45" s="30"/>
      <c r="T45" s="30"/>
      <c r="U45" s="31"/>
    </row>
    <row r="46" spans="2:21" ht="18" hidden="1">
      <c r="B46" s="25">
        <f>143*2</f>
        <v>286</v>
      </c>
      <c r="C46" s="32"/>
      <c r="D46" s="192">
        <v>105</v>
      </c>
      <c r="E46" s="41">
        <v>5.4</v>
      </c>
      <c r="F46" s="33">
        <v>5.6</v>
      </c>
      <c r="G46" s="33">
        <v>5.8</v>
      </c>
      <c r="H46" s="33">
        <v>6.1</v>
      </c>
      <c r="I46" s="33">
        <v>6.3</v>
      </c>
      <c r="J46" s="33">
        <v>6.5</v>
      </c>
      <c r="K46" s="33">
        <v>6.6</v>
      </c>
      <c r="L46" s="33">
        <v>6.9</v>
      </c>
      <c r="M46" s="33">
        <v>7.3</v>
      </c>
      <c r="N46" s="34" t="s">
        <v>5</v>
      </c>
      <c r="O46" s="28"/>
      <c r="P46" s="35" t="s">
        <v>24</v>
      </c>
      <c r="Q46" s="36"/>
      <c r="R46" s="36"/>
      <c r="S46" s="36"/>
      <c r="T46" s="36"/>
      <c r="U46" s="31"/>
    </row>
    <row r="47" spans="2:21" ht="18" hidden="1">
      <c r="B47" s="25">
        <f>11.6*2</f>
        <v>23.2</v>
      </c>
      <c r="C47" s="32"/>
      <c r="D47" s="192"/>
      <c r="E47" s="41"/>
      <c r="F47" s="33"/>
      <c r="G47" s="33"/>
      <c r="H47" s="33"/>
      <c r="I47" s="33"/>
      <c r="J47" s="33"/>
      <c r="K47" s="33"/>
      <c r="L47" s="33"/>
      <c r="M47" s="33"/>
      <c r="N47" s="34" t="s">
        <v>6</v>
      </c>
      <c r="O47" s="28"/>
      <c r="P47" s="35"/>
      <c r="Q47" s="36"/>
      <c r="R47" s="36"/>
      <c r="S47" s="36"/>
      <c r="T47" s="36"/>
      <c r="U47" s="31"/>
    </row>
    <row r="48" spans="2:21" ht="18" hidden="1">
      <c r="B48" s="25"/>
      <c r="C48" s="32"/>
      <c r="D48" s="192"/>
      <c r="E48" s="41">
        <v>1.2</v>
      </c>
      <c r="F48" s="33">
        <v>1.3</v>
      </c>
      <c r="G48" s="33">
        <v>1.4</v>
      </c>
      <c r="H48" s="33">
        <v>1.5</v>
      </c>
      <c r="I48" s="33">
        <v>1.6</v>
      </c>
      <c r="J48" s="33">
        <v>1.7</v>
      </c>
      <c r="K48" s="33">
        <v>1.8</v>
      </c>
      <c r="L48" s="33">
        <v>1.9</v>
      </c>
      <c r="M48" s="33">
        <v>2</v>
      </c>
      <c r="N48" s="34" t="s">
        <v>7</v>
      </c>
      <c r="O48" s="28"/>
      <c r="P48" s="35"/>
      <c r="Q48" s="36"/>
      <c r="R48" s="36"/>
      <c r="S48" s="36"/>
      <c r="T48" s="36"/>
      <c r="U48" s="31"/>
    </row>
    <row r="49" spans="2:21" ht="18" hidden="1">
      <c r="B49" s="25"/>
      <c r="C49" s="32"/>
      <c r="D49" s="192"/>
      <c r="E49" s="41">
        <f aca="true" t="shared" si="7" ref="E49:M49">ROUNDUP((E46-E11)*$B$2/2,-1)</f>
        <v>1000</v>
      </c>
      <c r="F49" s="41">
        <f t="shared" si="7"/>
        <v>1100</v>
      </c>
      <c r="G49" s="41">
        <f t="shared" si="7"/>
        <v>1200</v>
      </c>
      <c r="H49" s="41">
        <f t="shared" si="7"/>
        <v>1200</v>
      </c>
      <c r="I49" s="41">
        <f t="shared" si="7"/>
        <v>1200</v>
      </c>
      <c r="J49" s="41">
        <f t="shared" si="7"/>
        <v>1200</v>
      </c>
      <c r="K49" s="41">
        <f t="shared" si="7"/>
        <v>1100</v>
      </c>
      <c r="L49" s="41">
        <f t="shared" si="7"/>
        <v>1200</v>
      </c>
      <c r="M49" s="41">
        <f t="shared" si="7"/>
        <v>1500</v>
      </c>
      <c r="N49" s="34" t="s">
        <v>8</v>
      </c>
      <c r="O49" s="28"/>
      <c r="P49" s="35"/>
      <c r="Q49" s="36"/>
      <c r="R49" s="36"/>
      <c r="S49" s="36"/>
      <c r="T49" s="36"/>
      <c r="U49" s="31"/>
    </row>
    <row r="50" spans="2:21" ht="18" hidden="1">
      <c r="B50" s="25"/>
      <c r="C50" s="32"/>
      <c r="D50" s="38"/>
      <c r="E50" s="186">
        <v>115</v>
      </c>
      <c r="F50" s="75">
        <v>5.7</v>
      </c>
      <c r="G50" s="39">
        <v>5.9</v>
      </c>
      <c r="H50" s="39">
        <v>6.1</v>
      </c>
      <c r="I50" s="39">
        <v>6.6</v>
      </c>
      <c r="J50" s="39">
        <v>6.7</v>
      </c>
      <c r="K50" s="39">
        <v>6.8</v>
      </c>
      <c r="L50" s="76">
        <v>7</v>
      </c>
      <c r="M50" s="41">
        <v>7.3</v>
      </c>
      <c r="N50" s="34" t="s">
        <v>5</v>
      </c>
      <c r="O50" s="28"/>
      <c r="P50" s="35" t="s">
        <v>9</v>
      </c>
      <c r="Q50" s="36"/>
      <c r="R50" s="36"/>
      <c r="S50" s="36"/>
      <c r="T50" s="36" t="s">
        <v>10</v>
      </c>
      <c r="U50" s="42"/>
    </row>
    <row r="51" spans="2:21" ht="18" hidden="1">
      <c r="B51" s="25"/>
      <c r="C51" s="32"/>
      <c r="D51" s="38"/>
      <c r="E51" s="186"/>
      <c r="F51" s="75"/>
      <c r="G51" s="39"/>
      <c r="H51" s="39"/>
      <c r="I51" s="39"/>
      <c r="J51" s="39"/>
      <c r="K51" s="39"/>
      <c r="L51" s="76"/>
      <c r="M51" s="41"/>
      <c r="N51" s="34" t="s">
        <v>6</v>
      </c>
      <c r="O51" s="28"/>
      <c r="P51" s="35"/>
      <c r="Q51" s="36"/>
      <c r="R51" s="36"/>
      <c r="S51" s="36"/>
      <c r="T51" s="36"/>
      <c r="U51" s="42"/>
    </row>
    <row r="52" spans="2:21" ht="18" hidden="1">
      <c r="B52" s="44"/>
      <c r="C52" s="45"/>
      <c r="D52" s="38"/>
      <c r="E52" s="186"/>
      <c r="F52" s="75">
        <v>1.3</v>
      </c>
      <c r="G52" s="39">
        <v>1.4</v>
      </c>
      <c r="H52" s="39">
        <v>1.5</v>
      </c>
      <c r="I52" s="39">
        <v>1.6</v>
      </c>
      <c r="J52" s="39">
        <v>1.7</v>
      </c>
      <c r="K52" s="39">
        <v>1.8</v>
      </c>
      <c r="L52" s="77">
        <v>1.9</v>
      </c>
      <c r="M52" s="41">
        <v>2</v>
      </c>
      <c r="N52" s="34" t="s">
        <v>7</v>
      </c>
      <c r="O52" s="28"/>
      <c r="P52" s="35"/>
      <c r="Q52" s="36"/>
      <c r="R52" s="36"/>
      <c r="S52" s="36"/>
      <c r="T52" s="36"/>
      <c r="U52" s="42"/>
    </row>
    <row r="53" spans="2:21" ht="18" hidden="1">
      <c r="B53" s="44"/>
      <c r="C53" s="45"/>
      <c r="D53" s="38"/>
      <c r="E53" s="186"/>
      <c r="F53" s="41">
        <f aca="true" t="shared" si="8" ref="F53:M53">ROUNDUP((F50-F15)*$B$2/2,-1)</f>
        <v>1100</v>
      </c>
      <c r="G53" s="41">
        <f t="shared" si="8"/>
        <v>1100</v>
      </c>
      <c r="H53" s="41">
        <f t="shared" si="8"/>
        <v>1100</v>
      </c>
      <c r="I53" s="41">
        <f t="shared" si="8"/>
        <v>1400</v>
      </c>
      <c r="J53" s="41">
        <f t="shared" si="8"/>
        <v>1300</v>
      </c>
      <c r="K53" s="41">
        <f t="shared" si="8"/>
        <v>1200</v>
      </c>
      <c r="L53" s="78">
        <f t="shared" si="8"/>
        <v>1200</v>
      </c>
      <c r="M53" s="41">
        <f t="shared" si="8"/>
        <v>1200</v>
      </c>
      <c r="N53" s="34" t="s">
        <v>8</v>
      </c>
      <c r="O53" s="28"/>
      <c r="P53" s="35"/>
      <c r="Q53" s="36"/>
      <c r="R53" s="36"/>
      <c r="S53" s="36"/>
      <c r="T53" s="36"/>
      <c r="U53" s="42"/>
    </row>
    <row r="54" spans="2:21" ht="18" hidden="1">
      <c r="B54" s="49"/>
      <c r="C54" s="50"/>
      <c r="D54" s="51"/>
      <c r="E54" s="52"/>
      <c r="F54" s="186">
        <v>125</v>
      </c>
      <c r="G54" s="41">
        <v>6</v>
      </c>
      <c r="H54" s="33">
        <v>6.4</v>
      </c>
      <c r="I54" s="33">
        <v>6.5</v>
      </c>
      <c r="J54" s="33">
        <v>6.8</v>
      </c>
      <c r="K54" s="33">
        <v>7.1</v>
      </c>
      <c r="L54" s="33">
        <v>7.3</v>
      </c>
      <c r="M54" s="33">
        <v>7.7</v>
      </c>
      <c r="N54" s="34" t="s">
        <v>5</v>
      </c>
      <c r="O54" s="28"/>
      <c r="P54" s="35" t="s">
        <v>11</v>
      </c>
      <c r="Q54" s="36"/>
      <c r="R54" s="36"/>
      <c r="S54" s="36"/>
      <c r="T54" s="36" t="s">
        <v>12</v>
      </c>
      <c r="U54" s="42"/>
    </row>
    <row r="55" spans="2:21" ht="18" hidden="1">
      <c r="B55" s="49"/>
      <c r="C55" s="50"/>
      <c r="D55" s="51"/>
      <c r="E55" s="52"/>
      <c r="F55" s="186"/>
      <c r="G55" s="41"/>
      <c r="H55" s="33"/>
      <c r="I55" s="33"/>
      <c r="J55" s="33"/>
      <c r="K55" s="33"/>
      <c r="L55" s="33"/>
      <c r="M55" s="33"/>
      <c r="N55" s="34" t="s">
        <v>6</v>
      </c>
      <c r="O55" s="28"/>
      <c r="P55" s="35"/>
      <c r="Q55" s="36"/>
      <c r="R55" s="36"/>
      <c r="S55" s="36"/>
      <c r="T55" s="36"/>
      <c r="U55" s="42"/>
    </row>
    <row r="56" spans="2:21" ht="18" hidden="1">
      <c r="B56" s="4"/>
      <c r="C56" s="4"/>
      <c r="D56" s="4"/>
      <c r="E56" s="52"/>
      <c r="F56" s="186"/>
      <c r="G56" s="41">
        <v>1.4</v>
      </c>
      <c r="H56" s="33">
        <v>1.5</v>
      </c>
      <c r="I56" s="33">
        <v>1.6</v>
      </c>
      <c r="J56" s="33">
        <v>1.7</v>
      </c>
      <c r="K56" s="33">
        <v>1.8</v>
      </c>
      <c r="L56" s="33">
        <v>1.9</v>
      </c>
      <c r="M56" s="33">
        <v>2</v>
      </c>
      <c r="N56" s="34" t="s">
        <v>7</v>
      </c>
      <c r="O56" s="28"/>
      <c r="P56" s="35"/>
      <c r="Q56" s="36"/>
      <c r="R56" s="36"/>
      <c r="S56" s="36"/>
      <c r="T56" s="36"/>
      <c r="U56" s="42"/>
    </row>
    <row r="57" spans="2:21" ht="18" hidden="1">
      <c r="B57" s="4"/>
      <c r="C57" s="4"/>
      <c r="D57" s="4"/>
      <c r="E57" s="52"/>
      <c r="F57" s="186"/>
      <c r="G57" s="33">
        <f aca="true" t="shared" si="9" ref="G57:M57">ROUNDUP((G54-G19)*$B$2/2,-1)</f>
        <v>1200</v>
      </c>
      <c r="H57" s="33">
        <f t="shared" si="9"/>
        <v>1200</v>
      </c>
      <c r="I57" s="33">
        <f t="shared" si="9"/>
        <v>1100</v>
      </c>
      <c r="J57" s="33">
        <f t="shared" si="9"/>
        <v>1300</v>
      </c>
      <c r="K57" s="33">
        <f t="shared" si="9"/>
        <v>1400</v>
      </c>
      <c r="L57" s="33">
        <f t="shared" si="9"/>
        <v>1400</v>
      </c>
      <c r="M57" s="41">
        <f t="shared" si="9"/>
        <v>1500</v>
      </c>
      <c r="N57" s="34" t="s">
        <v>8</v>
      </c>
      <c r="O57" s="28"/>
      <c r="P57" s="35"/>
      <c r="Q57" s="36"/>
      <c r="R57" s="36"/>
      <c r="S57" s="36"/>
      <c r="T57" s="36"/>
      <c r="U57" s="42"/>
    </row>
    <row r="58" spans="2:21" ht="18" hidden="1">
      <c r="B58" s="53"/>
      <c r="C58" s="54"/>
      <c r="D58" s="55"/>
      <c r="E58" s="45"/>
      <c r="F58" s="52"/>
      <c r="G58" s="186">
        <v>135</v>
      </c>
      <c r="H58" s="41">
        <v>6.7</v>
      </c>
      <c r="I58" s="33">
        <v>6.8</v>
      </c>
      <c r="J58" s="33">
        <v>7</v>
      </c>
      <c r="K58" s="33">
        <v>7.2</v>
      </c>
      <c r="L58" s="33">
        <v>7.4</v>
      </c>
      <c r="M58" s="33">
        <v>7.8</v>
      </c>
      <c r="N58" s="34" t="s">
        <v>5</v>
      </c>
      <c r="O58" s="28"/>
      <c r="P58" s="35" t="s">
        <v>13</v>
      </c>
      <c r="Q58" s="36"/>
      <c r="R58" s="36"/>
      <c r="S58" s="36"/>
      <c r="T58" s="36" t="s">
        <v>14</v>
      </c>
      <c r="U58" s="42"/>
    </row>
    <row r="59" spans="2:21" ht="18" hidden="1">
      <c r="B59" s="53"/>
      <c r="C59" s="56"/>
      <c r="D59" s="56"/>
      <c r="E59" s="4"/>
      <c r="F59" s="52"/>
      <c r="G59" s="186"/>
      <c r="H59" s="41"/>
      <c r="I59" s="33"/>
      <c r="J59" s="33"/>
      <c r="K59" s="33"/>
      <c r="L59" s="33"/>
      <c r="M59" s="33"/>
      <c r="N59" s="34" t="s">
        <v>6</v>
      </c>
      <c r="O59" s="28"/>
      <c r="P59" s="35"/>
      <c r="Q59" s="36"/>
      <c r="R59" s="36"/>
      <c r="S59" s="36"/>
      <c r="T59" s="36"/>
      <c r="U59" s="42"/>
    </row>
    <row r="60" spans="2:21" ht="18" hidden="1">
      <c r="B60" s="57"/>
      <c r="C60" s="45"/>
      <c r="D60" s="28"/>
      <c r="E60" s="52"/>
      <c r="F60" s="52"/>
      <c r="G60" s="186"/>
      <c r="H60" s="41">
        <v>1.5</v>
      </c>
      <c r="I60" s="33">
        <v>1.6</v>
      </c>
      <c r="J60" s="33">
        <v>1.7</v>
      </c>
      <c r="K60" s="33">
        <v>1.8</v>
      </c>
      <c r="L60" s="33">
        <v>1.9</v>
      </c>
      <c r="M60" s="33">
        <v>2</v>
      </c>
      <c r="N60" s="34" t="s">
        <v>7</v>
      </c>
      <c r="O60" s="28"/>
      <c r="P60" s="35"/>
      <c r="Q60" s="36"/>
      <c r="R60" s="36"/>
      <c r="S60" s="36"/>
      <c r="T60" s="36"/>
      <c r="U60" s="42"/>
    </row>
    <row r="61" spans="2:21" ht="18" hidden="1">
      <c r="B61" s="57"/>
      <c r="C61" s="45"/>
      <c r="D61" s="28"/>
      <c r="E61" s="52"/>
      <c r="F61" s="52"/>
      <c r="G61" s="186"/>
      <c r="H61" s="33">
        <f aca="true" t="shared" si="10" ref="H61:M61">ROUNDUP((H58-H23)*$B$2/2,-1)</f>
        <v>1200</v>
      </c>
      <c r="I61" s="33">
        <f t="shared" si="10"/>
        <v>1100</v>
      </c>
      <c r="J61" s="33">
        <f t="shared" si="10"/>
        <v>1300</v>
      </c>
      <c r="K61" s="33">
        <f t="shared" si="10"/>
        <v>1400</v>
      </c>
      <c r="L61" s="33">
        <f t="shared" si="10"/>
        <v>1400</v>
      </c>
      <c r="M61" s="41">
        <f t="shared" si="10"/>
        <v>1500</v>
      </c>
      <c r="N61" s="34" t="s">
        <v>8</v>
      </c>
      <c r="O61" s="28"/>
      <c r="P61" s="35"/>
      <c r="Q61" s="36"/>
      <c r="R61" s="36"/>
      <c r="S61" s="36"/>
      <c r="T61" s="36"/>
      <c r="U61" s="42"/>
    </row>
    <row r="62" spans="2:21" ht="18" hidden="1">
      <c r="B62" s="44"/>
      <c r="C62" s="32"/>
      <c r="D62" s="58"/>
      <c r="E62" s="26"/>
      <c r="F62" s="52"/>
      <c r="G62" s="52"/>
      <c r="H62" s="186">
        <v>145</v>
      </c>
      <c r="I62" s="41">
        <v>6.9</v>
      </c>
      <c r="J62" s="33">
        <v>7.1</v>
      </c>
      <c r="K62" s="33">
        <v>7.3</v>
      </c>
      <c r="L62" s="33">
        <v>7.6</v>
      </c>
      <c r="M62" s="33">
        <v>8</v>
      </c>
      <c r="N62" s="34" t="s">
        <v>5</v>
      </c>
      <c r="O62" s="28"/>
      <c r="P62" s="35" t="s">
        <v>15</v>
      </c>
      <c r="Q62" s="36"/>
      <c r="R62" s="36"/>
      <c r="S62" s="36"/>
      <c r="T62" s="36" t="s">
        <v>16</v>
      </c>
      <c r="U62" s="42"/>
    </row>
    <row r="63" spans="2:21" ht="18" hidden="1">
      <c r="B63" s="44"/>
      <c r="C63" s="32"/>
      <c r="D63" s="58"/>
      <c r="E63" s="26"/>
      <c r="F63" s="52"/>
      <c r="G63" s="52"/>
      <c r="H63" s="186"/>
      <c r="I63" s="41"/>
      <c r="J63" s="33"/>
      <c r="K63" s="33"/>
      <c r="L63" s="33"/>
      <c r="M63" s="33"/>
      <c r="N63" s="34" t="s">
        <v>6</v>
      </c>
      <c r="O63" s="28"/>
      <c r="P63" s="35"/>
      <c r="Q63" s="36"/>
      <c r="R63" s="36"/>
      <c r="S63" s="36"/>
      <c r="T63" s="36"/>
      <c r="U63" s="42"/>
    </row>
    <row r="64" spans="2:21" ht="18" hidden="1">
      <c r="B64" s="4"/>
      <c r="C64" s="32"/>
      <c r="D64" s="58"/>
      <c r="E64" s="26"/>
      <c r="F64" s="52"/>
      <c r="G64" s="52"/>
      <c r="H64" s="186"/>
      <c r="I64" s="41">
        <v>1.6</v>
      </c>
      <c r="J64" s="33">
        <v>1.7</v>
      </c>
      <c r="K64" s="33">
        <v>1.8</v>
      </c>
      <c r="L64" s="33">
        <v>1.9</v>
      </c>
      <c r="M64" s="33">
        <v>2</v>
      </c>
      <c r="N64" s="34" t="s">
        <v>7</v>
      </c>
      <c r="O64" s="28"/>
      <c r="P64" s="35"/>
      <c r="Q64" s="36"/>
      <c r="R64" s="36"/>
      <c r="S64" s="36"/>
      <c r="T64" s="36"/>
      <c r="U64" s="42"/>
    </row>
    <row r="65" spans="2:21" ht="18" hidden="1">
      <c r="B65" s="4"/>
      <c r="C65" s="32"/>
      <c r="D65" s="58"/>
      <c r="E65" s="26"/>
      <c r="F65" s="52"/>
      <c r="G65" s="52"/>
      <c r="H65" s="186"/>
      <c r="I65" s="33">
        <f>ROUNDUP((I62-I27)*$B$2/2,-1)</f>
        <v>1100</v>
      </c>
      <c r="J65" s="33">
        <f>ROUNDUP((J62-J27)*$B$2/2,-1)</f>
        <v>1200</v>
      </c>
      <c r="K65" s="33">
        <f>ROUNDUP((K62-K27)*$B$2/2,-1)</f>
        <v>1300</v>
      </c>
      <c r="L65" s="33">
        <f>ROUNDUP((L62-L27)*$B$2/2,-1)</f>
        <v>1500</v>
      </c>
      <c r="M65" s="41">
        <f>ROUNDUP((M62-M27)*$B$2/2,-1)</f>
        <v>1500</v>
      </c>
      <c r="N65" s="34" t="s">
        <v>8</v>
      </c>
      <c r="O65" s="28"/>
      <c r="P65" s="35"/>
      <c r="Q65" s="36"/>
      <c r="R65" s="36"/>
      <c r="S65" s="36"/>
      <c r="T65" s="36"/>
      <c r="U65" s="42"/>
    </row>
    <row r="66" spans="2:21" ht="18" hidden="1">
      <c r="B66" s="25"/>
      <c r="C66" s="32"/>
      <c r="D66" s="58"/>
      <c r="E66" s="26"/>
      <c r="F66" s="58"/>
      <c r="G66" s="52"/>
      <c r="H66" s="52"/>
      <c r="I66" s="186">
        <v>155</v>
      </c>
      <c r="J66" s="41">
        <v>7.3</v>
      </c>
      <c r="K66" s="33">
        <v>7.4</v>
      </c>
      <c r="L66" s="33">
        <v>7.8</v>
      </c>
      <c r="M66" s="33">
        <v>8.2</v>
      </c>
      <c r="N66" s="34" t="s">
        <v>5</v>
      </c>
      <c r="O66" s="28"/>
      <c r="P66" s="59" t="s">
        <v>17</v>
      </c>
      <c r="Q66" s="36"/>
      <c r="R66" s="36"/>
      <c r="S66" s="36"/>
      <c r="T66" s="36" t="s">
        <v>18</v>
      </c>
      <c r="U66" s="42"/>
    </row>
    <row r="67" spans="2:21" ht="18" hidden="1">
      <c r="B67" s="25"/>
      <c r="C67" s="32"/>
      <c r="D67" s="58"/>
      <c r="E67" s="26"/>
      <c r="F67" s="58"/>
      <c r="G67" s="52"/>
      <c r="H67" s="52"/>
      <c r="I67" s="186"/>
      <c r="J67" s="41"/>
      <c r="K67" s="33"/>
      <c r="L67" s="33"/>
      <c r="M67" s="33"/>
      <c r="N67" s="34" t="s">
        <v>6</v>
      </c>
      <c r="O67" s="28"/>
      <c r="P67" s="59"/>
      <c r="Q67" s="36"/>
      <c r="R67" s="36"/>
      <c r="S67" s="36"/>
      <c r="T67" s="36"/>
      <c r="U67" s="42"/>
    </row>
    <row r="68" spans="2:21" ht="18" hidden="1">
      <c r="B68" s="25"/>
      <c r="C68" s="32"/>
      <c r="D68" s="58"/>
      <c r="E68" s="26"/>
      <c r="F68" s="58"/>
      <c r="G68" s="52"/>
      <c r="H68" s="52"/>
      <c r="I68" s="186"/>
      <c r="J68" s="41">
        <v>1.7</v>
      </c>
      <c r="K68" s="33">
        <v>1.8</v>
      </c>
      <c r="L68" s="33">
        <v>1.9</v>
      </c>
      <c r="M68" s="33">
        <v>2</v>
      </c>
      <c r="N68" s="34" t="s">
        <v>7</v>
      </c>
      <c r="O68" s="28"/>
      <c r="P68" s="59"/>
      <c r="Q68" s="36"/>
      <c r="R68" s="36"/>
      <c r="S68" s="36"/>
      <c r="T68" s="36"/>
      <c r="U68" s="42"/>
    </row>
    <row r="69" spans="2:21" ht="18" hidden="1">
      <c r="B69" s="25"/>
      <c r="C69" s="32"/>
      <c r="D69" s="58"/>
      <c r="E69" s="26"/>
      <c r="F69" s="58"/>
      <c r="G69" s="52"/>
      <c r="H69" s="52"/>
      <c r="I69" s="186"/>
      <c r="J69" s="33">
        <f>ROUNDUP((J66-J31)*$B$2/2,-1)</f>
        <v>1300</v>
      </c>
      <c r="K69" s="33">
        <f>ROUNDUP((K66-K31)*$B$2/2,-1)</f>
        <v>1300</v>
      </c>
      <c r="L69" s="33">
        <f>ROUNDUP((L66-L31)*$B$2/2,-1)</f>
        <v>1400</v>
      </c>
      <c r="M69" s="41">
        <f>ROUNDUP((M66-M31)*$B$2/2,-1)</f>
        <v>1500</v>
      </c>
      <c r="N69" s="34" t="s">
        <v>8</v>
      </c>
      <c r="O69" s="28"/>
      <c r="P69" s="59"/>
      <c r="Q69" s="36"/>
      <c r="R69" s="36"/>
      <c r="S69" s="36"/>
      <c r="T69" s="36"/>
      <c r="U69" s="42"/>
    </row>
    <row r="70" spans="2:21" ht="18" hidden="1">
      <c r="B70" s="25"/>
      <c r="C70" s="32"/>
      <c r="D70" s="26"/>
      <c r="E70" s="60"/>
      <c r="F70" s="60"/>
      <c r="G70" s="60"/>
      <c r="H70" s="26"/>
      <c r="I70" s="52"/>
      <c r="J70" s="186">
        <v>165</v>
      </c>
      <c r="K70" s="41">
        <v>7.5</v>
      </c>
      <c r="L70" s="33">
        <v>8</v>
      </c>
      <c r="M70" s="33">
        <v>8.3</v>
      </c>
      <c r="N70" s="34" t="s">
        <v>5</v>
      </c>
      <c r="O70" s="28"/>
      <c r="P70" s="35" t="s">
        <v>19</v>
      </c>
      <c r="Q70" s="36"/>
      <c r="R70" s="36"/>
      <c r="S70" s="36"/>
      <c r="T70" s="36" t="s">
        <v>20</v>
      </c>
      <c r="U70" s="42"/>
    </row>
    <row r="71" spans="2:21" ht="18" hidden="1">
      <c r="B71" s="25"/>
      <c r="C71" s="32"/>
      <c r="D71" s="26"/>
      <c r="E71" s="60"/>
      <c r="F71" s="60"/>
      <c r="G71" s="60"/>
      <c r="H71" s="26"/>
      <c r="I71" s="52"/>
      <c r="J71" s="186"/>
      <c r="K71" s="41"/>
      <c r="L71" s="33"/>
      <c r="M71" s="33"/>
      <c r="N71" s="34" t="s">
        <v>6</v>
      </c>
      <c r="O71" s="28"/>
      <c r="P71" s="35"/>
      <c r="Q71" s="36"/>
      <c r="R71" s="36"/>
      <c r="S71" s="36"/>
      <c r="T71" s="36"/>
      <c r="U71" s="42"/>
    </row>
    <row r="72" spans="2:21" ht="18" hidden="1">
      <c r="B72" s="25"/>
      <c r="C72" s="32"/>
      <c r="D72" s="26"/>
      <c r="E72" s="60"/>
      <c r="F72" s="60"/>
      <c r="G72" s="60"/>
      <c r="H72" s="26"/>
      <c r="I72" s="52"/>
      <c r="J72" s="186"/>
      <c r="K72" s="41">
        <v>1.8</v>
      </c>
      <c r="L72" s="33">
        <v>1.9</v>
      </c>
      <c r="M72" s="33">
        <v>2</v>
      </c>
      <c r="N72" s="34" t="s">
        <v>7</v>
      </c>
      <c r="O72" s="28"/>
      <c r="P72" s="35"/>
      <c r="Q72" s="36"/>
      <c r="R72" s="36"/>
      <c r="S72" s="36"/>
      <c r="T72" s="36"/>
      <c r="U72" s="42"/>
    </row>
    <row r="73" spans="2:21" ht="18" hidden="1">
      <c r="B73" s="25"/>
      <c r="C73" s="32"/>
      <c r="D73" s="26"/>
      <c r="E73" s="60"/>
      <c r="F73" s="60"/>
      <c r="G73" s="60"/>
      <c r="H73" s="26"/>
      <c r="I73" s="52"/>
      <c r="J73" s="186"/>
      <c r="K73" s="33">
        <f>ROUNDUP((K70-K35)*$B$2/2,-1)</f>
        <v>1300</v>
      </c>
      <c r="L73" s="33">
        <f>ROUNDUP((L70-L35)*$B$2/2,-1)</f>
        <v>1500</v>
      </c>
      <c r="M73" s="41">
        <f>ROUNDUP((M70-M35)*$B$2/2,-1)</f>
        <v>1600</v>
      </c>
      <c r="N73" s="34" t="s">
        <v>8</v>
      </c>
      <c r="O73" s="28"/>
      <c r="P73" s="35"/>
      <c r="Q73" s="36"/>
      <c r="R73" s="36"/>
      <c r="S73" s="36"/>
      <c r="T73" s="36"/>
      <c r="U73" s="42"/>
    </row>
    <row r="74" spans="2:21" ht="16.5" customHeight="1" hidden="1">
      <c r="B74" s="25"/>
      <c r="C74" s="32"/>
      <c r="D74" s="26"/>
      <c r="E74" s="26"/>
      <c r="F74" s="52"/>
      <c r="G74" s="52"/>
      <c r="H74" s="26"/>
      <c r="I74" s="52"/>
      <c r="J74" s="52"/>
      <c r="K74" s="186">
        <v>175</v>
      </c>
      <c r="L74" s="41">
        <v>8.2</v>
      </c>
      <c r="M74" s="33">
        <v>8.5</v>
      </c>
      <c r="N74" s="34" t="s">
        <v>5</v>
      </c>
      <c r="O74" s="28"/>
      <c r="P74" s="170" t="s">
        <v>21</v>
      </c>
      <c r="Q74" s="170"/>
      <c r="R74" s="170"/>
      <c r="S74" s="170"/>
      <c r="T74" s="170"/>
      <c r="U74" s="61"/>
    </row>
    <row r="75" spans="2:21" ht="16.5" customHeight="1" hidden="1">
      <c r="B75" s="25"/>
      <c r="C75" s="32"/>
      <c r="D75" s="26"/>
      <c r="E75" s="26"/>
      <c r="F75" s="52"/>
      <c r="G75" s="52"/>
      <c r="H75" s="26"/>
      <c r="I75" s="52"/>
      <c r="J75" s="26"/>
      <c r="K75" s="186"/>
      <c r="L75" s="41"/>
      <c r="M75" s="33"/>
      <c r="N75" s="34" t="s">
        <v>6</v>
      </c>
      <c r="O75" s="28"/>
      <c r="P75" s="170"/>
      <c r="Q75" s="170"/>
      <c r="R75" s="170"/>
      <c r="S75" s="170"/>
      <c r="T75" s="170"/>
      <c r="U75" s="61"/>
    </row>
    <row r="76" spans="2:21" ht="16.5" customHeight="1" hidden="1">
      <c r="B76" s="25"/>
      <c r="C76" s="32"/>
      <c r="D76" s="26"/>
      <c r="E76" s="26"/>
      <c r="F76" s="52"/>
      <c r="G76" s="52"/>
      <c r="H76" s="26"/>
      <c r="I76" s="52"/>
      <c r="J76" s="26"/>
      <c r="K76" s="186"/>
      <c r="L76" s="41">
        <v>1.9</v>
      </c>
      <c r="M76" s="33">
        <v>2</v>
      </c>
      <c r="N76" s="34" t="s">
        <v>7</v>
      </c>
      <c r="O76" s="28"/>
      <c r="P76" s="170"/>
      <c r="Q76" s="170"/>
      <c r="R76" s="170"/>
      <c r="S76" s="170"/>
      <c r="T76" s="170"/>
      <c r="U76" s="42"/>
    </row>
    <row r="77" spans="2:21" ht="16.5" hidden="1">
      <c r="B77" s="25"/>
      <c r="C77" s="32"/>
      <c r="D77" s="32"/>
      <c r="E77" s="26"/>
      <c r="F77" s="52"/>
      <c r="G77" s="52"/>
      <c r="H77" s="32"/>
      <c r="I77" s="62"/>
      <c r="J77" s="63"/>
      <c r="K77" s="186"/>
      <c r="L77" s="65">
        <f>ROUNDUP((L74-L39)*$B$2/2,-1)</f>
        <v>1500</v>
      </c>
      <c r="M77" s="41">
        <f>ROUNDUP((M74-M39)*$B$2/2,-1)</f>
        <v>1600</v>
      </c>
      <c r="N77" s="34" t="s">
        <v>8</v>
      </c>
      <c r="O77" s="28"/>
      <c r="P77" s="28"/>
      <c r="Q77" s="28"/>
      <c r="R77" s="28"/>
      <c r="S77" s="28"/>
      <c r="T77" s="28"/>
      <c r="U77" s="42"/>
    </row>
    <row r="78" spans="2:21" ht="16.5" hidden="1">
      <c r="B78" s="25"/>
      <c r="C78" s="32"/>
      <c r="D78" s="32"/>
      <c r="E78" s="26"/>
      <c r="F78" s="52"/>
      <c r="G78" s="52"/>
      <c r="H78" s="32"/>
      <c r="I78" s="63"/>
      <c r="J78" s="63"/>
      <c r="K78" s="63"/>
      <c r="L78" s="63"/>
      <c r="M78" s="63"/>
      <c r="N78" s="63"/>
      <c r="O78" s="28"/>
      <c r="P78" s="28"/>
      <c r="Q78" s="28"/>
      <c r="R78" s="28"/>
      <c r="S78" s="28"/>
      <c r="T78" s="28"/>
      <c r="U78" s="42"/>
    </row>
    <row r="79" ht="15" hidden="1"/>
    <row r="80" spans="2:21" ht="15" hidden="1">
      <c r="B80" s="17"/>
      <c r="C80" s="18"/>
      <c r="D80" s="19"/>
      <c r="E80" s="18"/>
      <c r="F80" s="18"/>
      <c r="G80" s="20"/>
      <c r="H80" s="18"/>
      <c r="I80" s="21"/>
      <c r="J80" s="22"/>
      <c r="K80" s="22"/>
      <c r="L80" s="23"/>
      <c r="M80" s="21"/>
      <c r="N80" s="21"/>
      <c r="O80" s="21"/>
      <c r="P80" s="21"/>
      <c r="Q80" s="21"/>
      <c r="R80" s="21"/>
      <c r="S80" s="21"/>
      <c r="T80" s="21"/>
      <c r="U80" s="24"/>
    </row>
    <row r="81" spans="2:21" ht="16.5" hidden="1">
      <c r="B81" s="25">
        <f>B2</f>
        <v>2000</v>
      </c>
      <c r="C81" s="188" t="s">
        <v>23</v>
      </c>
      <c r="D81" s="189"/>
      <c r="E81" s="27">
        <v>140</v>
      </c>
      <c r="F81" s="27">
        <v>150</v>
      </c>
      <c r="G81" s="27">
        <v>160</v>
      </c>
      <c r="H81" s="27">
        <v>170</v>
      </c>
      <c r="I81" s="27">
        <v>180</v>
      </c>
      <c r="J81" s="27">
        <v>190</v>
      </c>
      <c r="K81" s="27">
        <v>200</v>
      </c>
      <c r="L81" s="27">
        <v>210</v>
      </c>
      <c r="M81" s="27">
        <v>220</v>
      </c>
      <c r="N81" s="28"/>
      <c r="O81" s="28"/>
      <c r="P81" s="82" t="s">
        <v>4</v>
      </c>
      <c r="Q81" s="30"/>
      <c r="R81" s="30"/>
      <c r="S81" s="30"/>
      <c r="T81" s="30"/>
      <c r="U81" s="31"/>
    </row>
    <row r="82" spans="2:21" ht="18" hidden="1">
      <c r="B82" s="25">
        <f>143*2</f>
        <v>286</v>
      </c>
      <c r="C82" s="32"/>
      <c r="D82" s="192">
        <v>105</v>
      </c>
      <c r="E82" s="41">
        <v>7.1</v>
      </c>
      <c r="F82" s="33">
        <v>7.4</v>
      </c>
      <c r="G82" s="33">
        <v>7.7</v>
      </c>
      <c r="H82" s="33">
        <v>8.1</v>
      </c>
      <c r="I82" s="33">
        <v>8.6</v>
      </c>
      <c r="J82" s="33">
        <v>8.7</v>
      </c>
      <c r="K82" s="33">
        <v>8.9</v>
      </c>
      <c r="L82" s="33">
        <v>9.3</v>
      </c>
      <c r="M82" s="33">
        <v>9.8</v>
      </c>
      <c r="N82" s="34" t="s">
        <v>5</v>
      </c>
      <c r="O82" s="28"/>
      <c r="P82" s="35" t="s">
        <v>24</v>
      </c>
      <c r="Q82" s="36"/>
      <c r="R82" s="36"/>
      <c r="S82" s="36"/>
      <c r="T82" s="36"/>
      <c r="U82" s="31"/>
    </row>
    <row r="83" spans="2:21" ht="18" hidden="1">
      <c r="B83" s="25">
        <f>11.6*2</f>
        <v>23.2</v>
      </c>
      <c r="C83" s="32"/>
      <c r="D83" s="192"/>
      <c r="E83" s="41"/>
      <c r="F83" s="33"/>
      <c r="G83" s="33"/>
      <c r="H83" s="33"/>
      <c r="I83" s="33"/>
      <c r="J83" s="33"/>
      <c r="K83" s="33"/>
      <c r="L83" s="33"/>
      <c r="M83" s="33"/>
      <c r="N83" s="34" t="s">
        <v>6</v>
      </c>
      <c r="O83" s="28"/>
      <c r="P83" s="35"/>
      <c r="Q83" s="36"/>
      <c r="R83" s="36"/>
      <c r="S83" s="36"/>
      <c r="T83" s="36"/>
      <c r="U83" s="31"/>
    </row>
    <row r="84" spans="2:21" ht="18" hidden="1">
      <c r="B84" s="25"/>
      <c r="C84" s="32"/>
      <c r="D84" s="192"/>
      <c r="E84" s="79"/>
      <c r="F84" s="80"/>
      <c r="G84" s="80"/>
      <c r="H84" s="80"/>
      <c r="I84" s="80"/>
      <c r="J84" s="80"/>
      <c r="K84" s="80"/>
      <c r="L84" s="80"/>
      <c r="M84" s="80"/>
      <c r="N84" s="34" t="s">
        <v>7</v>
      </c>
      <c r="O84" s="28"/>
      <c r="P84" s="35"/>
      <c r="Q84" s="36"/>
      <c r="R84" s="36"/>
      <c r="S84" s="36"/>
      <c r="T84" s="36"/>
      <c r="U84" s="31"/>
    </row>
    <row r="85" spans="2:21" ht="18" hidden="1">
      <c r="B85" s="25"/>
      <c r="C85" s="32"/>
      <c r="D85" s="192"/>
      <c r="E85" s="41">
        <f aca="true" t="shared" si="11" ref="E85:M85">ROUNDUP((E82-E11)*$B$2/2,-1)</f>
        <v>2700</v>
      </c>
      <c r="F85" s="33">
        <f t="shared" si="11"/>
        <v>2900</v>
      </c>
      <c r="G85" s="33">
        <f t="shared" si="11"/>
        <v>3100</v>
      </c>
      <c r="H85" s="33">
        <f t="shared" si="11"/>
        <v>3200</v>
      </c>
      <c r="I85" s="33">
        <f t="shared" si="11"/>
        <v>3500</v>
      </c>
      <c r="J85" s="33">
        <f t="shared" si="11"/>
        <v>3400</v>
      </c>
      <c r="K85" s="33">
        <f t="shared" si="11"/>
        <v>3400</v>
      </c>
      <c r="L85" s="33">
        <f t="shared" si="11"/>
        <v>3600</v>
      </c>
      <c r="M85" s="33">
        <f t="shared" si="11"/>
        <v>4000</v>
      </c>
      <c r="N85" s="34" t="s">
        <v>8</v>
      </c>
      <c r="O85" s="28"/>
      <c r="P85" s="35"/>
      <c r="Q85" s="36"/>
      <c r="R85" s="36"/>
      <c r="S85" s="36"/>
      <c r="T85" s="36"/>
      <c r="U85" s="31"/>
    </row>
    <row r="86" spans="2:21" ht="18.75" hidden="1" thickBot="1">
      <c r="B86" s="25"/>
      <c r="C86" s="32"/>
      <c r="D86" s="38"/>
      <c r="E86" s="186">
        <v>115</v>
      </c>
      <c r="F86" s="75">
        <v>7.6</v>
      </c>
      <c r="G86" s="39">
        <v>7.9</v>
      </c>
      <c r="H86" s="39">
        <v>8.2</v>
      </c>
      <c r="I86" s="39">
        <v>8.8</v>
      </c>
      <c r="J86" s="39">
        <v>9</v>
      </c>
      <c r="K86" s="39">
        <v>9.2</v>
      </c>
      <c r="L86" s="81">
        <v>9.5</v>
      </c>
      <c r="M86" s="41">
        <v>9.8</v>
      </c>
      <c r="N86" s="34" t="s">
        <v>5</v>
      </c>
      <c r="O86" s="28"/>
      <c r="P86" s="35" t="s">
        <v>9</v>
      </c>
      <c r="Q86" s="36"/>
      <c r="R86" s="36"/>
      <c r="S86" s="36"/>
      <c r="T86" s="36" t="s">
        <v>10</v>
      </c>
      <c r="U86" s="42"/>
    </row>
    <row r="87" spans="2:21" ht="18" hidden="1">
      <c r="B87" s="25"/>
      <c r="C87" s="32"/>
      <c r="D87" s="38"/>
      <c r="E87" s="186"/>
      <c r="F87" s="75"/>
      <c r="G87" s="39"/>
      <c r="H87" s="39"/>
      <c r="I87" s="39"/>
      <c r="J87" s="39"/>
      <c r="K87" s="39"/>
      <c r="L87" s="77"/>
      <c r="M87" s="39"/>
      <c r="N87" s="34" t="s">
        <v>6</v>
      </c>
      <c r="O87" s="28"/>
      <c r="P87" s="35"/>
      <c r="Q87" s="36"/>
      <c r="R87" s="36"/>
      <c r="S87" s="36"/>
      <c r="T87" s="36"/>
      <c r="U87" s="42"/>
    </row>
    <row r="88" spans="2:21" ht="18.75" hidden="1" thickBot="1">
      <c r="B88" s="44"/>
      <c r="C88" s="45"/>
      <c r="D88" s="38"/>
      <c r="E88" s="186"/>
      <c r="F88" s="75"/>
      <c r="G88" s="39"/>
      <c r="H88" s="39"/>
      <c r="I88" s="39"/>
      <c r="J88" s="39"/>
      <c r="K88" s="39"/>
      <c r="L88" s="81"/>
      <c r="M88" s="41"/>
      <c r="N88" s="34" t="s">
        <v>7</v>
      </c>
      <c r="O88" s="28"/>
      <c r="P88" s="35"/>
      <c r="Q88" s="36"/>
      <c r="R88" s="36"/>
      <c r="S88" s="36"/>
      <c r="T88" s="36"/>
      <c r="U88" s="42"/>
    </row>
    <row r="89" spans="2:21" ht="18" hidden="1">
      <c r="B89" s="44"/>
      <c r="C89" s="45"/>
      <c r="D89" s="38"/>
      <c r="E89" s="186"/>
      <c r="F89" s="41">
        <f aca="true" t="shared" si="12" ref="F89:M89">ROUNDUP((F86-F15)*$B$2/2,-1)</f>
        <v>3000</v>
      </c>
      <c r="G89" s="41">
        <f t="shared" si="12"/>
        <v>3100</v>
      </c>
      <c r="H89" s="41">
        <f t="shared" si="12"/>
        <v>3200</v>
      </c>
      <c r="I89" s="41">
        <f t="shared" si="12"/>
        <v>3600</v>
      </c>
      <c r="J89" s="41">
        <f t="shared" si="12"/>
        <v>3600</v>
      </c>
      <c r="K89" s="41">
        <f t="shared" si="12"/>
        <v>3600</v>
      </c>
      <c r="L89" s="78">
        <f t="shared" si="12"/>
        <v>3700</v>
      </c>
      <c r="M89" s="33">
        <f t="shared" si="12"/>
        <v>3700</v>
      </c>
      <c r="N89" s="34" t="s">
        <v>8</v>
      </c>
      <c r="O89" s="28"/>
      <c r="P89" s="35"/>
      <c r="Q89" s="36"/>
      <c r="R89" s="36"/>
      <c r="S89" s="36"/>
      <c r="T89" s="36"/>
      <c r="U89" s="42"/>
    </row>
    <row r="90" spans="2:21" ht="18" hidden="1">
      <c r="B90" s="49"/>
      <c r="C90" s="50"/>
      <c r="D90" s="51"/>
      <c r="E90" s="52"/>
      <c r="F90" s="186">
        <v>125</v>
      </c>
      <c r="G90" s="41">
        <v>8.1</v>
      </c>
      <c r="H90" s="33">
        <v>8.6</v>
      </c>
      <c r="I90" s="33">
        <v>8.8</v>
      </c>
      <c r="J90" s="33">
        <v>9.2</v>
      </c>
      <c r="K90" s="33">
        <v>9.6</v>
      </c>
      <c r="L90" s="33">
        <v>9.9</v>
      </c>
      <c r="M90" s="33">
        <v>10.4</v>
      </c>
      <c r="N90" s="34" t="s">
        <v>5</v>
      </c>
      <c r="O90" s="28"/>
      <c r="P90" s="35" t="s">
        <v>11</v>
      </c>
      <c r="Q90" s="36"/>
      <c r="R90" s="36"/>
      <c r="S90" s="36"/>
      <c r="T90" s="36" t="s">
        <v>12</v>
      </c>
      <c r="U90" s="42"/>
    </row>
    <row r="91" spans="2:21" ht="18" hidden="1">
      <c r="B91" s="49"/>
      <c r="C91" s="50"/>
      <c r="D91" s="51"/>
      <c r="E91" s="52"/>
      <c r="F91" s="186"/>
      <c r="G91" s="41"/>
      <c r="H91" s="33"/>
      <c r="I91" s="33"/>
      <c r="J91" s="33"/>
      <c r="K91" s="33"/>
      <c r="L91" s="33"/>
      <c r="M91" s="33"/>
      <c r="N91" s="34" t="s">
        <v>6</v>
      </c>
      <c r="O91" s="28"/>
      <c r="P91" s="35"/>
      <c r="Q91" s="36"/>
      <c r="R91" s="36"/>
      <c r="S91" s="36"/>
      <c r="T91" s="36"/>
      <c r="U91" s="42"/>
    </row>
    <row r="92" spans="2:21" ht="18" hidden="1">
      <c r="B92" s="4"/>
      <c r="C92" s="4"/>
      <c r="D92" s="4"/>
      <c r="E92" s="52"/>
      <c r="F92" s="186"/>
      <c r="G92" s="41"/>
      <c r="H92" s="33"/>
      <c r="I92" s="33"/>
      <c r="J92" s="33"/>
      <c r="K92" s="33"/>
      <c r="L92" s="33"/>
      <c r="M92" s="33"/>
      <c r="N92" s="34" t="s">
        <v>7</v>
      </c>
      <c r="O92" s="28"/>
      <c r="P92" s="35"/>
      <c r="Q92" s="36"/>
      <c r="R92" s="36"/>
      <c r="S92" s="36"/>
      <c r="T92" s="36"/>
      <c r="U92" s="42"/>
    </row>
    <row r="93" spans="2:21" ht="18" hidden="1">
      <c r="B93" s="4"/>
      <c r="C93" s="4"/>
      <c r="D93" s="4"/>
      <c r="E93" s="52"/>
      <c r="F93" s="186"/>
      <c r="G93" s="33">
        <f aca="true" t="shared" si="13" ref="G93:M93">ROUNDUP((G90-G19)*$B$2/2,-1)</f>
        <v>3300</v>
      </c>
      <c r="H93" s="33">
        <f t="shared" si="13"/>
        <v>3400</v>
      </c>
      <c r="I93" s="33">
        <f t="shared" si="13"/>
        <v>3400</v>
      </c>
      <c r="J93" s="33">
        <f t="shared" si="13"/>
        <v>3700</v>
      </c>
      <c r="K93" s="33">
        <f t="shared" si="13"/>
        <v>3900</v>
      </c>
      <c r="L93" s="33">
        <f t="shared" si="13"/>
        <v>4000</v>
      </c>
      <c r="M93" s="33">
        <f t="shared" si="13"/>
        <v>4200</v>
      </c>
      <c r="N93" s="34" t="s">
        <v>8</v>
      </c>
      <c r="O93" s="28"/>
      <c r="P93" s="35"/>
      <c r="Q93" s="36"/>
      <c r="R93" s="36"/>
      <c r="S93" s="36"/>
      <c r="T93" s="36"/>
      <c r="U93" s="42"/>
    </row>
    <row r="94" spans="2:21" ht="18" hidden="1">
      <c r="B94" s="53"/>
      <c r="C94" s="54"/>
      <c r="D94" s="55"/>
      <c r="E94" s="45"/>
      <c r="F94" s="52"/>
      <c r="G94" s="186">
        <v>135</v>
      </c>
      <c r="H94" s="41">
        <v>9</v>
      </c>
      <c r="I94" s="33">
        <v>9.2</v>
      </c>
      <c r="J94" s="33">
        <v>9.5</v>
      </c>
      <c r="K94" s="33">
        <v>9.8</v>
      </c>
      <c r="L94" s="33">
        <v>10.1</v>
      </c>
      <c r="M94" s="33">
        <v>10.6</v>
      </c>
      <c r="N94" s="34" t="s">
        <v>5</v>
      </c>
      <c r="O94" s="28"/>
      <c r="P94" s="35" t="s">
        <v>13</v>
      </c>
      <c r="Q94" s="36"/>
      <c r="R94" s="36"/>
      <c r="S94" s="36"/>
      <c r="T94" s="36" t="s">
        <v>14</v>
      </c>
      <c r="U94" s="42"/>
    </row>
    <row r="95" spans="2:21" ht="18" hidden="1">
      <c r="B95" s="53"/>
      <c r="C95" s="56"/>
      <c r="D95" s="56"/>
      <c r="E95" s="4"/>
      <c r="F95" s="52"/>
      <c r="G95" s="186"/>
      <c r="H95" s="41"/>
      <c r="I95" s="33"/>
      <c r="J95" s="33"/>
      <c r="K95" s="33"/>
      <c r="L95" s="33"/>
      <c r="M95" s="33"/>
      <c r="N95" s="34" t="s">
        <v>6</v>
      </c>
      <c r="O95" s="28"/>
      <c r="P95" s="35"/>
      <c r="Q95" s="36"/>
      <c r="R95" s="36"/>
      <c r="S95" s="36"/>
      <c r="T95" s="36"/>
      <c r="U95" s="42"/>
    </row>
    <row r="96" spans="2:21" ht="18" hidden="1">
      <c r="B96" s="57"/>
      <c r="C96" s="45"/>
      <c r="D96" s="28"/>
      <c r="E96" s="52"/>
      <c r="F96" s="52"/>
      <c r="G96" s="186"/>
      <c r="H96" s="41"/>
      <c r="I96" s="33"/>
      <c r="J96" s="33"/>
      <c r="K96" s="33"/>
      <c r="L96" s="33"/>
      <c r="M96" s="33"/>
      <c r="N96" s="34" t="s">
        <v>7</v>
      </c>
      <c r="O96" s="28"/>
      <c r="P96" s="35"/>
      <c r="Q96" s="36"/>
      <c r="R96" s="36"/>
      <c r="S96" s="36"/>
      <c r="T96" s="36"/>
      <c r="U96" s="42"/>
    </row>
    <row r="97" spans="2:21" ht="18" hidden="1">
      <c r="B97" s="57"/>
      <c r="C97" s="45"/>
      <c r="D97" s="28"/>
      <c r="E97" s="52"/>
      <c r="F97" s="52"/>
      <c r="G97" s="186"/>
      <c r="H97" s="33">
        <f aca="true" t="shared" si="14" ref="H97:M97">ROUNDUP((H94-H23)*$B$2/2,-1)</f>
        <v>3500</v>
      </c>
      <c r="I97" s="33">
        <f t="shared" si="14"/>
        <v>3500</v>
      </c>
      <c r="J97" s="33">
        <f t="shared" si="14"/>
        <v>3800</v>
      </c>
      <c r="K97" s="33">
        <f t="shared" si="14"/>
        <v>4000</v>
      </c>
      <c r="L97" s="33">
        <f t="shared" si="14"/>
        <v>4100</v>
      </c>
      <c r="M97" s="33">
        <f t="shared" si="14"/>
        <v>4300</v>
      </c>
      <c r="N97" s="34" t="s">
        <v>8</v>
      </c>
      <c r="O97" s="28"/>
      <c r="P97" s="35"/>
      <c r="Q97" s="36"/>
      <c r="R97" s="36"/>
      <c r="S97" s="36"/>
      <c r="T97" s="36"/>
      <c r="U97" s="42"/>
    </row>
    <row r="98" spans="2:21" ht="18" hidden="1">
      <c r="B98" s="44"/>
      <c r="C98" s="32"/>
      <c r="D98" s="58"/>
      <c r="E98" s="26"/>
      <c r="F98" s="52"/>
      <c r="G98" s="52"/>
      <c r="H98" s="186">
        <v>145</v>
      </c>
      <c r="I98" s="41">
        <v>9.4</v>
      </c>
      <c r="J98" s="33">
        <v>9.7</v>
      </c>
      <c r="K98" s="33">
        <v>10</v>
      </c>
      <c r="L98" s="33">
        <v>10.4</v>
      </c>
      <c r="M98" s="33">
        <v>10.9</v>
      </c>
      <c r="N98" s="34" t="s">
        <v>5</v>
      </c>
      <c r="O98" s="28"/>
      <c r="P98" s="35" t="s">
        <v>15</v>
      </c>
      <c r="Q98" s="36"/>
      <c r="R98" s="36"/>
      <c r="S98" s="36"/>
      <c r="T98" s="36" t="s">
        <v>16</v>
      </c>
      <c r="U98" s="42"/>
    </row>
    <row r="99" spans="2:21" ht="18" hidden="1">
      <c r="B99" s="44"/>
      <c r="C99" s="32"/>
      <c r="D99" s="58"/>
      <c r="E99" s="26"/>
      <c r="F99" s="52"/>
      <c r="G99" s="52"/>
      <c r="H99" s="186"/>
      <c r="I99" s="41"/>
      <c r="J99" s="33"/>
      <c r="K99" s="33"/>
      <c r="L99" s="33"/>
      <c r="M99" s="33"/>
      <c r="N99" s="34" t="s">
        <v>6</v>
      </c>
      <c r="O99" s="28"/>
      <c r="P99" s="35"/>
      <c r="Q99" s="36"/>
      <c r="R99" s="36"/>
      <c r="S99" s="36"/>
      <c r="T99" s="36"/>
      <c r="U99" s="42"/>
    </row>
    <row r="100" spans="2:21" ht="18" hidden="1">
      <c r="B100" s="4"/>
      <c r="C100" s="32"/>
      <c r="D100" s="58"/>
      <c r="E100" s="26"/>
      <c r="F100" s="52"/>
      <c r="G100" s="52"/>
      <c r="H100" s="186"/>
      <c r="I100" s="41"/>
      <c r="J100" s="33"/>
      <c r="K100" s="33"/>
      <c r="L100" s="33"/>
      <c r="M100" s="33"/>
      <c r="N100" s="34" t="s">
        <v>7</v>
      </c>
      <c r="O100" s="28"/>
      <c r="P100" s="35"/>
      <c r="Q100" s="36"/>
      <c r="R100" s="36"/>
      <c r="S100" s="36"/>
      <c r="T100" s="36"/>
      <c r="U100" s="42"/>
    </row>
    <row r="101" spans="2:21" ht="18" hidden="1">
      <c r="B101" s="4"/>
      <c r="C101" s="32"/>
      <c r="D101" s="58"/>
      <c r="E101" s="26"/>
      <c r="F101" s="52"/>
      <c r="G101" s="52"/>
      <c r="H101" s="186"/>
      <c r="I101" s="33">
        <f>ROUNDUP((I98-I27)*$B$2/2,-1)</f>
        <v>3600</v>
      </c>
      <c r="J101" s="33">
        <f>ROUNDUP((J98-J27)*$B$2/2,-1)</f>
        <v>3800</v>
      </c>
      <c r="K101" s="33">
        <f>ROUNDUP((K98-K27)*$B$2/2,-1)</f>
        <v>4000</v>
      </c>
      <c r="L101" s="33">
        <f>ROUNDUP((L98-L27)*$B$2/2,-1)</f>
        <v>4300</v>
      </c>
      <c r="M101" s="33">
        <f>ROUNDUP((M98-M27)*$B$2/2,-1)</f>
        <v>4400</v>
      </c>
      <c r="N101" s="34" t="s">
        <v>8</v>
      </c>
      <c r="O101" s="28"/>
      <c r="P101" s="35"/>
      <c r="Q101" s="36"/>
      <c r="R101" s="36"/>
      <c r="S101" s="36"/>
      <c r="T101" s="36"/>
      <c r="U101" s="42"/>
    </row>
    <row r="102" spans="2:21" ht="18" hidden="1">
      <c r="B102" s="25"/>
      <c r="C102" s="32"/>
      <c r="D102" s="58"/>
      <c r="E102" s="26"/>
      <c r="F102" s="58"/>
      <c r="G102" s="52"/>
      <c r="H102" s="52"/>
      <c r="I102" s="186">
        <v>155</v>
      </c>
      <c r="J102" s="41">
        <v>10</v>
      </c>
      <c r="K102" s="33">
        <v>10.2</v>
      </c>
      <c r="L102" s="33">
        <v>10.7</v>
      </c>
      <c r="M102" s="33">
        <v>11.2</v>
      </c>
      <c r="N102" s="34" t="s">
        <v>5</v>
      </c>
      <c r="O102" s="28"/>
      <c r="P102" s="59" t="s">
        <v>17</v>
      </c>
      <c r="Q102" s="36"/>
      <c r="R102" s="36"/>
      <c r="S102" s="36"/>
      <c r="T102" s="36" t="s">
        <v>18</v>
      </c>
      <c r="U102" s="42"/>
    </row>
    <row r="103" spans="2:21" ht="18" hidden="1">
      <c r="B103" s="25"/>
      <c r="C103" s="32"/>
      <c r="D103" s="58"/>
      <c r="E103" s="26"/>
      <c r="F103" s="58"/>
      <c r="G103" s="52"/>
      <c r="H103" s="52"/>
      <c r="I103" s="186"/>
      <c r="J103" s="41"/>
      <c r="K103" s="33"/>
      <c r="L103" s="33"/>
      <c r="M103" s="33"/>
      <c r="N103" s="34" t="s">
        <v>6</v>
      </c>
      <c r="O103" s="28"/>
      <c r="P103" s="59"/>
      <c r="Q103" s="36"/>
      <c r="R103" s="36"/>
      <c r="S103" s="36"/>
      <c r="T103" s="36"/>
      <c r="U103" s="42"/>
    </row>
    <row r="104" spans="2:21" ht="18" hidden="1">
      <c r="B104" s="25"/>
      <c r="C104" s="32"/>
      <c r="D104" s="58"/>
      <c r="E104" s="26"/>
      <c r="F104" s="58"/>
      <c r="G104" s="52"/>
      <c r="H104" s="52"/>
      <c r="I104" s="186"/>
      <c r="J104" s="41"/>
      <c r="K104" s="33"/>
      <c r="L104" s="33"/>
      <c r="M104" s="33"/>
      <c r="N104" s="34" t="s">
        <v>7</v>
      </c>
      <c r="O104" s="28"/>
      <c r="P104" s="59"/>
      <c r="Q104" s="36"/>
      <c r="R104" s="36"/>
      <c r="S104" s="36"/>
      <c r="T104" s="36"/>
      <c r="U104" s="42"/>
    </row>
    <row r="105" spans="2:21" ht="18" hidden="1">
      <c r="B105" s="25"/>
      <c r="C105" s="32"/>
      <c r="D105" s="58"/>
      <c r="E105" s="26"/>
      <c r="F105" s="58"/>
      <c r="G105" s="52"/>
      <c r="H105" s="52"/>
      <c r="I105" s="186"/>
      <c r="J105" s="33">
        <f>ROUNDUP((J102-J31)*$B$2/2,-1)</f>
        <v>4000</v>
      </c>
      <c r="K105" s="33">
        <f>ROUNDUP((K102-K31)*$B$2/2,-1)</f>
        <v>4100</v>
      </c>
      <c r="L105" s="33">
        <f>ROUNDUP((L102-L31)*$B$2/2,-1)</f>
        <v>4300</v>
      </c>
      <c r="M105" s="33">
        <f>ROUNDUP((M102-M31)*$B$2/2,-1)</f>
        <v>4500</v>
      </c>
      <c r="N105" s="34" t="s">
        <v>8</v>
      </c>
      <c r="O105" s="28"/>
      <c r="P105" s="59"/>
      <c r="Q105" s="36"/>
      <c r="R105" s="36"/>
      <c r="S105" s="36"/>
      <c r="T105" s="36"/>
      <c r="U105" s="42"/>
    </row>
    <row r="106" spans="2:21" ht="18" hidden="1">
      <c r="B106" s="25"/>
      <c r="C106" s="32"/>
      <c r="D106" s="26"/>
      <c r="E106" s="60"/>
      <c r="F106" s="60"/>
      <c r="G106" s="60"/>
      <c r="H106" s="26"/>
      <c r="I106" s="52"/>
      <c r="J106" s="186">
        <v>165</v>
      </c>
      <c r="K106" s="41">
        <v>10.4</v>
      </c>
      <c r="L106" s="33">
        <v>11</v>
      </c>
      <c r="M106" s="33">
        <v>11.4</v>
      </c>
      <c r="N106" s="34" t="s">
        <v>5</v>
      </c>
      <c r="O106" s="28"/>
      <c r="P106" s="35" t="s">
        <v>19</v>
      </c>
      <c r="Q106" s="36"/>
      <c r="R106" s="36"/>
      <c r="S106" s="36"/>
      <c r="T106" s="36" t="s">
        <v>20</v>
      </c>
      <c r="U106" s="42"/>
    </row>
    <row r="107" spans="2:21" ht="18" hidden="1">
      <c r="B107" s="25"/>
      <c r="C107" s="32"/>
      <c r="D107" s="26"/>
      <c r="E107" s="60"/>
      <c r="F107" s="60"/>
      <c r="G107" s="60"/>
      <c r="H107" s="26"/>
      <c r="I107" s="52"/>
      <c r="J107" s="186"/>
      <c r="K107" s="41"/>
      <c r="L107" s="33"/>
      <c r="M107" s="33"/>
      <c r="N107" s="34" t="s">
        <v>6</v>
      </c>
      <c r="O107" s="28"/>
      <c r="P107" s="35"/>
      <c r="Q107" s="36"/>
      <c r="R107" s="36"/>
      <c r="S107" s="36"/>
      <c r="T107" s="36"/>
      <c r="U107" s="42"/>
    </row>
    <row r="108" spans="2:21" ht="18" hidden="1">
      <c r="B108" s="25"/>
      <c r="C108" s="32"/>
      <c r="D108" s="26"/>
      <c r="E108" s="60"/>
      <c r="F108" s="60"/>
      <c r="G108" s="60"/>
      <c r="H108" s="26"/>
      <c r="I108" s="52"/>
      <c r="J108" s="186"/>
      <c r="K108" s="41"/>
      <c r="L108" s="33"/>
      <c r="M108" s="33"/>
      <c r="N108" s="34" t="s">
        <v>7</v>
      </c>
      <c r="O108" s="28"/>
      <c r="P108" s="35"/>
      <c r="Q108" s="36"/>
      <c r="R108" s="36"/>
      <c r="S108" s="36"/>
      <c r="T108" s="36"/>
      <c r="U108" s="42"/>
    </row>
    <row r="109" spans="2:21" ht="18" hidden="1">
      <c r="B109" s="25"/>
      <c r="C109" s="32"/>
      <c r="D109" s="26"/>
      <c r="E109" s="60"/>
      <c r="F109" s="60"/>
      <c r="G109" s="60"/>
      <c r="H109" s="26"/>
      <c r="I109" s="52"/>
      <c r="J109" s="186"/>
      <c r="K109" s="33">
        <f>ROUNDUP((K106-K35)*$B$2/2,-1)</f>
        <v>4200</v>
      </c>
      <c r="L109" s="33">
        <f>ROUNDUP((L106-L35)*$B$2/2,-1)</f>
        <v>4500</v>
      </c>
      <c r="M109" s="33">
        <f>ROUNDUP((M106-M35)*$B$2/2,-1)</f>
        <v>4700</v>
      </c>
      <c r="N109" s="34" t="s">
        <v>8</v>
      </c>
      <c r="O109" s="28"/>
      <c r="P109" s="35"/>
      <c r="Q109" s="36"/>
      <c r="R109" s="36"/>
      <c r="S109" s="36"/>
      <c r="T109" s="36"/>
      <c r="U109" s="42"/>
    </row>
    <row r="110" spans="2:21" ht="16.5" customHeight="1" hidden="1">
      <c r="B110" s="25"/>
      <c r="C110" s="32"/>
      <c r="D110" s="26"/>
      <c r="E110" s="26"/>
      <c r="F110" s="52"/>
      <c r="G110" s="52"/>
      <c r="H110" s="26"/>
      <c r="I110" s="52"/>
      <c r="J110" s="52"/>
      <c r="K110" s="186">
        <v>175</v>
      </c>
      <c r="L110" s="41">
        <v>11.3</v>
      </c>
      <c r="M110" s="33">
        <v>11.7</v>
      </c>
      <c r="N110" s="34" t="s">
        <v>5</v>
      </c>
      <c r="O110" s="28"/>
      <c r="P110" s="170" t="s">
        <v>21</v>
      </c>
      <c r="Q110" s="170"/>
      <c r="R110" s="170"/>
      <c r="S110" s="170"/>
      <c r="T110" s="170"/>
      <c r="U110" s="61"/>
    </row>
    <row r="111" spans="2:21" ht="16.5" customHeight="1" hidden="1">
      <c r="B111" s="25"/>
      <c r="C111" s="32"/>
      <c r="D111" s="26"/>
      <c r="E111" s="26"/>
      <c r="F111" s="52"/>
      <c r="G111" s="52"/>
      <c r="H111" s="26"/>
      <c r="I111" s="52"/>
      <c r="J111" s="26"/>
      <c r="K111" s="186"/>
      <c r="L111" s="41"/>
      <c r="M111" s="33"/>
      <c r="N111" s="34" t="s">
        <v>6</v>
      </c>
      <c r="O111" s="28"/>
      <c r="P111" s="170"/>
      <c r="Q111" s="170"/>
      <c r="R111" s="170"/>
      <c r="S111" s="170"/>
      <c r="T111" s="170"/>
      <c r="U111" s="61"/>
    </row>
    <row r="112" spans="2:21" ht="16.5" customHeight="1" hidden="1">
      <c r="B112" s="25">
        <v>7065.73</v>
      </c>
      <c r="C112" s="32"/>
      <c r="D112" s="26"/>
      <c r="E112" s="26"/>
      <c r="F112" s="52"/>
      <c r="G112" s="52"/>
      <c r="H112" s="26"/>
      <c r="I112" s="52"/>
      <c r="J112" s="26"/>
      <c r="K112" s="186"/>
      <c r="L112" s="41"/>
      <c r="M112" s="33"/>
      <c r="N112" s="34" t="s">
        <v>7</v>
      </c>
      <c r="O112" s="28"/>
      <c r="P112" s="170"/>
      <c r="Q112" s="170"/>
      <c r="R112" s="170"/>
      <c r="S112" s="170"/>
      <c r="T112" s="170"/>
      <c r="U112" s="42"/>
    </row>
    <row r="113" spans="2:21" ht="16.5" hidden="1">
      <c r="B113" s="25">
        <f>175*2</f>
        <v>350</v>
      </c>
      <c r="C113" s="32"/>
      <c r="D113" s="32"/>
      <c r="E113" s="26"/>
      <c r="F113" s="52"/>
      <c r="G113" s="52"/>
      <c r="H113" s="32"/>
      <c r="I113" s="62"/>
      <c r="J113" s="63"/>
      <c r="K113" s="186"/>
      <c r="L113" s="65">
        <f>ROUNDUP((L110-L39)*$B$2/2,-1)</f>
        <v>4600</v>
      </c>
      <c r="M113" s="33">
        <f>ROUNDUP((M110-M39)*$B$2/2,-1)</f>
        <v>4800</v>
      </c>
      <c r="N113" s="34" t="s">
        <v>8</v>
      </c>
      <c r="O113" s="28"/>
      <c r="P113" s="28"/>
      <c r="Q113" s="28"/>
      <c r="R113" s="28"/>
      <c r="S113" s="28"/>
      <c r="T113" s="28"/>
      <c r="U113" s="42"/>
    </row>
    <row r="114" spans="2:21" ht="16.5" hidden="1">
      <c r="B114" s="25"/>
      <c r="C114" s="32"/>
      <c r="D114" s="32"/>
      <c r="E114" s="26"/>
      <c r="F114" s="52"/>
      <c r="G114" s="52"/>
      <c r="H114" s="32"/>
      <c r="I114" s="63"/>
      <c r="J114" s="63"/>
      <c r="K114" s="63"/>
      <c r="L114" s="63"/>
      <c r="M114" s="63"/>
      <c r="N114" s="63"/>
      <c r="O114" s="28"/>
      <c r="P114" s="28"/>
      <c r="Q114" s="28"/>
      <c r="R114" s="28"/>
      <c r="S114" s="28"/>
      <c r="T114" s="28"/>
      <c r="U114" s="42"/>
    </row>
    <row r="115" spans="2:18" ht="25.5" hidden="1">
      <c r="B115" s="13" t="s">
        <v>28</v>
      </c>
      <c r="C115" s="86"/>
      <c r="D115" s="10"/>
      <c r="E115" s="10"/>
      <c r="F115" s="87"/>
      <c r="G115" s="10"/>
      <c r="H115" s="4"/>
      <c r="I115" s="4"/>
      <c r="J115" s="86"/>
      <c r="K115" s="10"/>
      <c r="L115" s="4"/>
      <c r="M115" s="4"/>
      <c r="N115" s="4"/>
      <c r="O115" s="4"/>
      <c r="P115" s="4"/>
      <c r="Q115" s="88"/>
      <c r="R115" s="88"/>
    </row>
    <row r="116" spans="2:18" ht="16.5" hidden="1" thickBot="1"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ht="16.5" hidden="1">
      <c r="B117" s="173" t="s">
        <v>29</v>
      </c>
      <c r="C117" s="174"/>
      <c r="D117" s="89">
        <v>80</v>
      </c>
      <c r="E117" s="89">
        <v>90</v>
      </c>
      <c r="F117" s="89">
        <v>100</v>
      </c>
      <c r="G117" s="89">
        <v>110</v>
      </c>
      <c r="H117" s="89">
        <v>120</v>
      </c>
      <c r="I117" s="89">
        <v>130</v>
      </c>
      <c r="J117" s="89">
        <v>140</v>
      </c>
      <c r="K117" s="89">
        <v>150</v>
      </c>
      <c r="L117" s="89">
        <v>160</v>
      </c>
      <c r="M117" s="89">
        <v>170</v>
      </c>
      <c r="N117" s="89">
        <v>180</v>
      </c>
      <c r="O117" s="90">
        <v>190</v>
      </c>
      <c r="P117" s="91">
        <v>200</v>
      </c>
      <c r="Q117" s="92">
        <v>210</v>
      </c>
      <c r="R117" s="93">
        <v>220</v>
      </c>
    </row>
    <row r="118" spans="2:21" ht="18.75" hidden="1">
      <c r="B118" s="173" t="s">
        <v>5</v>
      </c>
      <c r="C118" s="174"/>
      <c r="D118" s="33">
        <v>2</v>
      </c>
      <c r="E118" s="33">
        <v>2.3</v>
      </c>
      <c r="F118" s="33">
        <v>2.5</v>
      </c>
      <c r="G118" s="33">
        <v>2.6</v>
      </c>
      <c r="H118" s="33">
        <v>2.6</v>
      </c>
      <c r="I118" s="33">
        <v>2.7</v>
      </c>
      <c r="J118" s="33">
        <v>2.9</v>
      </c>
      <c r="K118" s="33">
        <v>3.6</v>
      </c>
      <c r="L118" s="33">
        <v>3.6</v>
      </c>
      <c r="M118" s="33">
        <v>3.8</v>
      </c>
      <c r="N118" s="33">
        <v>4</v>
      </c>
      <c r="O118" s="33">
        <v>4.1</v>
      </c>
      <c r="P118" s="94">
        <v>4</v>
      </c>
      <c r="Q118" s="33">
        <v>4.2</v>
      </c>
      <c r="R118" s="95">
        <v>4.4</v>
      </c>
      <c r="U118" s="96">
        <f>B2</f>
        <v>2000</v>
      </c>
    </row>
    <row r="119" spans="2:21" ht="18.75" hidden="1">
      <c r="B119" s="173" t="s">
        <v>6</v>
      </c>
      <c r="C119" s="174"/>
      <c r="D119" s="33">
        <v>0.9</v>
      </c>
      <c r="E119" s="33">
        <v>1</v>
      </c>
      <c r="F119" s="33">
        <v>1.1</v>
      </c>
      <c r="G119" s="33">
        <v>1.2</v>
      </c>
      <c r="H119" s="33">
        <v>1.2</v>
      </c>
      <c r="I119" s="33">
        <v>1.2</v>
      </c>
      <c r="J119" s="33">
        <v>1.3</v>
      </c>
      <c r="K119" s="33">
        <v>1.4</v>
      </c>
      <c r="L119" s="33">
        <v>1.5</v>
      </c>
      <c r="M119" s="33">
        <v>1.6</v>
      </c>
      <c r="N119" s="33">
        <v>1.7</v>
      </c>
      <c r="O119" s="33">
        <v>1.8</v>
      </c>
      <c r="P119" s="94">
        <v>1.9</v>
      </c>
      <c r="Q119" s="33">
        <v>2</v>
      </c>
      <c r="R119" s="95">
        <v>2.1</v>
      </c>
      <c r="U119" s="96">
        <f>143*2</f>
        <v>286</v>
      </c>
    </row>
    <row r="120" spans="2:21" ht="18.75" hidden="1">
      <c r="B120" s="173" t="s">
        <v>7</v>
      </c>
      <c r="C120" s="174"/>
      <c r="D120" s="37">
        <v>0.7</v>
      </c>
      <c r="E120" s="37">
        <v>0.8</v>
      </c>
      <c r="F120" s="37">
        <v>0.9</v>
      </c>
      <c r="G120" s="37">
        <v>1</v>
      </c>
      <c r="H120" s="37">
        <v>1.1</v>
      </c>
      <c r="I120" s="37">
        <v>1.2</v>
      </c>
      <c r="J120" s="37">
        <v>1.3</v>
      </c>
      <c r="K120" s="37">
        <v>1.4</v>
      </c>
      <c r="L120" s="37">
        <v>1.5</v>
      </c>
      <c r="M120" s="37">
        <v>1.6</v>
      </c>
      <c r="N120" s="37">
        <v>1.7</v>
      </c>
      <c r="O120" s="37">
        <v>1.8</v>
      </c>
      <c r="P120" s="97">
        <v>1.9</v>
      </c>
      <c r="Q120" s="37">
        <v>2</v>
      </c>
      <c r="R120" s="98">
        <v>2.1</v>
      </c>
      <c r="U120" s="96">
        <f>11.6*2</f>
        <v>23.2</v>
      </c>
    </row>
    <row r="121" spans="2:21" ht="18.75" hidden="1">
      <c r="B121" s="175" t="s">
        <v>8</v>
      </c>
      <c r="C121" s="175"/>
      <c r="D121" s="33">
        <f aca="true" t="shared" si="15" ref="D121:R121">ROUNDUP($U$118*D118+$U$119*D119+$U$120*D120,-1)</f>
        <v>4280</v>
      </c>
      <c r="E121" s="33">
        <f t="shared" si="15"/>
        <v>4910</v>
      </c>
      <c r="F121" s="33">
        <f t="shared" si="15"/>
        <v>5340</v>
      </c>
      <c r="G121" s="33">
        <f t="shared" si="15"/>
        <v>5570</v>
      </c>
      <c r="H121" s="33">
        <f t="shared" si="15"/>
        <v>5570</v>
      </c>
      <c r="I121" s="33">
        <f t="shared" si="15"/>
        <v>5780</v>
      </c>
      <c r="J121" s="33">
        <f t="shared" si="15"/>
        <v>6210</v>
      </c>
      <c r="K121" s="33">
        <f t="shared" si="15"/>
        <v>7640</v>
      </c>
      <c r="L121" s="33">
        <f t="shared" si="15"/>
        <v>7670</v>
      </c>
      <c r="M121" s="33">
        <f t="shared" si="15"/>
        <v>8100</v>
      </c>
      <c r="N121" s="33">
        <f t="shared" si="15"/>
        <v>8530</v>
      </c>
      <c r="O121" s="33">
        <f t="shared" si="15"/>
        <v>8760</v>
      </c>
      <c r="P121" s="33">
        <f t="shared" si="15"/>
        <v>8590</v>
      </c>
      <c r="Q121" s="33">
        <f t="shared" si="15"/>
        <v>9020</v>
      </c>
      <c r="R121" s="33">
        <f t="shared" si="15"/>
        <v>9450</v>
      </c>
      <c r="U121" s="96"/>
    </row>
    <row r="122" ht="15" hidden="1"/>
    <row r="123" spans="2:18" ht="16.5" hidden="1" thickBot="1">
      <c r="B123" s="185" t="s">
        <v>26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ht="16.5" hidden="1">
      <c r="B124" s="173" t="s">
        <v>29</v>
      </c>
      <c r="C124" s="174"/>
      <c r="D124" s="89">
        <v>80</v>
      </c>
      <c r="E124" s="89">
        <v>90</v>
      </c>
      <c r="F124" s="89">
        <v>100</v>
      </c>
      <c r="G124" s="89">
        <v>110</v>
      </c>
      <c r="H124" s="89">
        <v>120</v>
      </c>
      <c r="I124" s="89">
        <v>130</v>
      </c>
      <c r="J124" s="89">
        <v>140</v>
      </c>
      <c r="K124" s="89">
        <v>150</v>
      </c>
      <c r="L124" s="89">
        <v>160</v>
      </c>
      <c r="M124" s="89">
        <v>170</v>
      </c>
      <c r="N124" s="89">
        <v>180</v>
      </c>
      <c r="O124" s="90">
        <v>190</v>
      </c>
      <c r="P124" s="91">
        <v>200</v>
      </c>
      <c r="Q124" s="92">
        <v>210</v>
      </c>
      <c r="R124" s="93">
        <v>220</v>
      </c>
    </row>
    <row r="125" spans="2:18" ht="16.5" hidden="1">
      <c r="B125" s="173" t="s">
        <v>5</v>
      </c>
      <c r="C125" s="174"/>
      <c r="D125" s="33">
        <v>2.9</v>
      </c>
      <c r="E125" s="33">
        <v>3.3</v>
      </c>
      <c r="F125" s="33">
        <v>3.6</v>
      </c>
      <c r="G125" s="33">
        <v>3.8</v>
      </c>
      <c r="H125" s="33">
        <v>3.8</v>
      </c>
      <c r="I125" s="33">
        <v>3.9</v>
      </c>
      <c r="J125" s="33">
        <v>4.2</v>
      </c>
      <c r="K125" s="33">
        <v>4.5</v>
      </c>
      <c r="L125" s="33">
        <v>4.7</v>
      </c>
      <c r="M125" s="33">
        <v>5</v>
      </c>
      <c r="N125" s="33">
        <v>5.2</v>
      </c>
      <c r="O125" s="33">
        <v>5.4</v>
      </c>
      <c r="P125" s="94">
        <v>5.6</v>
      </c>
      <c r="Q125" s="33">
        <v>5.9</v>
      </c>
      <c r="R125" s="95">
        <v>6.2</v>
      </c>
    </row>
    <row r="126" spans="2:18" ht="16.5" hidden="1">
      <c r="B126" s="173" t="s">
        <v>6</v>
      </c>
      <c r="C126" s="17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94"/>
      <c r="Q126" s="33"/>
      <c r="R126" s="95"/>
    </row>
    <row r="127" spans="2:18" ht="16.5" hidden="1">
      <c r="B127" s="173" t="s">
        <v>7</v>
      </c>
      <c r="C127" s="174"/>
      <c r="D127" s="37">
        <v>0.7</v>
      </c>
      <c r="E127" s="37">
        <v>0.8</v>
      </c>
      <c r="F127" s="37">
        <v>0.9</v>
      </c>
      <c r="G127" s="37">
        <v>1</v>
      </c>
      <c r="H127" s="37">
        <v>1.1</v>
      </c>
      <c r="I127" s="37">
        <v>1.2</v>
      </c>
      <c r="J127" s="37">
        <v>1.3</v>
      </c>
      <c r="K127" s="37">
        <v>1.4</v>
      </c>
      <c r="L127" s="37">
        <v>1.5</v>
      </c>
      <c r="M127" s="37">
        <v>1.6</v>
      </c>
      <c r="N127" s="37">
        <v>1.7</v>
      </c>
      <c r="O127" s="37">
        <v>1.8</v>
      </c>
      <c r="P127" s="97">
        <v>1.9</v>
      </c>
      <c r="Q127" s="37">
        <v>2</v>
      </c>
      <c r="R127" s="98">
        <v>2.1</v>
      </c>
    </row>
    <row r="128" spans="2:18" ht="16.5" hidden="1">
      <c r="B128" s="175" t="s">
        <v>8</v>
      </c>
      <c r="C128" s="175"/>
      <c r="D128" s="33">
        <f aca="true" t="shared" si="16" ref="D128:R128">ROUNDUP((D125-D118)*$B$2/2,-1)</f>
        <v>900</v>
      </c>
      <c r="E128" s="33">
        <f t="shared" si="16"/>
        <v>1000</v>
      </c>
      <c r="F128" s="33">
        <f t="shared" si="16"/>
        <v>1100</v>
      </c>
      <c r="G128" s="33">
        <f t="shared" si="16"/>
        <v>1200</v>
      </c>
      <c r="H128" s="33">
        <f t="shared" si="16"/>
        <v>1200</v>
      </c>
      <c r="I128" s="33">
        <f t="shared" si="16"/>
        <v>1200</v>
      </c>
      <c r="J128" s="33">
        <f t="shared" si="16"/>
        <v>1300</v>
      </c>
      <c r="K128" s="33">
        <f t="shared" si="16"/>
        <v>900</v>
      </c>
      <c r="L128" s="33">
        <f t="shared" si="16"/>
        <v>1100</v>
      </c>
      <c r="M128" s="33">
        <f t="shared" si="16"/>
        <v>1200</v>
      </c>
      <c r="N128" s="33">
        <f t="shared" si="16"/>
        <v>1200</v>
      </c>
      <c r="O128" s="33">
        <f t="shared" si="16"/>
        <v>1300</v>
      </c>
      <c r="P128" s="33">
        <f t="shared" si="16"/>
        <v>1600</v>
      </c>
      <c r="Q128" s="33">
        <f t="shared" si="16"/>
        <v>1700</v>
      </c>
      <c r="R128" s="33">
        <f t="shared" si="16"/>
        <v>1800</v>
      </c>
    </row>
    <row r="129" ht="15" hidden="1"/>
    <row r="130" spans="2:21" ht="17.25" hidden="1" thickBot="1">
      <c r="B130" s="18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U130" s="32">
        <f>4984.89*2+165</f>
        <v>10134.78</v>
      </c>
    </row>
    <row r="131" spans="2:21" ht="16.5" hidden="1">
      <c r="B131" s="173" t="s">
        <v>29</v>
      </c>
      <c r="C131" s="174"/>
      <c r="D131" s="89">
        <v>80</v>
      </c>
      <c r="E131" s="89">
        <v>90</v>
      </c>
      <c r="F131" s="89">
        <v>100</v>
      </c>
      <c r="G131" s="89">
        <v>110</v>
      </c>
      <c r="H131" s="89">
        <v>120</v>
      </c>
      <c r="I131" s="89">
        <v>130</v>
      </c>
      <c r="J131" s="89">
        <v>140</v>
      </c>
      <c r="K131" s="89">
        <v>150</v>
      </c>
      <c r="L131" s="89">
        <v>160</v>
      </c>
      <c r="M131" s="89">
        <v>170</v>
      </c>
      <c r="N131" s="89">
        <v>180</v>
      </c>
      <c r="O131" s="90">
        <v>190</v>
      </c>
      <c r="P131" s="91">
        <v>200</v>
      </c>
      <c r="Q131" s="92">
        <v>210</v>
      </c>
      <c r="R131" s="93">
        <v>220</v>
      </c>
      <c r="U131" s="32">
        <f>175*2</f>
        <v>350</v>
      </c>
    </row>
    <row r="132" spans="2:18" ht="16.5" hidden="1">
      <c r="B132" s="173" t="s">
        <v>5</v>
      </c>
      <c r="C132" s="174"/>
      <c r="D132" s="33">
        <v>3.6</v>
      </c>
      <c r="E132" s="33">
        <v>4.1</v>
      </c>
      <c r="F132" s="33">
        <v>4.5</v>
      </c>
      <c r="G132" s="33">
        <v>4.8</v>
      </c>
      <c r="H132" s="33">
        <v>4.9</v>
      </c>
      <c r="I132" s="33">
        <v>5.1</v>
      </c>
      <c r="J132" s="33">
        <v>5.5</v>
      </c>
      <c r="K132" s="33">
        <v>5.9</v>
      </c>
      <c r="L132" s="33">
        <v>6.2</v>
      </c>
      <c r="M132" s="33">
        <v>6.6</v>
      </c>
      <c r="N132" s="33">
        <v>6.9</v>
      </c>
      <c r="O132" s="33">
        <v>7.2</v>
      </c>
      <c r="P132" s="94">
        <v>7.5</v>
      </c>
      <c r="Q132" s="33">
        <v>7.9</v>
      </c>
      <c r="R132" s="95">
        <v>8.3</v>
      </c>
    </row>
    <row r="133" spans="2:18" ht="16.5" hidden="1">
      <c r="B133" s="173" t="s">
        <v>6</v>
      </c>
      <c r="C133" s="17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94"/>
      <c r="Q133" s="33"/>
      <c r="R133" s="95"/>
    </row>
    <row r="134" spans="2:18" ht="16.5" hidden="1">
      <c r="B134" s="173" t="s">
        <v>7</v>
      </c>
      <c r="C134" s="17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97"/>
      <c r="Q134" s="37"/>
      <c r="R134" s="98"/>
    </row>
    <row r="135" spans="2:18" ht="16.5" hidden="1">
      <c r="B135" s="175" t="s">
        <v>8</v>
      </c>
      <c r="C135" s="175"/>
      <c r="D135" s="33">
        <f aca="true" t="shared" si="17" ref="D135:R135">ROUNDUP((D132-D118)*$B$2/2,-1)</f>
        <v>1600</v>
      </c>
      <c r="E135" s="33">
        <f t="shared" si="17"/>
        <v>1800</v>
      </c>
      <c r="F135" s="33">
        <f t="shared" si="17"/>
        <v>2000</v>
      </c>
      <c r="G135" s="33">
        <f t="shared" si="17"/>
        <v>2200</v>
      </c>
      <c r="H135" s="33">
        <f t="shared" si="17"/>
        <v>2300</v>
      </c>
      <c r="I135" s="33">
        <f t="shared" si="17"/>
        <v>2400</v>
      </c>
      <c r="J135" s="33">
        <f t="shared" si="17"/>
        <v>2600</v>
      </c>
      <c r="K135" s="33">
        <f t="shared" si="17"/>
        <v>2300</v>
      </c>
      <c r="L135" s="33">
        <f t="shared" si="17"/>
        <v>2600</v>
      </c>
      <c r="M135" s="33">
        <f t="shared" si="17"/>
        <v>2800</v>
      </c>
      <c r="N135" s="33">
        <f t="shared" si="17"/>
        <v>2900</v>
      </c>
      <c r="O135" s="33">
        <f t="shared" si="17"/>
        <v>3100</v>
      </c>
      <c r="P135" s="33">
        <f t="shared" si="17"/>
        <v>3500</v>
      </c>
      <c r="Q135" s="33">
        <f t="shared" si="17"/>
        <v>3700</v>
      </c>
      <c r="R135" s="33">
        <f t="shared" si="17"/>
        <v>3900</v>
      </c>
    </row>
    <row r="136" ht="15" hidden="1"/>
    <row r="137" spans="3:21" ht="15" hidden="1">
      <c r="C137" t="s">
        <v>37</v>
      </c>
      <c r="D137">
        <v>1.5</v>
      </c>
      <c r="U137">
        <f>ROUNDUP(1329.94*2,-1)</f>
        <v>2660</v>
      </c>
    </row>
    <row r="138" spans="2:21" ht="16.5" hidden="1">
      <c r="B138" s="25"/>
      <c r="C138" s="32"/>
      <c r="D138" s="32">
        <f>ROUNDUP(D137*B2,-1)</f>
        <v>3000</v>
      </c>
      <c r="E138" s="26"/>
      <c r="F138" s="52"/>
      <c r="G138" s="52"/>
      <c r="H138" s="32"/>
      <c r="I138" s="63"/>
      <c r="J138" s="63"/>
      <c r="K138" s="63"/>
      <c r="L138" s="63"/>
      <c r="M138" s="63"/>
      <c r="N138" s="63"/>
      <c r="O138" s="28"/>
      <c r="P138" s="28"/>
      <c r="Q138" s="28"/>
      <c r="R138" s="28"/>
      <c r="S138" s="28"/>
      <c r="T138" s="28"/>
      <c r="U138" s="42"/>
    </row>
    <row r="139" spans="3:22" s="4" customFormat="1" ht="25.5">
      <c r="C139" s="13" t="s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</row>
    <row r="140" ht="15.75" thickBot="1"/>
    <row r="141" spans="2:22" s="16" customFormat="1" ht="18.75" customHeight="1">
      <c r="B141" s="17"/>
      <c r="C141" s="18"/>
      <c r="D141" s="19"/>
      <c r="E141" s="18"/>
      <c r="F141" s="18"/>
      <c r="G141" s="20"/>
      <c r="H141" s="18"/>
      <c r="I141" s="21"/>
      <c r="J141" s="22"/>
      <c r="K141" s="22"/>
      <c r="L141" s="23"/>
      <c r="M141" s="21"/>
      <c r="N141" s="21"/>
      <c r="O141" s="21"/>
      <c r="P141" s="21"/>
      <c r="Q141" s="21"/>
      <c r="R141" s="21"/>
      <c r="S141" s="21"/>
      <c r="T141" s="21"/>
      <c r="U141" s="24"/>
      <c r="V141" s="15"/>
    </row>
    <row r="142" spans="2:22" s="4" customFormat="1" ht="18.75" customHeight="1">
      <c r="B142" s="25"/>
      <c r="C142" s="188" t="s">
        <v>36</v>
      </c>
      <c r="D142" s="189"/>
      <c r="E142" s="27">
        <v>140</v>
      </c>
      <c r="F142" s="27">
        <v>150</v>
      </c>
      <c r="G142" s="27">
        <v>160</v>
      </c>
      <c r="H142" s="27">
        <v>170</v>
      </c>
      <c r="I142" s="27">
        <v>180</v>
      </c>
      <c r="J142" s="27">
        <v>190</v>
      </c>
      <c r="K142" s="27">
        <v>200</v>
      </c>
      <c r="L142" s="27">
        <v>210</v>
      </c>
      <c r="M142" s="27">
        <v>220</v>
      </c>
      <c r="N142" s="28"/>
      <c r="O142" s="28"/>
      <c r="P142" s="82" t="s">
        <v>4</v>
      </c>
      <c r="Q142" s="30"/>
      <c r="R142" s="30"/>
      <c r="S142" s="30"/>
      <c r="T142" s="30"/>
      <c r="U142" s="31"/>
      <c r="V142" s="28"/>
    </row>
    <row r="143" spans="2:22" s="4" customFormat="1" ht="18.75" customHeight="1">
      <c r="B143" s="25"/>
      <c r="C143" s="32"/>
      <c r="D143" s="190">
        <v>105</v>
      </c>
      <c r="E143" s="33">
        <f aca="true" t="shared" si="18" ref="E143:K143">ROUNDUP(F143-$B$113-F14+E14,-1)</f>
        <v>21100</v>
      </c>
      <c r="F143" s="33">
        <f t="shared" si="18"/>
        <v>21680</v>
      </c>
      <c r="G143" s="33">
        <f t="shared" si="18"/>
        <v>22260</v>
      </c>
      <c r="H143" s="33">
        <f t="shared" si="18"/>
        <v>23210</v>
      </c>
      <c r="I143" s="33">
        <f t="shared" si="18"/>
        <v>23970</v>
      </c>
      <c r="J143" s="33">
        <f t="shared" si="18"/>
        <v>24750</v>
      </c>
      <c r="K143" s="33">
        <f t="shared" si="18"/>
        <v>25530</v>
      </c>
      <c r="L143" s="33">
        <f>ROUNDUP(L146-$B$113-L18+L14,-1)</f>
        <v>26310</v>
      </c>
      <c r="M143" s="33">
        <f>ROUNDUP(L143+$B$113+M14-L14,-1)</f>
        <v>26890</v>
      </c>
      <c r="N143" s="34" t="s">
        <v>25</v>
      </c>
      <c r="O143" s="28"/>
      <c r="P143" s="35" t="s">
        <v>24</v>
      </c>
      <c r="Q143" s="36"/>
      <c r="R143" s="36"/>
      <c r="S143" s="36"/>
      <c r="T143" s="36"/>
      <c r="U143" s="31"/>
      <c r="V143" s="28"/>
    </row>
    <row r="144" spans="2:22" s="4" customFormat="1" ht="18.75" customHeight="1">
      <c r="B144" s="25"/>
      <c r="C144" s="32"/>
      <c r="D144" s="190"/>
      <c r="E144" s="33">
        <f aca="true" t="shared" si="19" ref="E144:M144">ROUNDUP(E143+E49,-1)</f>
        <v>22100</v>
      </c>
      <c r="F144" s="33">
        <f t="shared" si="19"/>
        <v>22780</v>
      </c>
      <c r="G144" s="33">
        <f t="shared" si="19"/>
        <v>23460</v>
      </c>
      <c r="H144" s="33">
        <f t="shared" si="19"/>
        <v>24410</v>
      </c>
      <c r="I144" s="33">
        <f t="shared" si="19"/>
        <v>25170</v>
      </c>
      <c r="J144" s="33">
        <f t="shared" si="19"/>
        <v>25950</v>
      </c>
      <c r="K144" s="33">
        <f t="shared" si="19"/>
        <v>26630</v>
      </c>
      <c r="L144" s="33">
        <f t="shared" si="19"/>
        <v>27510</v>
      </c>
      <c r="M144" s="33">
        <f t="shared" si="19"/>
        <v>28390</v>
      </c>
      <c r="N144" s="34" t="s">
        <v>26</v>
      </c>
      <c r="O144" s="28"/>
      <c r="P144" s="35"/>
      <c r="Q144" s="36"/>
      <c r="R144" s="36"/>
      <c r="S144" s="36"/>
      <c r="T144" s="36"/>
      <c r="U144" s="31"/>
      <c r="V144" s="28"/>
    </row>
    <row r="145" spans="2:22" s="4" customFormat="1" ht="18.75" customHeight="1" thickBot="1">
      <c r="B145" s="25"/>
      <c r="C145" s="32"/>
      <c r="D145" s="190"/>
      <c r="E145" s="33">
        <f aca="true" t="shared" si="20" ref="E145:M145">ROUNDUP(E143+E85,-1)</f>
        <v>23800</v>
      </c>
      <c r="F145" s="33">
        <f t="shared" si="20"/>
        <v>24580</v>
      </c>
      <c r="G145" s="33">
        <f t="shared" si="20"/>
        <v>25360</v>
      </c>
      <c r="H145" s="33">
        <f t="shared" si="20"/>
        <v>26410</v>
      </c>
      <c r="I145" s="33">
        <f t="shared" si="20"/>
        <v>27470</v>
      </c>
      <c r="J145" s="33">
        <f t="shared" si="20"/>
        <v>28150</v>
      </c>
      <c r="K145" s="33">
        <f t="shared" si="20"/>
        <v>28930</v>
      </c>
      <c r="L145" s="33">
        <f t="shared" si="20"/>
        <v>29910</v>
      </c>
      <c r="M145" s="33">
        <f t="shared" si="20"/>
        <v>30890</v>
      </c>
      <c r="N145" s="34" t="s">
        <v>27</v>
      </c>
      <c r="O145" s="28"/>
      <c r="P145" s="35"/>
      <c r="Q145" s="36"/>
      <c r="R145" s="36"/>
      <c r="S145" s="36"/>
      <c r="T145" s="36"/>
      <c r="U145" s="31"/>
      <c r="V145" s="28"/>
    </row>
    <row r="146" spans="2:22" s="4" customFormat="1" ht="18.75" customHeight="1">
      <c r="B146" s="85"/>
      <c r="C146" s="32"/>
      <c r="D146" s="38"/>
      <c r="E146" s="186">
        <v>115</v>
      </c>
      <c r="F146" s="39">
        <f aca="true" t="shared" si="21" ref="F146:K146">ROUNDUP(G146-$B$113-G18+F18,-1)</f>
        <v>22260</v>
      </c>
      <c r="G146" s="39">
        <f t="shared" si="21"/>
        <v>23010</v>
      </c>
      <c r="H146" s="39">
        <f t="shared" si="21"/>
        <v>23760</v>
      </c>
      <c r="I146" s="39">
        <f t="shared" si="21"/>
        <v>24520</v>
      </c>
      <c r="J146" s="39">
        <f t="shared" si="21"/>
        <v>25300</v>
      </c>
      <c r="K146" s="39">
        <f t="shared" si="21"/>
        <v>26080</v>
      </c>
      <c r="L146" s="77">
        <f>ROUNDUP(B112*2+645+L18,-1)</f>
        <v>26860</v>
      </c>
      <c r="M146" s="41">
        <f>ROUNDUP(L146+$B$113+M18-L18,-1)</f>
        <v>27840</v>
      </c>
      <c r="N146" s="34" t="s">
        <v>25</v>
      </c>
      <c r="O146" s="28"/>
      <c r="P146" s="35" t="s">
        <v>9</v>
      </c>
      <c r="Q146" s="36"/>
      <c r="R146" s="36"/>
      <c r="S146" s="36"/>
      <c r="T146" s="36" t="s">
        <v>10</v>
      </c>
      <c r="U146" s="42"/>
      <c r="V146" s="28"/>
    </row>
    <row r="147" spans="2:22" s="4" customFormat="1" ht="18.75" customHeight="1">
      <c r="B147" s="85"/>
      <c r="C147" s="32"/>
      <c r="D147" s="38"/>
      <c r="E147" s="186"/>
      <c r="F147" s="41">
        <f aca="true" t="shared" si="22" ref="F147:M147">ROUNDUP(F146+F53,-1)</f>
        <v>23360</v>
      </c>
      <c r="G147" s="41">
        <f t="shared" si="22"/>
        <v>24110</v>
      </c>
      <c r="H147" s="41">
        <f t="shared" si="22"/>
        <v>24860</v>
      </c>
      <c r="I147" s="41">
        <f t="shared" si="22"/>
        <v>25920</v>
      </c>
      <c r="J147" s="41">
        <f t="shared" si="22"/>
        <v>26600</v>
      </c>
      <c r="K147" s="75">
        <f t="shared" si="22"/>
        <v>27280</v>
      </c>
      <c r="L147" s="76">
        <f t="shared" si="22"/>
        <v>28060</v>
      </c>
      <c r="M147" s="33">
        <f t="shared" si="22"/>
        <v>29040</v>
      </c>
      <c r="N147" s="34" t="s">
        <v>26</v>
      </c>
      <c r="O147" s="28"/>
      <c r="P147" s="35"/>
      <c r="Q147" s="36"/>
      <c r="R147" s="36"/>
      <c r="S147" s="36"/>
      <c r="T147" s="36"/>
      <c r="U147" s="42"/>
      <c r="V147" s="28"/>
    </row>
    <row r="148" spans="2:22" s="4" customFormat="1" ht="18.75" customHeight="1" thickBot="1">
      <c r="B148" s="44"/>
      <c r="C148" s="45"/>
      <c r="D148" s="38"/>
      <c r="E148" s="186"/>
      <c r="F148" s="41">
        <f aca="true" t="shared" si="23" ref="F148:M148">ROUNDUP(F146+F89,-1)</f>
        <v>25260</v>
      </c>
      <c r="G148" s="41">
        <f t="shared" si="23"/>
        <v>26110</v>
      </c>
      <c r="H148" s="41">
        <f t="shared" si="23"/>
        <v>26960</v>
      </c>
      <c r="I148" s="41">
        <f t="shared" si="23"/>
        <v>28120</v>
      </c>
      <c r="J148" s="41">
        <f t="shared" si="23"/>
        <v>28900</v>
      </c>
      <c r="K148" s="75">
        <f t="shared" si="23"/>
        <v>29680</v>
      </c>
      <c r="L148" s="81">
        <f t="shared" si="23"/>
        <v>30560</v>
      </c>
      <c r="M148" s="33">
        <f t="shared" si="23"/>
        <v>31540</v>
      </c>
      <c r="N148" s="34" t="s">
        <v>27</v>
      </c>
      <c r="O148" s="28"/>
      <c r="P148" s="35"/>
      <c r="Q148" s="36"/>
      <c r="R148" s="36"/>
      <c r="S148" s="36"/>
      <c r="T148" s="36"/>
      <c r="U148" s="42"/>
      <c r="V148" s="28"/>
    </row>
    <row r="149" spans="2:22" s="4" customFormat="1" ht="18.75" customHeight="1">
      <c r="B149" s="49"/>
      <c r="C149" s="50"/>
      <c r="D149" s="51"/>
      <c r="E149" s="52"/>
      <c r="F149" s="191">
        <v>125</v>
      </c>
      <c r="G149" s="47">
        <f aca="true" t="shared" si="24" ref="G149:M149">ROUNDUP(G146+$B$113+G22-G18,-1)</f>
        <v>23360</v>
      </c>
      <c r="H149" s="47">
        <f t="shared" si="24"/>
        <v>24510</v>
      </c>
      <c r="I149" s="47">
        <f t="shared" si="24"/>
        <v>25270</v>
      </c>
      <c r="J149" s="47">
        <f t="shared" si="24"/>
        <v>25850</v>
      </c>
      <c r="K149" s="47">
        <f t="shared" si="24"/>
        <v>26630</v>
      </c>
      <c r="L149" s="47">
        <f t="shared" si="24"/>
        <v>27410</v>
      </c>
      <c r="M149" s="47">
        <f t="shared" si="24"/>
        <v>28390</v>
      </c>
      <c r="N149" s="34" t="s">
        <v>25</v>
      </c>
      <c r="O149" s="28"/>
      <c r="P149" s="35" t="s">
        <v>11</v>
      </c>
      <c r="Q149" s="36"/>
      <c r="R149" s="36"/>
      <c r="S149" s="36"/>
      <c r="T149" s="36" t="s">
        <v>12</v>
      </c>
      <c r="U149" s="42"/>
      <c r="V149" s="28"/>
    </row>
    <row r="150" spans="2:22" s="4" customFormat="1" ht="18.75" customHeight="1">
      <c r="B150" s="49"/>
      <c r="C150" s="50"/>
      <c r="D150" s="51"/>
      <c r="E150" s="52"/>
      <c r="F150" s="186"/>
      <c r="G150" s="33">
        <f aca="true" t="shared" si="25" ref="G150:M150">ROUNDUP(G149+G57,-1)</f>
        <v>24560</v>
      </c>
      <c r="H150" s="33">
        <f t="shared" si="25"/>
        <v>25710</v>
      </c>
      <c r="I150" s="33">
        <f t="shared" si="25"/>
        <v>26370</v>
      </c>
      <c r="J150" s="33">
        <f t="shared" si="25"/>
        <v>27150</v>
      </c>
      <c r="K150" s="33">
        <f t="shared" si="25"/>
        <v>28030</v>
      </c>
      <c r="L150" s="33">
        <f t="shared" si="25"/>
        <v>28810</v>
      </c>
      <c r="M150" s="33">
        <f t="shared" si="25"/>
        <v>29890</v>
      </c>
      <c r="N150" s="34" t="s">
        <v>26</v>
      </c>
      <c r="O150" s="28"/>
      <c r="P150" s="35"/>
      <c r="Q150" s="36"/>
      <c r="R150" s="36"/>
      <c r="S150" s="36"/>
      <c r="T150" s="36"/>
      <c r="U150" s="42"/>
      <c r="V150" s="28"/>
    </row>
    <row r="151" spans="2:22" s="4" customFormat="1" ht="18.75" customHeight="1">
      <c r="B151" s="85"/>
      <c r="C151" s="28"/>
      <c r="D151" s="28"/>
      <c r="E151" s="52"/>
      <c r="F151" s="186"/>
      <c r="G151" s="33">
        <f aca="true" t="shared" si="26" ref="G151:M151">ROUNDUP(G149+G93,-1)</f>
        <v>26660</v>
      </c>
      <c r="H151" s="33">
        <f t="shared" si="26"/>
        <v>27910</v>
      </c>
      <c r="I151" s="33">
        <f t="shared" si="26"/>
        <v>28670</v>
      </c>
      <c r="J151" s="33">
        <f t="shared" si="26"/>
        <v>29550</v>
      </c>
      <c r="K151" s="33">
        <f t="shared" si="26"/>
        <v>30530</v>
      </c>
      <c r="L151" s="33">
        <f t="shared" si="26"/>
        <v>31410</v>
      </c>
      <c r="M151" s="33">
        <f t="shared" si="26"/>
        <v>32590</v>
      </c>
      <c r="N151" s="34" t="s">
        <v>27</v>
      </c>
      <c r="O151" s="28"/>
      <c r="P151" s="35"/>
      <c r="Q151" s="36"/>
      <c r="R151" s="36"/>
      <c r="S151" s="36"/>
      <c r="T151" s="36"/>
      <c r="U151" s="42"/>
      <c r="V151" s="28"/>
    </row>
    <row r="152" spans="2:22" s="4" customFormat="1" ht="18.75" customHeight="1">
      <c r="B152" s="53"/>
      <c r="C152" s="54"/>
      <c r="D152" s="55"/>
      <c r="E152" s="45"/>
      <c r="F152" s="52"/>
      <c r="G152" s="186">
        <v>135</v>
      </c>
      <c r="H152" s="33">
        <f aca="true" t="shared" si="27" ref="H152:M152">ROUNDUP(H149+$B$113+H26-H22,-1)</f>
        <v>25460</v>
      </c>
      <c r="I152" s="33">
        <f t="shared" si="27"/>
        <v>26220</v>
      </c>
      <c r="J152" s="33">
        <f t="shared" si="27"/>
        <v>26600</v>
      </c>
      <c r="K152" s="33">
        <f t="shared" si="27"/>
        <v>27180</v>
      </c>
      <c r="L152" s="33">
        <f t="shared" si="27"/>
        <v>27960</v>
      </c>
      <c r="M152" s="33">
        <f t="shared" si="27"/>
        <v>28940</v>
      </c>
      <c r="N152" s="34" t="s">
        <v>25</v>
      </c>
      <c r="O152" s="28"/>
      <c r="P152" s="35" t="s">
        <v>13</v>
      </c>
      <c r="Q152" s="36"/>
      <c r="R152" s="36"/>
      <c r="S152" s="36"/>
      <c r="T152" s="36" t="s">
        <v>14</v>
      </c>
      <c r="U152" s="42"/>
      <c r="V152" s="28"/>
    </row>
    <row r="153" spans="2:22" s="4" customFormat="1" ht="18.75" customHeight="1">
      <c r="B153" s="53"/>
      <c r="C153" s="56"/>
      <c r="D153" s="56"/>
      <c r="E153" s="28"/>
      <c r="F153" s="52"/>
      <c r="G153" s="186"/>
      <c r="H153" s="33">
        <f aca="true" t="shared" si="28" ref="H153:M153">ROUNDUP(H152+H61,-1)</f>
        <v>26660</v>
      </c>
      <c r="I153" s="33">
        <f t="shared" si="28"/>
        <v>27320</v>
      </c>
      <c r="J153" s="33">
        <f t="shared" si="28"/>
        <v>27900</v>
      </c>
      <c r="K153" s="33">
        <f t="shared" si="28"/>
        <v>28580</v>
      </c>
      <c r="L153" s="33">
        <f t="shared" si="28"/>
        <v>29360</v>
      </c>
      <c r="M153" s="33">
        <f t="shared" si="28"/>
        <v>30440</v>
      </c>
      <c r="N153" s="34" t="s">
        <v>26</v>
      </c>
      <c r="O153" s="28"/>
      <c r="P153" s="35"/>
      <c r="Q153" s="36"/>
      <c r="R153" s="36"/>
      <c r="S153" s="36"/>
      <c r="T153" s="36"/>
      <c r="U153" s="42"/>
      <c r="V153" s="28"/>
    </row>
    <row r="154" spans="2:22" s="4" customFormat="1" ht="18.75" customHeight="1">
      <c r="B154" s="57"/>
      <c r="C154" s="45"/>
      <c r="D154" s="28"/>
      <c r="E154" s="52"/>
      <c r="F154" s="52"/>
      <c r="G154" s="186"/>
      <c r="H154" s="33">
        <f aca="true" t="shared" si="29" ref="H154:M154">ROUNDUP(H152+H97,-1)</f>
        <v>28960</v>
      </c>
      <c r="I154" s="33">
        <f t="shared" si="29"/>
        <v>29720</v>
      </c>
      <c r="J154" s="33">
        <f t="shared" si="29"/>
        <v>30400</v>
      </c>
      <c r="K154" s="33">
        <f t="shared" si="29"/>
        <v>31180</v>
      </c>
      <c r="L154" s="33">
        <f t="shared" si="29"/>
        <v>32060</v>
      </c>
      <c r="M154" s="33">
        <f t="shared" si="29"/>
        <v>33240</v>
      </c>
      <c r="N154" s="34" t="s">
        <v>27</v>
      </c>
      <c r="O154" s="28"/>
      <c r="P154" s="35"/>
      <c r="Q154" s="36"/>
      <c r="R154" s="36"/>
      <c r="S154" s="36"/>
      <c r="T154" s="36"/>
      <c r="U154" s="42"/>
      <c r="V154" s="28"/>
    </row>
    <row r="155" spans="2:22" s="4" customFormat="1" ht="18.75" customHeight="1">
      <c r="B155" s="44"/>
      <c r="C155" s="32"/>
      <c r="D155" s="58"/>
      <c r="E155" s="26"/>
      <c r="F155" s="52"/>
      <c r="G155" s="52"/>
      <c r="H155" s="186">
        <v>145</v>
      </c>
      <c r="I155" s="33">
        <f>ROUNDUP(I152+$B$113+I30-I26,-1)</f>
        <v>26770</v>
      </c>
      <c r="J155" s="33">
        <f>ROUNDUP(J152+$B$113+J30-J26,-1)</f>
        <v>27350</v>
      </c>
      <c r="K155" s="33">
        <f>ROUNDUP(K152+$B$113+K30-K26,-1)</f>
        <v>27930</v>
      </c>
      <c r="L155" s="33">
        <f>ROUNDUP(L152+$B$113+L30-L26,-1)</f>
        <v>28510</v>
      </c>
      <c r="M155" s="33">
        <f>ROUNDUP(M152+$B$113+M30-M26,-1)</f>
        <v>29690</v>
      </c>
      <c r="N155" s="34" t="s">
        <v>25</v>
      </c>
      <c r="O155" s="28"/>
      <c r="P155" s="35" t="s">
        <v>15</v>
      </c>
      <c r="Q155" s="36"/>
      <c r="R155" s="36"/>
      <c r="S155" s="36"/>
      <c r="T155" s="36" t="s">
        <v>16</v>
      </c>
      <c r="U155" s="42"/>
      <c r="V155" s="28"/>
    </row>
    <row r="156" spans="2:22" s="4" customFormat="1" ht="18.75" customHeight="1">
      <c r="B156" s="44"/>
      <c r="C156" s="32"/>
      <c r="D156" s="58"/>
      <c r="E156" s="26"/>
      <c r="F156" s="52"/>
      <c r="G156" s="52"/>
      <c r="H156" s="186"/>
      <c r="I156" s="33">
        <f>ROUNDUP(I155+I65,-1)</f>
        <v>27870</v>
      </c>
      <c r="J156" s="33">
        <f>ROUNDUP(J155+J65,-1)</f>
        <v>28550</v>
      </c>
      <c r="K156" s="33">
        <f>ROUNDUP(K155+K65,-1)</f>
        <v>29230</v>
      </c>
      <c r="L156" s="33">
        <f>ROUNDUP(L155+L65,-1)</f>
        <v>30010</v>
      </c>
      <c r="M156" s="33">
        <f>ROUNDUP(M155+M65,-1)</f>
        <v>31190</v>
      </c>
      <c r="N156" s="34" t="s">
        <v>26</v>
      </c>
      <c r="O156" s="28"/>
      <c r="P156" s="35"/>
      <c r="Q156" s="36"/>
      <c r="R156" s="36"/>
      <c r="S156" s="36"/>
      <c r="T156" s="36"/>
      <c r="U156" s="42"/>
      <c r="V156" s="28"/>
    </row>
    <row r="157" spans="2:22" s="4" customFormat="1" ht="18.75" customHeight="1">
      <c r="B157" s="85"/>
      <c r="C157" s="32"/>
      <c r="D157" s="58"/>
      <c r="E157" s="26"/>
      <c r="F157" s="52"/>
      <c r="G157" s="52"/>
      <c r="H157" s="186"/>
      <c r="I157" s="33">
        <f>ROUNDUP(I155+I101,-1)</f>
        <v>30370</v>
      </c>
      <c r="J157" s="33">
        <f>ROUNDUP(J155+J101,-1)</f>
        <v>31150</v>
      </c>
      <c r="K157" s="33">
        <f>ROUNDUP(K155+K101,-1)</f>
        <v>31930</v>
      </c>
      <c r="L157" s="33">
        <f>ROUNDUP(L155+L101,-1)</f>
        <v>32810</v>
      </c>
      <c r="M157" s="33">
        <f>ROUNDUP(M155+M101,-1)</f>
        <v>34090</v>
      </c>
      <c r="N157" s="34" t="s">
        <v>27</v>
      </c>
      <c r="O157" s="28"/>
      <c r="P157" s="35"/>
      <c r="Q157" s="36"/>
      <c r="R157" s="36"/>
      <c r="S157" s="36"/>
      <c r="T157" s="36"/>
      <c r="U157" s="42"/>
      <c r="V157" s="28"/>
    </row>
    <row r="158" spans="2:22" s="4" customFormat="1" ht="18.75" customHeight="1">
      <c r="B158" s="25"/>
      <c r="C158" s="32"/>
      <c r="D158" s="58"/>
      <c r="E158" s="26"/>
      <c r="F158" s="58"/>
      <c r="G158" s="52"/>
      <c r="H158" s="52"/>
      <c r="I158" s="186">
        <v>155</v>
      </c>
      <c r="J158" s="33">
        <f>ROUNDUP(J155+$B$113+J34-J30,-1)</f>
        <v>27900</v>
      </c>
      <c r="K158" s="33">
        <f>ROUNDUP(K155+$B$113+K34-K30,-1)</f>
        <v>28480</v>
      </c>
      <c r="L158" s="33">
        <f>ROUNDUP(L155+$B$113+L34-L30,-1)</f>
        <v>29460</v>
      </c>
      <c r="M158" s="33">
        <f>ROUNDUP(M155+$B$113+M34-M30,-1)</f>
        <v>30440</v>
      </c>
      <c r="N158" s="34" t="s">
        <v>25</v>
      </c>
      <c r="O158" s="28"/>
      <c r="P158" s="59" t="s">
        <v>17</v>
      </c>
      <c r="Q158" s="36"/>
      <c r="R158" s="36"/>
      <c r="S158" s="36"/>
      <c r="T158" s="36" t="s">
        <v>18</v>
      </c>
      <c r="U158" s="42"/>
      <c r="V158" s="28"/>
    </row>
    <row r="159" spans="2:22" s="4" customFormat="1" ht="18.75" customHeight="1">
      <c r="B159" s="25"/>
      <c r="C159" s="32"/>
      <c r="D159" s="58"/>
      <c r="E159" s="26"/>
      <c r="F159" s="58"/>
      <c r="G159" s="52"/>
      <c r="H159" s="52"/>
      <c r="I159" s="186"/>
      <c r="J159" s="33">
        <f>ROUNDUP(J158+J69,-1)</f>
        <v>29200</v>
      </c>
      <c r="K159" s="33">
        <f>ROUNDUP(K158+K69,-1)</f>
        <v>29780</v>
      </c>
      <c r="L159" s="33">
        <f>ROUNDUP(L158+L69,-1)</f>
        <v>30860</v>
      </c>
      <c r="M159" s="33">
        <f>ROUNDUP(M158+M69,-1)</f>
        <v>31940</v>
      </c>
      <c r="N159" s="34" t="s">
        <v>26</v>
      </c>
      <c r="O159" s="28"/>
      <c r="P159" s="59"/>
      <c r="Q159" s="36"/>
      <c r="R159" s="36"/>
      <c r="S159" s="36"/>
      <c r="T159" s="36"/>
      <c r="U159" s="42"/>
      <c r="V159" s="28"/>
    </row>
    <row r="160" spans="2:22" s="4" customFormat="1" ht="18.75" customHeight="1">
      <c r="B160" s="25"/>
      <c r="C160" s="32"/>
      <c r="D160" s="58"/>
      <c r="E160" s="26"/>
      <c r="F160" s="58"/>
      <c r="G160" s="52"/>
      <c r="H160" s="52"/>
      <c r="I160" s="186"/>
      <c r="J160" s="33">
        <f>ROUNDUP(J158+J105,-1)</f>
        <v>31900</v>
      </c>
      <c r="K160" s="33">
        <f>ROUNDUP(K158+K105,-1)</f>
        <v>32580</v>
      </c>
      <c r="L160" s="33">
        <f>ROUNDUP(L158+L105,-1)</f>
        <v>33760</v>
      </c>
      <c r="M160" s="33">
        <f>ROUNDUP(M158+M105,-1)</f>
        <v>34940</v>
      </c>
      <c r="N160" s="34" t="s">
        <v>27</v>
      </c>
      <c r="O160" s="28"/>
      <c r="P160" s="59"/>
      <c r="Q160" s="36"/>
      <c r="R160" s="36"/>
      <c r="S160" s="36"/>
      <c r="T160" s="36"/>
      <c r="U160" s="42"/>
      <c r="V160" s="28"/>
    </row>
    <row r="161" spans="2:22" s="4" customFormat="1" ht="18.75" customHeight="1">
      <c r="B161" s="25"/>
      <c r="C161" s="32"/>
      <c r="D161" s="26"/>
      <c r="E161" s="60"/>
      <c r="F161" s="60"/>
      <c r="G161" s="60"/>
      <c r="H161" s="26"/>
      <c r="I161" s="52"/>
      <c r="J161" s="186">
        <v>165</v>
      </c>
      <c r="K161" s="33">
        <f>ROUNDUP(K158+$B$113+K38-K34,-1)</f>
        <v>29030</v>
      </c>
      <c r="L161" s="33">
        <f>ROUNDUP(L158+$B$113+L38-L34,-1)</f>
        <v>30010</v>
      </c>
      <c r="M161" s="33">
        <f>ROUNDUP(M158+$B$113+M38-M34,-1)</f>
        <v>30790</v>
      </c>
      <c r="N161" s="34" t="s">
        <v>25</v>
      </c>
      <c r="O161" s="28"/>
      <c r="P161" s="35" t="s">
        <v>19</v>
      </c>
      <c r="Q161" s="36"/>
      <c r="R161" s="36"/>
      <c r="S161" s="36"/>
      <c r="T161" s="36" t="s">
        <v>20</v>
      </c>
      <c r="U161" s="42"/>
      <c r="V161" s="28"/>
    </row>
    <row r="162" spans="2:22" s="4" customFormat="1" ht="18.75" customHeight="1">
      <c r="B162" s="25"/>
      <c r="C162" s="32"/>
      <c r="D162" s="26"/>
      <c r="E162" s="60"/>
      <c r="F162" s="60"/>
      <c r="G162" s="60"/>
      <c r="H162" s="26"/>
      <c r="I162" s="52"/>
      <c r="J162" s="186"/>
      <c r="K162" s="33">
        <f>ROUNDUP(K161+K73,-1)</f>
        <v>30330</v>
      </c>
      <c r="L162" s="33">
        <f>ROUNDUP(L161+L73,-1)</f>
        <v>31510</v>
      </c>
      <c r="M162" s="33">
        <f>ROUNDUP(M161+M73,-1)</f>
        <v>32390</v>
      </c>
      <c r="N162" s="34" t="s">
        <v>26</v>
      </c>
      <c r="O162" s="28"/>
      <c r="P162" s="35"/>
      <c r="Q162" s="36"/>
      <c r="R162" s="36"/>
      <c r="S162" s="36"/>
      <c r="T162" s="36"/>
      <c r="U162" s="42"/>
      <c r="V162" s="28"/>
    </row>
    <row r="163" spans="2:22" s="4" customFormat="1" ht="18.75" customHeight="1">
      <c r="B163" s="25"/>
      <c r="C163" s="32"/>
      <c r="D163" s="26"/>
      <c r="E163" s="60"/>
      <c r="F163" s="60"/>
      <c r="G163" s="60"/>
      <c r="H163" s="26"/>
      <c r="I163" s="52"/>
      <c r="J163" s="186"/>
      <c r="K163" s="33">
        <f>ROUNDUP(K161+K109,-1)</f>
        <v>33230</v>
      </c>
      <c r="L163" s="33">
        <f>ROUNDUP(L161+L109,-1)</f>
        <v>34510</v>
      </c>
      <c r="M163" s="33">
        <f>ROUNDUP(M161+M109,-1)</f>
        <v>35490</v>
      </c>
      <c r="N163" s="34" t="s">
        <v>27</v>
      </c>
      <c r="O163" s="28"/>
      <c r="P163" s="35"/>
      <c r="Q163" s="36"/>
      <c r="R163" s="36"/>
      <c r="S163" s="36"/>
      <c r="T163" s="36"/>
      <c r="U163" s="42"/>
      <c r="V163" s="28"/>
    </row>
    <row r="164" spans="2:22" s="4" customFormat="1" ht="18.75" customHeight="1">
      <c r="B164" s="25"/>
      <c r="C164" s="32"/>
      <c r="D164" s="26"/>
      <c r="E164" s="26"/>
      <c r="F164" s="52"/>
      <c r="G164" s="52"/>
      <c r="H164" s="26"/>
      <c r="I164" s="52"/>
      <c r="J164" s="52"/>
      <c r="K164" s="186">
        <v>175</v>
      </c>
      <c r="L164" s="33">
        <f>ROUNDUP(L161+$B$113+L42-L38,-1)</f>
        <v>30760</v>
      </c>
      <c r="M164" s="33">
        <f>ROUNDUP(M161+$B$113+M42-M38,-1)</f>
        <v>31540</v>
      </c>
      <c r="N164" s="34" t="s">
        <v>25</v>
      </c>
      <c r="O164" s="28"/>
      <c r="P164" s="170" t="s">
        <v>21</v>
      </c>
      <c r="Q164" s="187"/>
      <c r="R164" s="187"/>
      <c r="S164" s="187"/>
      <c r="T164" s="187"/>
      <c r="U164" s="61"/>
      <c r="V164" s="28"/>
    </row>
    <row r="165" spans="2:22" s="4" customFormat="1" ht="18.75" customHeight="1">
      <c r="B165" s="25"/>
      <c r="C165" s="32"/>
      <c r="D165" s="26"/>
      <c r="E165" s="26"/>
      <c r="F165" s="52"/>
      <c r="G165" s="52"/>
      <c r="H165" s="26"/>
      <c r="I165" s="52"/>
      <c r="J165" s="26"/>
      <c r="K165" s="186"/>
      <c r="L165" s="33">
        <f>ROUNDUP(L164+L77,-1)</f>
        <v>32260</v>
      </c>
      <c r="M165" s="33">
        <f>ROUNDUP(M164+M77,-1)</f>
        <v>33140</v>
      </c>
      <c r="N165" s="34" t="s">
        <v>26</v>
      </c>
      <c r="O165" s="28"/>
      <c r="P165" s="187"/>
      <c r="Q165" s="187"/>
      <c r="R165" s="187"/>
      <c r="S165" s="187"/>
      <c r="T165" s="187"/>
      <c r="U165" s="61"/>
      <c r="V165" s="28"/>
    </row>
    <row r="166" spans="2:22" s="4" customFormat="1" ht="18.75" customHeight="1">
      <c r="B166" s="25"/>
      <c r="C166" s="32"/>
      <c r="D166" s="26"/>
      <c r="E166" s="26"/>
      <c r="F166" s="52"/>
      <c r="G166" s="52"/>
      <c r="H166" s="26"/>
      <c r="I166" s="52"/>
      <c r="J166" s="26"/>
      <c r="K166" s="186"/>
      <c r="L166" s="33">
        <f>ROUNDUP(L164+L113,-1)</f>
        <v>35360</v>
      </c>
      <c r="M166" s="33">
        <f>ROUNDUP(M164+M113,-1)</f>
        <v>36340</v>
      </c>
      <c r="N166" s="34" t="s">
        <v>27</v>
      </c>
      <c r="O166" s="28"/>
      <c r="P166" s="28"/>
      <c r="Q166" s="28"/>
      <c r="R166" s="28"/>
      <c r="S166" s="28"/>
      <c r="T166" s="28"/>
      <c r="U166" s="42"/>
      <c r="V166" s="28"/>
    </row>
    <row r="167" spans="2:22" s="4" customFormat="1" ht="18.75" customHeight="1">
      <c r="B167" s="25"/>
      <c r="C167" s="32"/>
      <c r="D167" s="32"/>
      <c r="E167" s="26"/>
      <c r="F167" s="52"/>
      <c r="G167" s="52"/>
      <c r="H167" s="32"/>
      <c r="I167" s="62"/>
      <c r="J167" s="63"/>
      <c r="K167" s="63"/>
      <c r="L167" s="63"/>
      <c r="M167" s="63"/>
      <c r="N167" s="63"/>
      <c r="O167" s="28"/>
      <c r="P167" s="28"/>
      <c r="Q167" s="28"/>
      <c r="R167" s="28"/>
      <c r="S167" s="28"/>
      <c r="T167" s="28"/>
      <c r="U167" s="42"/>
      <c r="V167" s="28"/>
    </row>
    <row r="168" spans="2:22" s="4" customFormat="1" ht="18.75" customHeight="1">
      <c r="B168" s="25"/>
      <c r="C168" s="32"/>
      <c r="D168" s="32"/>
      <c r="E168" s="26"/>
      <c r="F168" s="52"/>
      <c r="G168" s="52"/>
      <c r="H168" s="32"/>
      <c r="I168" s="63"/>
      <c r="J168" s="63"/>
      <c r="K168" s="199" t="s">
        <v>68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42"/>
      <c r="V168" s="28"/>
    </row>
    <row r="169" spans="2:22" s="4" customFormat="1" ht="18.75" customHeight="1">
      <c r="B169" s="25"/>
      <c r="C169" s="32"/>
      <c r="D169" s="32"/>
      <c r="E169" s="26"/>
      <c r="F169" s="52"/>
      <c r="G169" s="52"/>
      <c r="H169" s="32"/>
      <c r="I169" s="63"/>
      <c r="J169" s="6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42"/>
      <c r="V169" s="28"/>
    </row>
    <row r="170" spans="2:22" s="4" customFormat="1" ht="18.75" customHeight="1">
      <c r="B170" s="25"/>
      <c r="C170" s="32"/>
      <c r="D170" s="32"/>
      <c r="E170" s="26"/>
      <c r="F170" s="52"/>
      <c r="G170" s="52"/>
      <c r="H170" s="32"/>
      <c r="I170" s="62"/>
      <c r="J170" s="134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42"/>
      <c r="V170" s="28"/>
    </row>
    <row r="171" spans="2:22" s="4" customFormat="1" ht="18.75" customHeight="1">
      <c r="B171" s="25"/>
      <c r="C171" s="32"/>
      <c r="D171" s="32"/>
      <c r="E171" s="26"/>
      <c r="F171" s="52"/>
      <c r="G171" s="52"/>
      <c r="H171" s="32"/>
      <c r="I171" s="134"/>
      <c r="J171" s="134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42"/>
      <c r="V171" s="28"/>
    </row>
    <row r="172" spans="2:22" s="4" customFormat="1" ht="18.75" customHeight="1">
      <c r="B172" s="25"/>
      <c r="C172" s="32"/>
      <c r="D172" s="32"/>
      <c r="E172" s="26"/>
      <c r="F172" s="52"/>
      <c r="G172" s="52"/>
      <c r="H172" s="32"/>
      <c r="I172" s="134"/>
      <c r="J172" s="134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42"/>
      <c r="V172" s="28"/>
    </row>
    <row r="173" spans="2:22" s="4" customFormat="1" ht="18.75" customHeight="1">
      <c r="B173" s="25"/>
      <c r="C173" s="32"/>
      <c r="D173" s="32"/>
      <c r="E173" s="26"/>
      <c r="F173" s="52"/>
      <c r="G173" s="52"/>
      <c r="H173" s="32"/>
      <c r="I173" s="134"/>
      <c r="J173" s="134"/>
      <c r="K173" s="134"/>
      <c r="L173" s="134"/>
      <c r="M173" s="134"/>
      <c r="N173" s="134"/>
      <c r="O173" s="28"/>
      <c r="P173" s="28"/>
      <c r="Q173" s="28"/>
      <c r="R173" s="28"/>
      <c r="S173" s="28"/>
      <c r="T173" s="28"/>
      <c r="U173" s="42"/>
      <c r="V173" s="28"/>
    </row>
    <row r="174" spans="2:22" s="4" customFormat="1" ht="18.75" customHeight="1" thickBot="1">
      <c r="B174" s="67"/>
      <c r="C174" s="68"/>
      <c r="D174" s="69"/>
      <c r="E174" s="68"/>
      <c r="F174" s="68"/>
      <c r="G174" s="70"/>
      <c r="H174" s="68"/>
      <c r="I174" s="71"/>
      <c r="J174" s="72"/>
      <c r="K174" s="72"/>
      <c r="L174" s="73"/>
      <c r="M174" s="71"/>
      <c r="N174" s="71"/>
      <c r="O174" s="71"/>
      <c r="P174" s="71"/>
      <c r="Q174" s="71"/>
      <c r="R174" s="71"/>
      <c r="S174" s="71"/>
      <c r="T174" s="71"/>
      <c r="U174" s="74"/>
      <c r="V174" s="28"/>
    </row>
    <row r="177" spans="2:22" s="4" customFormat="1" ht="25.5">
      <c r="B177" s="99"/>
      <c r="C177" s="13" t="s">
        <v>28</v>
      </c>
      <c r="D177" s="86"/>
      <c r="E177" s="10"/>
      <c r="F177" s="10"/>
      <c r="G177" s="87"/>
      <c r="H177" s="10"/>
      <c r="K177" s="86"/>
      <c r="L177" s="10"/>
      <c r="R177" s="88"/>
      <c r="S177" s="88"/>
      <c r="T177" s="88"/>
      <c r="U177" s="88"/>
      <c r="V177" s="88"/>
    </row>
    <row r="178" spans="7:22" s="4" customFormat="1" ht="18" customHeight="1">
      <c r="G178" s="100"/>
      <c r="H178" s="100"/>
      <c r="I178" s="100"/>
      <c r="J178" s="100"/>
      <c r="K178" s="100"/>
      <c r="L178" s="100"/>
      <c r="R178" s="101"/>
      <c r="S178" s="101"/>
      <c r="T178" s="101"/>
      <c r="U178" s="101"/>
      <c r="V178" s="101"/>
    </row>
    <row r="179" spans="6:22" s="4" customFormat="1" ht="13.5" thickBot="1">
      <c r="F179" s="105" t="e">
        <f>#REF!+#REF!</f>
        <v>#REF!</v>
      </c>
      <c r="G179" s="103"/>
      <c r="H179" s="106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U179" s="104"/>
      <c r="V179" s="28"/>
    </row>
    <row r="180" spans="2:22" s="4" customFormat="1" ht="13.5" customHeight="1" thickBot="1">
      <c r="B180" s="107"/>
      <c r="C180" s="108"/>
      <c r="D180" s="108"/>
      <c r="E180" s="108"/>
      <c r="F180" s="108"/>
      <c r="G180" s="108"/>
      <c r="H180" s="108"/>
      <c r="I180" s="109"/>
      <c r="J180" s="109"/>
      <c r="K180" s="110"/>
      <c r="L180" s="108"/>
      <c r="M180" s="108"/>
      <c r="N180" s="108"/>
      <c r="O180" s="108"/>
      <c r="P180" s="108"/>
      <c r="Q180" s="108"/>
      <c r="R180" s="108"/>
      <c r="S180" s="108"/>
      <c r="T180" s="108"/>
      <c r="U180" s="111"/>
      <c r="V180" s="28"/>
    </row>
    <row r="181" spans="2:22" s="4" customFormat="1" ht="18.75" customHeight="1" thickBot="1">
      <c r="B181" s="85"/>
      <c r="C181" s="176" t="s">
        <v>29</v>
      </c>
      <c r="D181" s="177"/>
      <c r="E181" s="112">
        <v>80</v>
      </c>
      <c r="F181" s="112">
        <v>90</v>
      </c>
      <c r="G181" s="112">
        <v>100</v>
      </c>
      <c r="H181" s="112">
        <v>110</v>
      </c>
      <c r="I181" s="112">
        <v>120</v>
      </c>
      <c r="J181" s="112">
        <v>130</v>
      </c>
      <c r="K181" s="112">
        <v>140</v>
      </c>
      <c r="L181" s="112">
        <v>150</v>
      </c>
      <c r="M181" s="112">
        <v>160</v>
      </c>
      <c r="N181" s="112">
        <v>170</v>
      </c>
      <c r="O181" s="112">
        <v>180</v>
      </c>
      <c r="P181" s="113">
        <v>190</v>
      </c>
      <c r="Q181" s="114">
        <v>200</v>
      </c>
      <c r="R181" s="115">
        <v>210</v>
      </c>
      <c r="S181" s="116">
        <v>220</v>
      </c>
      <c r="T181" s="28"/>
      <c r="U181" s="42"/>
      <c r="V181" s="28"/>
    </row>
    <row r="182" spans="2:22" s="4" customFormat="1" ht="18.75" customHeight="1">
      <c r="B182" s="85"/>
      <c r="C182" s="180" t="s">
        <v>25</v>
      </c>
      <c r="D182" s="181"/>
      <c r="E182" s="83">
        <f aca="true" t="shared" si="30" ref="E182:P182">ROUNDUP(F182-$U$131-E121+D121,-1)</f>
        <v>10220</v>
      </c>
      <c r="F182" s="83">
        <f t="shared" si="30"/>
        <v>11200</v>
      </c>
      <c r="G182" s="83">
        <f t="shared" si="30"/>
        <v>11980</v>
      </c>
      <c r="H182" s="83">
        <f t="shared" si="30"/>
        <v>12560</v>
      </c>
      <c r="I182" s="83">
        <f t="shared" si="30"/>
        <v>12910</v>
      </c>
      <c r="J182" s="83">
        <f t="shared" si="30"/>
        <v>13470</v>
      </c>
      <c r="K182" s="83">
        <f t="shared" si="30"/>
        <v>14250</v>
      </c>
      <c r="L182" s="83">
        <f t="shared" si="30"/>
        <v>16030</v>
      </c>
      <c r="M182" s="83">
        <f t="shared" si="30"/>
        <v>16410</v>
      </c>
      <c r="N182" s="83">
        <f t="shared" si="30"/>
        <v>17190</v>
      </c>
      <c r="O182" s="83">
        <f t="shared" si="30"/>
        <v>17970</v>
      </c>
      <c r="P182" s="83">
        <f t="shared" si="30"/>
        <v>18550</v>
      </c>
      <c r="Q182" s="117">
        <f>ROUNDUP(U130+P121,-1)</f>
        <v>18730</v>
      </c>
      <c r="R182" s="83">
        <f>ROUNDUP(Q182+$U$131+Q121-P121,-1)</f>
        <v>19510</v>
      </c>
      <c r="S182" s="83">
        <f>ROUNDUP(R182+$U$131+R121-Q121,-1)</f>
        <v>20290</v>
      </c>
      <c r="T182" s="28"/>
      <c r="U182" s="42"/>
      <c r="V182" s="28"/>
    </row>
    <row r="183" spans="2:22" s="4" customFormat="1" ht="18.75" customHeight="1">
      <c r="B183" s="85"/>
      <c r="C183" s="180" t="s">
        <v>26</v>
      </c>
      <c r="D183" s="181"/>
      <c r="E183" s="118">
        <f aca="true" t="shared" si="31" ref="E183:S183">ROUNDUP(E182+D128,-1)</f>
        <v>11120</v>
      </c>
      <c r="F183" s="33">
        <f t="shared" si="31"/>
        <v>12200</v>
      </c>
      <c r="G183" s="33">
        <f t="shared" si="31"/>
        <v>13080</v>
      </c>
      <c r="H183" s="33">
        <f t="shared" si="31"/>
        <v>13760</v>
      </c>
      <c r="I183" s="33">
        <f t="shared" si="31"/>
        <v>14110</v>
      </c>
      <c r="J183" s="33">
        <f t="shared" si="31"/>
        <v>14670</v>
      </c>
      <c r="K183" s="33">
        <f t="shared" si="31"/>
        <v>15550</v>
      </c>
      <c r="L183" s="33">
        <f t="shared" si="31"/>
        <v>16930</v>
      </c>
      <c r="M183" s="33">
        <f t="shared" si="31"/>
        <v>17510</v>
      </c>
      <c r="N183" s="33">
        <f t="shared" si="31"/>
        <v>18390</v>
      </c>
      <c r="O183" s="33">
        <f t="shared" si="31"/>
        <v>19170</v>
      </c>
      <c r="P183" s="33">
        <f t="shared" si="31"/>
        <v>19850</v>
      </c>
      <c r="Q183" s="119">
        <f t="shared" si="31"/>
        <v>20330</v>
      </c>
      <c r="R183" s="33">
        <f t="shared" si="31"/>
        <v>21210</v>
      </c>
      <c r="S183" s="95">
        <f t="shared" si="31"/>
        <v>22090</v>
      </c>
      <c r="T183" s="28"/>
      <c r="U183" s="42"/>
      <c r="V183" s="28"/>
    </row>
    <row r="184" spans="2:22" s="4" customFormat="1" ht="18.75" customHeight="1" thickBot="1">
      <c r="B184" s="85"/>
      <c r="C184" s="180" t="s">
        <v>27</v>
      </c>
      <c r="D184" s="181"/>
      <c r="E184" s="120">
        <f aca="true" t="shared" si="32" ref="E184:S184">ROUNDUP(E182+D135,-1)</f>
        <v>11820</v>
      </c>
      <c r="F184" s="84">
        <f t="shared" si="32"/>
        <v>13000</v>
      </c>
      <c r="G184" s="84">
        <f t="shared" si="32"/>
        <v>13980</v>
      </c>
      <c r="H184" s="84">
        <f t="shared" si="32"/>
        <v>14760</v>
      </c>
      <c r="I184" s="84">
        <f t="shared" si="32"/>
        <v>15210</v>
      </c>
      <c r="J184" s="84">
        <f t="shared" si="32"/>
        <v>15870</v>
      </c>
      <c r="K184" s="84">
        <f t="shared" si="32"/>
        <v>16850</v>
      </c>
      <c r="L184" s="84">
        <f t="shared" si="32"/>
        <v>18330</v>
      </c>
      <c r="M184" s="84">
        <f t="shared" si="32"/>
        <v>19010</v>
      </c>
      <c r="N184" s="84">
        <f t="shared" si="32"/>
        <v>19990</v>
      </c>
      <c r="O184" s="84">
        <f t="shared" si="32"/>
        <v>20870</v>
      </c>
      <c r="P184" s="84">
        <f t="shared" si="32"/>
        <v>21650</v>
      </c>
      <c r="Q184" s="121">
        <f t="shared" si="32"/>
        <v>22230</v>
      </c>
      <c r="R184" s="84">
        <f t="shared" si="32"/>
        <v>23210</v>
      </c>
      <c r="S184" s="122">
        <f t="shared" si="32"/>
        <v>24190</v>
      </c>
      <c r="T184" s="28"/>
      <c r="U184" s="42"/>
      <c r="V184" s="28"/>
    </row>
    <row r="185" spans="2:22" s="4" customFormat="1" ht="18.75" customHeight="1">
      <c r="B185" s="85"/>
      <c r="C185" s="28"/>
      <c r="D185" s="28"/>
      <c r="E185" s="28"/>
      <c r="F185" s="28"/>
      <c r="G185" s="28"/>
      <c r="H185" s="28"/>
      <c r="I185" s="123"/>
      <c r="J185" s="123"/>
      <c r="K185" s="124"/>
      <c r="L185" s="28"/>
      <c r="M185" s="28"/>
      <c r="N185" s="28"/>
      <c r="O185" s="28"/>
      <c r="P185" s="28"/>
      <c r="Q185" s="28"/>
      <c r="R185" s="28"/>
      <c r="S185" s="28"/>
      <c r="T185" s="28"/>
      <c r="U185" s="42"/>
      <c r="V185" s="28"/>
    </row>
    <row r="186" spans="2:22" s="4" customFormat="1" ht="18.75" customHeight="1">
      <c r="B186" s="85"/>
      <c r="D186" s="32"/>
      <c r="E186" s="60"/>
      <c r="F186" s="60"/>
      <c r="G186" s="60"/>
      <c r="H186" s="28"/>
      <c r="I186" s="182" t="s">
        <v>30</v>
      </c>
      <c r="J186" s="183"/>
      <c r="K186" s="183"/>
      <c r="L186" s="183"/>
      <c r="M186" s="183"/>
      <c r="N186" s="183"/>
      <c r="O186" s="125"/>
      <c r="P186" s="29" t="s">
        <v>31</v>
      </c>
      <c r="R186" s="30"/>
      <c r="S186" s="30"/>
      <c r="T186" s="30"/>
      <c r="U186" s="31"/>
      <c r="V186" s="30"/>
    </row>
    <row r="187" spans="2:22" s="4" customFormat="1" ht="18.75" customHeight="1">
      <c r="B187" s="85"/>
      <c r="D187" s="32"/>
      <c r="E187" s="26"/>
      <c r="F187" s="52"/>
      <c r="G187" s="126"/>
      <c r="H187" s="28"/>
      <c r="I187" s="183"/>
      <c r="J187" s="183"/>
      <c r="K187" s="183"/>
      <c r="L187" s="183"/>
      <c r="M187" s="183"/>
      <c r="N187" s="183"/>
      <c r="O187" s="125"/>
      <c r="P187" s="35" t="s">
        <v>32</v>
      </c>
      <c r="R187" s="36"/>
      <c r="S187" s="36"/>
      <c r="T187" s="28"/>
      <c r="U187" s="127"/>
      <c r="V187" s="30"/>
    </row>
    <row r="188" spans="2:22" s="4" customFormat="1" ht="18.75" customHeight="1">
      <c r="B188" s="85"/>
      <c r="C188" s="32"/>
      <c r="D188" s="32"/>
      <c r="E188" s="26"/>
      <c r="F188" s="52"/>
      <c r="G188" s="126"/>
      <c r="H188" s="28"/>
      <c r="I188" s="183"/>
      <c r="J188" s="183"/>
      <c r="K188" s="183"/>
      <c r="L188" s="183"/>
      <c r="M188" s="183"/>
      <c r="N188" s="183"/>
      <c r="O188" s="125"/>
      <c r="P188" s="35" t="s">
        <v>9</v>
      </c>
      <c r="R188" s="36"/>
      <c r="S188" s="36"/>
      <c r="T188" s="28"/>
      <c r="U188" s="127" t="s">
        <v>33</v>
      </c>
      <c r="V188" s="28"/>
    </row>
    <row r="189" spans="2:22" s="4" customFormat="1" ht="18.75" customHeight="1">
      <c r="B189" s="85"/>
      <c r="C189" s="32"/>
      <c r="D189" s="32"/>
      <c r="E189" s="26"/>
      <c r="F189" s="52"/>
      <c r="G189" s="126"/>
      <c r="H189" s="28"/>
      <c r="I189" s="182" t="s">
        <v>34</v>
      </c>
      <c r="J189" s="184"/>
      <c r="K189" s="184"/>
      <c r="L189" s="184"/>
      <c r="M189" s="184"/>
      <c r="N189" s="184"/>
      <c r="O189" s="125"/>
      <c r="P189" s="35" t="s">
        <v>39</v>
      </c>
      <c r="R189" s="36"/>
      <c r="S189" s="36"/>
      <c r="T189" s="28"/>
      <c r="U189" s="127" t="s">
        <v>12</v>
      </c>
      <c r="V189" s="28"/>
    </row>
    <row r="190" spans="2:22" s="4" customFormat="1" ht="18.75" customHeight="1">
      <c r="B190" s="85"/>
      <c r="C190" s="32"/>
      <c r="D190" s="32"/>
      <c r="E190" s="26"/>
      <c r="F190" s="52"/>
      <c r="G190" s="126"/>
      <c r="H190" s="28"/>
      <c r="I190" s="184"/>
      <c r="J190" s="184"/>
      <c r="K190" s="184"/>
      <c r="L190" s="184"/>
      <c r="M190" s="184"/>
      <c r="N190" s="184"/>
      <c r="O190" s="128"/>
      <c r="P190" s="35" t="s">
        <v>40</v>
      </c>
      <c r="R190" s="36"/>
      <c r="S190" s="36"/>
      <c r="T190" s="28"/>
      <c r="U190" s="127" t="s">
        <v>14</v>
      </c>
      <c r="V190" s="28"/>
    </row>
    <row r="191" spans="2:22" s="4" customFormat="1" ht="18.75" customHeight="1">
      <c r="B191" s="85"/>
      <c r="C191" s="32"/>
      <c r="D191" s="32"/>
      <c r="E191" s="26"/>
      <c r="F191" s="52"/>
      <c r="G191" s="126"/>
      <c r="H191" s="28"/>
      <c r="I191" s="184"/>
      <c r="J191" s="184"/>
      <c r="K191" s="184"/>
      <c r="L191" s="184"/>
      <c r="M191" s="184"/>
      <c r="N191" s="184"/>
      <c r="O191" s="128"/>
      <c r="P191" s="35" t="s">
        <v>41</v>
      </c>
      <c r="R191" s="36"/>
      <c r="S191" s="36"/>
      <c r="T191" s="28"/>
      <c r="U191" s="127" t="s">
        <v>16</v>
      </c>
      <c r="V191" s="28"/>
    </row>
    <row r="192" spans="2:22" s="4" customFormat="1" ht="18.75" customHeight="1">
      <c r="B192" s="85"/>
      <c r="C192" s="32"/>
      <c r="D192" s="32"/>
      <c r="E192" s="26"/>
      <c r="F192" s="52"/>
      <c r="G192" s="126"/>
      <c r="H192" s="28"/>
      <c r="I192" s="184"/>
      <c r="J192" s="184"/>
      <c r="K192" s="184"/>
      <c r="L192" s="184"/>
      <c r="M192" s="184"/>
      <c r="N192" s="184"/>
      <c r="O192" s="28"/>
      <c r="P192" s="59" t="s">
        <v>42</v>
      </c>
      <c r="R192" s="36"/>
      <c r="S192" s="36"/>
      <c r="T192" s="28"/>
      <c r="U192" s="127" t="s">
        <v>18</v>
      </c>
      <c r="V192" s="28"/>
    </row>
    <row r="193" spans="2:22" s="4" customFormat="1" ht="18.75" customHeight="1">
      <c r="B193" s="85"/>
      <c r="C193" s="32"/>
      <c r="D193" s="32"/>
      <c r="E193" s="26"/>
      <c r="F193" s="52"/>
      <c r="G193" s="126"/>
      <c r="H193" s="28"/>
      <c r="I193" s="28"/>
      <c r="J193" s="28"/>
      <c r="K193" s="28"/>
      <c r="L193" s="28"/>
      <c r="M193" s="28"/>
      <c r="N193" s="28"/>
      <c r="O193" s="28"/>
      <c r="P193" s="35" t="s">
        <v>19</v>
      </c>
      <c r="R193" s="36"/>
      <c r="S193" s="36"/>
      <c r="T193" s="28"/>
      <c r="U193" s="127" t="s">
        <v>20</v>
      </c>
      <c r="V193" s="28"/>
    </row>
    <row r="194" spans="2:22" s="4" customFormat="1" ht="18.75" customHeight="1">
      <c r="B194" s="85"/>
      <c r="C194" s="32"/>
      <c r="D194" s="32"/>
      <c r="E194" s="26"/>
      <c r="F194" s="52"/>
      <c r="G194" s="126"/>
      <c r="H194" s="28"/>
      <c r="I194" s="123"/>
      <c r="J194" s="123"/>
      <c r="K194" s="124"/>
      <c r="L194" s="28"/>
      <c r="M194" s="28"/>
      <c r="N194" s="28"/>
      <c r="O194" s="28"/>
      <c r="P194" s="28"/>
      <c r="Q194" s="170" t="s">
        <v>21</v>
      </c>
      <c r="R194" s="171"/>
      <c r="S194" s="171"/>
      <c r="T194" s="171"/>
      <c r="U194" s="172"/>
      <c r="V194" s="129"/>
    </row>
    <row r="195" spans="2:22" s="4" customFormat="1" ht="18.75" customHeight="1">
      <c r="B195" s="85"/>
      <c r="C195" s="32"/>
      <c r="D195" s="32"/>
      <c r="E195" s="200" t="s">
        <v>35</v>
      </c>
      <c r="F195" s="52"/>
      <c r="G195" s="126"/>
      <c r="H195" s="28"/>
      <c r="I195" s="123"/>
      <c r="J195" s="123"/>
      <c r="K195" s="124"/>
      <c r="L195" s="28"/>
      <c r="M195" s="28"/>
      <c r="N195" s="28"/>
      <c r="O195" s="28"/>
      <c r="P195" s="28"/>
      <c r="Q195" s="171"/>
      <c r="R195" s="171"/>
      <c r="S195" s="171"/>
      <c r="T195" s="171"/>
      <c r="U195" s="172"/>
      <c r="V195" s="129"/>
    </row>
    <row r="196" spans="2:22" s="4" customFormat="1" ht="18.75" customHeight="1">
      <c r="B196" s="85"/>
      <c r="C196" s="32"/>
      <c r="D196" s="32"/>
      <c r="E196" s="26"/>
      <c r="F196" s="52"/>
      <c r="G196" s="126"/>
      <c r="H196" s="28"/>
      <c r="I196" s="123"/>
      <c r="J196" s="123"/>
      <c r="K196" s="124"/>
      <c r="L196" s="28"/>
      <c r="M196" s="28"/>
      <c r="N196" s="28"/>
      <c r="O196" s="28"/>
      <c r="P196" s="28"/>
      <c r="Q196" s="28"/>
      <c r="R196" s="28"/>
      <c r="S196" s="28"/>
      <c r="T196" s="28"/>
      <c r="U196" s="42"/>
      <c r="V196" s="28"/>
    </row>
    <row r="197" spans="2:22" s="4" customFormat="1" ht="18.75" customHeight="1" thickBot="1">
      <c r="B197" s="130"/>
      <c r="C197" s="73"/>
      <c r="D197" s="73"/>
      <c r="E197" s="131"/>
      <c r="F197" s="132"/>
      <c r="G197" s="71"/>
      <c r="H197" s="71"/>
      <c r="I197" s="72"/>
      <c r="J197" s="72"/>
      <c r="K197" s="73"/>
      <c r="L197" s="71"/>
      <c r="M197" s="71"/>
      <c r="N197" s="71"/>
      <c r="O197" s="71"/>
      <c r="P197" s="71"/>
      <c r="Q197" s="71"/>
      <c r="R197" s="71"/>
      <c r="S197" s="71"/>
      <c r="T197" s="71"/>
      <c r="U197" s="74"/>
      <c r="V197" s="28"/>
    </row>
    <row r="198" spans="9:22" s="4" customFormat="1" ht="18.75" customHeight="1">
      <c r="I198" s="123"/>
      <c r="J198" s="123"/>
      <c r="K198" s="124"/>
      <c r="V198" s="28"/>
    </row>
    <row r="199" spans="3:22" s="4" customFormat="1" ht="25.5">
      <c r="C199" s="135" t="s">
        <v>38</v>
      </c>
      <c r="D199" s="136"/>
      <c r="E199" s="137"/>
      <c r="F199" s="137"/>
      <c r="G199" s="138"/>
      <c r="H199" s="139"/>
      <c r="I199" s="123"/>
      <c r="J199" s="123"/>
      <c r="K199" s="124"/>
      <c r="L199" s="138"/>
      <c r="V199" s="28"/>
    </row>
    <row r="200" spans="3:13" s="4" customFormat="1" ht="18.75" customHeight="1" thickBot="1">
      <c r="C200" s="140"/>
      <c r="D200" s="136"/>
      <c r="E200" s="137"/>
      <c r="F200" s="137"/>
      <c r="G200" s="138"/>
      <c r="H200" s="139"/>
      <c r="I200" s="123"/>
      <c r="J200" s="123"/>
      <c r="K200" s="124"/>
      <c r="L200" s="138"/>
      <c r="M200" s="28"/>
    </row>
    <row r="201" spans="2:22" s="4" customFormat="1" ht="14.25" customHeight="1" thickBot="1">
      <c r="B201" s="107"/>
      <c r="C201" s="141"/>
      <c r="D201" s="142"/>
      <c r="E201" s="142"/>
      <c r="F201" s="142"/>
      <c r="G201" s="143"/>
      <c r="H201" s="143"/>
      <c r="I201" s="109"/>
      <c r="J201" s="144"/>
      <c r="V201" s="28"/>
    </row>
    <row r="202" spans="2:21" s="4" customFormat="1" ht="18.75" customHeight="1" thickBot="1" thickTop="1">
      <c r="B202" s="85"/>
      <c r="C202" s="178" t="str">
        <f>K5</f>
        <v>7 категория</v>
      </c>
      <c r="D202" s="179"/>
      <c r="E202" s="145">
        <f>ROUNDUP(D138+U137,-1)</f>
        <v>5660</v>
      </c>
      <c r="F202" s="146"/>
      <c r="G202" s="104"/>
      <c r="H202" s="104"/>
      <c r="I202" s="104"/>
      <c r="J202" s="147"/>
      <c r="L202" s="157"/>
      <c r="M202" s="158"/>
      <c r="N202" s="158"/>
      <c r="O202" s="158"/>
      <c r="P202" s="158"/>
      <c r="Q202" s="158"/>
      <c r="R202" s="158"/>
      <c r="S202" s="158"/>
      <c r="T202" s="158"/>
      <c r="U202" s="159"/>
    </row>
    <row r="203" spans="2:21" s="4" customFormat="1" ht="18.75" customHeight="1">
      <c r="B203" s="85"/>
      <c r="C203" s="148"/>
      <c r="D203" s="148"/>
      <c r="E203" s="149"/>
      <c r="F203" s="150"/>
      <c r="G203" s="104"/>
      <c r="H203" s="104"/>
      <c r="I203" s="104"/>
      <c r="J203" s="147"/>
      <c r="L203" s="160"/>
      <c r="M203" s="161" t="s">
        <v>43</v>
      </c>
      <c r="N203" s="28"/>
      <c r="O203" s="28"/>
      <c r="P203" s="28"/>
      <c r="Q203" s="28"/>
      <c r="R203" s="28"/>
      <c r="S203" s="28"/>
      <c r="T203" s="28"/>
      <c r="U203" s="162"/>
    </row>
    <row r="204" spans="2:22" ht="20.25">
      <c r="B204" s="151"/>
      <c r="C204" s="152"/>
      <c r="D204" s="152"/>
      <c r="E204" s="152"/>
      <c r="F204" s="152"/>
      <c r="G204" s="152"/>
      <c r="H204" s="152"/>
      <c r="I204" s="152"/>
      <c r="J204" s="153"/>
      <c r="K204" s="4"/>
      <c r="L204" s="160"/>
      <c r="M204" s="163" t="s">
        <v>44</v>
      </c>
      <c r="N204" s="163"/>
      <c r="O204" s="28"/>
      <c r="P204" s="28"/>
      <c r="Q204" s="28"/>
      <c r="R204" s="28"/>
      <c r="S204" s="28"/>
      <c r="T204" s="28"/>
      <c r="U204" s="162"/>
      <c r="V204" s="4"/>
    </row>
    <row r="205" spans="2:22" ht="20.25">
      <c r="B205" s="151"/>
      <c r="C205" s="152"/>
      <c r="D205" s="152"/>
      <c r="E205" s="152"/>
      <c r="F205" s="152"/>
      <c r="G205" s="152"/>
      <c r="H205" s="152"/>
      <c r="I205" s="152"/>
      <c r="J205" s="153"/>
      <c r="K205" s="4"/>
      <c r="L205" s="160"/>
      <c r="M205" s="163" t="s">
        <v>45</v>
      </c>
      <c r="N205" s="163"/>
      <c r="O205" s="28"/>
      <c r="P205" s="28"/>
      <c r="Q205" s="28"/>
      <c r="R205" s="28"/>
      <c r="S205" s="28"/>
      <c r="T205" s="28"/>
      <c r="U205" s="162"/>
      <c r="V205" s="4"/>
    </row>
    <row r="206" spans="2:22" ht="20.25">
      <c r="B206" s="151"/>
      <c r="C206" s="152"/>
      <c r="D206" s="152"/>
      <c r="E206" s="152"/>
      <c r="F206" s="152"/>
      <c r="G206" s="152"/>
      <c r="H206" s="152"/>
      <c r="I206" s="152"/>
      <c r="J206" s="153"/>
      <c r="K206" s="4"/>
      <c r="L206" s="160"/>
      <c r="M206" s="163" t="s">
        <v>46</v>
      </c>
      <c r="N206" s="163"/>
      <c r="O206" s="28"/>
      <c r="P206" s="28"/>
      <c r="Q206" s="28"/>
      <c r="R206" s="28"/>
      <c r="S206" s="28"/>
      <c r="T206" s="28"/>
      <c r="U206" s="162"/>
      <c r="V206" s="4"/>
    </row>
    <row r="207" spans="2:22" ht="20.25">
      <c r="B207" s="151"/>
      <c r="C207" s="152"/>
      <c r="D207" s="152"/>
      <c r="E207" s="152"/>
      <c r="F207" s="152"/>
      <c r="G207" s="152"/>
      <c r="H207" s="152"/>
      <c r="I207" s="152"/>
      <c r="J207" s="153"/>
      <c r="K207" s="4"/>
      <c r="L207" s="160"/>
      <c r="M207" s="163" t="s">
        <v>47</v>
      </c>
      <c r="N207" s="163"/>
      <c r="O207" s="28"/>
      <c r="P207" s="28"/>
      <c r="Q207" s="28"/>
      <c r="R207" s="28"/>
      <c r="S207" s="28"/>
      <c r="T207" s="28"/>
      <c r="U207" s="162"/>
      <c r="V207" s="4"/>
    </row>
    <row r="208" spans="2:22" ht="20.25">
      <c r="B208" s="151"/>
      <c r="C208" s="152"/>
      <c r="D208" s="152"/>
      <c r="E208" s="152"/>
      <c r="F208" s="152"/>
      <c r="G208" s="152"/>
      <c r="H208" s="152"/>
      <c r="I208" s="152"/>
      <c r="J208" s="153"/>
      <c r="K208" s="4"/>
      <c r="L208" s="160"/>
      <c r="M208" s="163" t="s">
        <v>48</v>
      </c>
      <c r="N208" s="163"/>
      <c r="O208" s="28"/>
      <c r="P208" s="28"/>
      <c r="Q208" s="28"/>
      <c r="R208" s="28"/>
      <c r="S208" s="28"/>
      <c r="T208" s="28"/>
      <c r="U208" s="162"/>
      <c r="V208" s="4"/>
    </row>
    <row r="209" spans="2:22" ht="20.25">
      <c r="B209" s="151"/>
      <c r="C209" s="152"/>
      <c r="D209" s="152"/>
      <c r="E209" s="152"/>
      <c r="F209" s="152"/>
      <c r="G209" s="152"/>
      <c r="H209" s="152"/>
      <c r="I209" s="152"/>
      <c r="J209" s="153"/>
      <c r="K209" s="4"/>
      <c r="L209" s="160"/>
      <c r="M209" s="163" t="s">
        <v>49</v>
      </c>
      <c r="N209" s="163"/>
      <c r="O209" s="28"/>
      <c r="P209" s="28"/>
      <c r="Q209" s="28"/>
      <c r="R209" s="28"/>
      <c r="S209" s="28"/>
      <c r="T209" s="28"/>
      <c r="U209" s="162"/>
      <c r="V209" s="4"/>
    </row>
    <row r="210" spans="2:22" ht="15.75" thickBot="1">
      <c r="B210" s="154"/>
      <c r="C210" s="155"/>
      <c r="D210" s="155"/>
      <c r="E210" s="155"/>
      <c r="F210" s="155"/>
      <c r="G210" s="155"/>
      <c r="H210" s="155"/>
      <c r="I210" s="155"/>
      <c r="J210" s="156"/>
      <c r="K210" s="4"/>
      <c r="L210" s="164"/>
      <c r="M210" s="165"/>
      <c r="N210" s="165"/>
      <c r="O210" s="165"/>
      <c r="P210" s="165"/>
      <c r="Q210" s="165"/>
      <c r="R210" s="165"/>
      <c r="S210" s="165"/>
      <c r="T210" s="165"/>
      <c r="U210" s="166"/>
      <c r="V210" s="4"/>
    </row>
    <row r="211" spans="2:22" ht="15">
      <c r="B211" s="152"/>
      <c r="C211" s="152"/>
      <c r="D211" s="152"/>
      <c r="E211" s="152"/>
      <c r="F211" s="152"/>
      <c r="G211" s="152"/>
      <c r="H211" s="152"/>
      <c r="I211" s="152"/>
      <c r="J211" s="15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0" s="4" customFormat="1" ht="18.75" customHeight="1">
      <c r="B212" s="167" t="s">
        <v>50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s="4" customFormat="1" ht="18.75" customHeight="1">
      <c r="B213" s="167" t="s">
        <v>51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s="4" customFormat="1" ht="18.75" customHeight="1">
      <c r="B214" s="167" t="s">
        <v>52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s="4" customFormat="1" ht="18.75" customHeight="1">
      <c r="B215" s="168" t="s">
        <v>53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</sheetData>
  <sheetProtection/>
  <mergeCells count="71">
    <mergeCell ref="K168:T172"/>
    <mergeCell ref="C1:J1"/>
    <mergeCell ref="N1:U4"/>
    <mergeCell ref="C2:K4"/>
    <mergeCell ref="K5:L5"/>
    <mergeCell ref="C10:D10"/>
    <mergeCell ref="D11:D14"/>
    <mergeCell ref="E15:E18"/>
    <mergeCell ref="F19:F22"/>
    <mergeCell ref="G23:G26"/>
    <mergeCell ref="H27:H30"/>
    <mergeCell ref="I31:I34"/>
    <mergeCell ref="J35:J38"/>
    <mergeCell ref="K39:K42"/>
    <mergeCell ref="P39:T41"/>
    <mergeCell ref="C45:D45"/>
    <mergeCell ref="D46:D49"/>
    <mergeCell ref="E50:E53"/>
    <mergeCell ref="F54:F57"/>
    <mergeCell ref="G58:G61"/>
    <mergeCell ref="H62:H65"/>
    <mergeCell ref="I66:I69"/>
    <mergeCell ref="J70:J73"/>
    <mergeCell ref="K74:K77"/>
    <mergeCell ref="P74:T76"/>
    <mergeCell ref="C81:D81"/>
    <mergeCell ref="D82:D85"/>
    <mergeCell ref="E86:E89"/>
    <mergeCell ref="F90:F93"/>
    <mergeCell ref="G94:G97"/>
    <mergeCell ref="H98:H101"/>
    <mergeCell ref="I102:I105"/>
    <mergeCell ref="J106:J109"/>
    <mergeCell ref="K110:K113"/>
    <mergeCell ref="P110:T112"/>
    <mergeCell ref="B116:R116"/>
    <mergeCell ref="B117:C117"/>
    <mergeCell ref="B118:C118"/>
    <mergeCell ref="B119:C119"/>
    <mergeCell ref="B120:C120"/>
    <mergeCell ref="B121:C121"/>
    <mergeCell ref="B123:R123"/>
    <mergeCell ref="B124:C124"/>
    <mergeCell ref="B125:C125"/>
    <mergeCell ref="B126:C126"/>
    <mergeCell ref="B127:C127"/>
    <mergeCell ref="B128:C128"/>
    <mergeCell ref="B130:R130"/>
    <mergeCell ref="B131:C131"/>
    <mergeCell ref="B132:C132"/>
    <mergeCell ref="B133:C133"/>
    <mergeCell ref="B134:C134"/>
    <mergeCell ref="B135:C135"/>
    <mergeCell ref="C142:D142"/>
    <mergeCell ref="D143:D145"/>
    <mergeCell ref="E146:E148"/>
    <mergeCell ref="F149:F151"/>
    <mergeCell ref="G152:G154"/>
    <mergeCell ref="H155:H157"/>
    <mergeCell ref="I158:I160"/>
    <mergeCell ref="J161:J163"/>
    <mergeCell ref="I186:N188"/>
    <mergeCell ref="I189:N192"/>
    <mergeCell ref="Q194:U195"/>
    <mergeCell ref="C202:D202"/>
    <mergeCell ref="K164:K166"/>
    <mergeCell ref="P164:T165"/>
    <mergeCell ref="C181:D181"/>
    <mergeCell ref="C182:D182"/>
    <mergeCell ref="C183:D183"/>
    <mergeCell ref="C184:D1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5"/>
  <sheetViews>
    <sheetView view="pageBreakPreview" zoomScale="60" zoomScalePageLayoutView="0" workbookViewId="0" topLeftCell="A1">
      <selection activeCell="I189" sqref="I189:N192"/>
    </sheetView>
  </sheetViews>
  <sheetFormatPr defaultColWidth="9.140625" defaultRowHeight="15"/>
  <sheetData>
    <row r="1" spans="3:22" s="4" customFormat="1" ht="18.75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"/>
      <c r="L1" s="1"/>
      <c r="M1" s="2"/>
      <c r="N1" s="193" t="s">
        <v>55</v>
      </c>
      <c r="O1" s="194"/>
      <c r="P1" s="194"/>
      <c r="Q1" s="194"/>
      <c r="R1" s="194"/>
      <c r="S1" s="194"/>
      <c r="T1" s="194"/>
      <c r="U1" s="194"/>
      <c r="V1" s="3"/>
    </row>
    <row r="2" spans="2:22" s="4" customFormat="1" ht="18.75" customHeight="1">
      <c r="B2" s="169">
        <f>1200*2</f>
        <v>2400</v>
      </c>
      <c r="C2" s="197" t="s">
        <v>56</v>
      </c>
      <c r="D2" s="197"/>
      <c r="E2" s="197"/>
      <c r="F2" s="197"/>
      <c r="G2" s="197"/>
      <c r="H2" s="197"/>
      <c r="I2" s="197"/>
      <c r="J2" s="197"/>
      <c r="K2" s="197"/>
      <c r="L2" s="5"/>
      <c r="M2" s="5"/>
      <c r="N2" s="194"/>
      <c r="O2" s="194"/>
      <c r="P2" s="194"/>
      <c r="Q2" s="194"/>
      <c r="R2" s="194"/>
      <c r="S2" s="194"/>
      <c r="T2" s="194"/>
      <c r="U2" s="194"/>
      <c r="V2" s="3"/>
    </row>
    <row r="3" spans="2:22" s="4" customFormat="1" ht="18.75" customHeight="1">
      <c r="B3" s="169">
        <f>143*2</f>
        <v>286</v>
      </c>
      <c r="C3" s="197"/>
      <c r="D3" s="197"/>
      <c r="E3" s="197"/>
      <c r="F3" s="197"/>
      <c r="G3" s="197"/>
      <c r="H3" s="197"/>
      <c r="I3" s="197"/>
      <c r="J3" s="197"/>
      <c r="K3" s="197"/>
      <c r="L3" s="5"/>
      <c r="M3" s="5"/>
      <c r="N3" s="194"/>
      <c r="O3" s="194"/>
      <c r="P3" s="194"/>
      <c r="Q3" s="194"/>
      <c r="R3" s="194"/>
      <c r="S3" s="194"/>
      <c r="T3" s="194"/>
      <c r="U3" s="194"/>
      <c r="V3" s="3"/>
    </row>
    <row r="4" spans="2:22" s="4" customFormat="1" ht="18.75" customHeight="1">
      <c r="B4" s="169">
        <f>11.6*2</f>
        <v>23.2</v>
      </c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194"/>
      <c r="O4" s="194"/>
      <c r="P4" s="194"/>
      <c r="Q4" s="194"/>
      <c r="R4" s="194"/>
      <c r="S4" s="194"/>
      <c r="T4" s="194"/>
      <c r="U4" s="194"/>
      <c r="V4" s="3"/>
    </row>
    <row r="5" spans="2:16" s="4" customFormat="1" ht="17.25" customHeight="1">
      <c r="B5" s="8" t="s">
        <v>1</v>
      </c>
      <c r="C5" s="6"/>
      <c r="D5" s="9"/>
      <c r="E5" s="9"/>
      <c r="F5" s="9"/>
      <c r="G5" s="9"/>
      <c r="H5" s="9"/>
      <c r="I5" s="9"/>
      <c r="J5" s="9"/>
      <c r="K5" s="195" t="s">
        <v>62</v>
      </c>
      <c r="L5" s="195"/>
      <c r="M5" s="9"/>
      <c r="N5" s="10"/>
      <c r="O5" s="10"/>
      <c r="P5" s="10"/>
    </row>
    <row r="6" spans="3:22" s="4" customFormat="1" ht="18" customHeight="1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0"/>
      <c r="P6" s="10"/>
      <c r="Q6" s="7"/>
      <c r="R6" s="7"/>
      <c r="S6" s="7"/>
      <c r="T6" s="7"/>
      <c r="U6" s="7"/>
      <c r="V6" s="7"/>
    </row>
    <row r="7" spans="3:22" s="4" customFormat="1" ht="25.5" hidden="1"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/>
    </row>
    <row r="8" ht="15" hidden="1"/>
    <row r="9" spans="2:22" s="16" customFormat="1" ht="18.75" customHeight="1" hidden="1">
      <c r="B9" s="17"/>
      <c r="C9" s="18"/>
      <c r="D9" s="19"/>
      <c r="E9" s="18"/>
      <c r="F9" s="18"/>
      <c r="G9" s="20"/>
      <c r="H9" s="18"/>
      <c r="I9" s="21"/>
      <c r="J9" s="22"/>
      <c r="K9" s="22"/>
      <c r="L9" s="23"/>
      <c r="M9" s="21"/>
      <c r="N9" s="21"/>
      <c r="O9" s="21"/>
      <c r="P9" s="21"/>
      <c r="Q9" s="21"/>
      <c r="R9" s="21"/>
      <c r="S9" s="21"/>
      <c r="T9" s="21"/>
      <c r="U9" s="24"/>
      <c r="V9" s="15"/>
    </row>
    <row r="10" spans="3:22" s="4" customFormat="1" ht="18.75" customHeight="1" hidden="1">
      <c r="C10" s="188" t="s">
        <v>3</v>
      </c>
      <c r="D10" s="189"/>
      <c r="E10" s="27">
        <v>140</v>
      </c>
      <c r="F10" s="27">
        <v>150</v>
      </c>
      <c r="G10" s="27">
        <v>160</v>
      </c>
      <c r="H10" s="27">
        <v>170</v>
      </c>
      <c r="I10" s="27">
        <v>180</v>
      </c>
      <c r="J10" s="27">
        <v>190</v>
      </c>
      <c r="K10" s="27">
        <v>200</v>
      </c>
      <c r="L10" s="27">
        <v>210</v>
      </c>
      <c r="M10" s="27">
        <v>220</v>
      </c>
      <c r="N10" s="28"/>
      <c r="O10" s="28"/>
      <c r="P10" s="82" t="s">
        <v>4</v>
      </c>
      <c r="Q10" s="30"/>
      <c r="R10" s="30"/>
      <c r="S10" s="30"/>
      <c r="T10" s="30"/>
      <c r="U10" s="31"/>
      <c r="V10" s="28"/>
    </row>
    <row r="11" spans="3:22" s="4" customFormat="1" ht="18.75" customHeight="1" hidden="1">
      <c r="C11" s="32"/>
      <c r="D11" s="192">
        <v>105</v>
      </c>
      <c r="E11" s="33">
        <v>4.4</v>
      </c>
      <c r="F11" s="33">
        <v>4.5</v>
      </c>
      <c r="G11" s="33">
        <v>4.6</v>
      </c>
      <c r="H11" s="33">
        <v>4.9</v>
      </c>
      <c r="I11" s="33">
        <v>5.1</v>
      </c>
      <c r="J11" s="33">
        <v>5.3</v>
      </c>
      <c r="K11" s="33">
        <v>5.5</v>
      </c>
      <c r="L11" s="33">
        <v>5.7</v>
      </c>
      <c r="M11" s="33">
        <v>5.8</v>
      </c>
      <c r="N11" s="34" t="s">
        <v>5</v>
      </c>
      <c r="O11" s="28"/>
      <c r="P11" s="35" t="s">
        <v>24</v>
      </c>
      <c r="Q11" s="36"/>
      <c r="R11" s="36"/>
      <c r="S11" s="36"/>
      <c r="T11" s="36"/>
      <c r="U11" s="31"/>
      <c r="V11" s="28"/>
    </row>
    <row r="12" spans="3:22" s="4" customFormat="1" ht="18.75" customHeight="1" hidden="1">
      <c r="C12" s="32"/>
      <c r="D12" s="192"/>
      <c r="E12" s="33">
        <v>1</v>
      </c>
      <c r="F12" s="33">
        <v>1.1</v>
      </c>
      <c r="G12" s="33">
        <v>1.2</v>
      </c>
      <c r="H12" s="33">
        <v>1.2</v>
      </c>
      <c r="I12" s="33">
        <v>1.2</v>
      </c>
      <c r="J12" s="33">
        <v>1.3</v>
      </c>
      <c r="K12" s="33">
        <v>1.4</v>
      </c>
      <c r="L12" s="33">
        <v>1.5</v>
      </c>
      <c r="M12" s="33">
        <v>1.6</v>
      </c>
      <c r="N12" s="34" t="s">
        <v>6</v>
      </c>
      <c r="O12" s="28"/>
      <c r="P12" s="35"/>
      <c r="Q12" s="36"/>
      <c r="R12" s="36"/>
      <c r="S12" s="36"/>
      <c r="T12" s="36"/>
      <c r="U12" s="31"/>
      <c r="V12" s="28"/>
    </row>
    <row r="13" spans="2:22" s="4" customFormat="1" ht="18.75" customHeight="1" hidden="1">
      <c r="B13" s="25"/>
      <c r="C13" s="32"/>
      <c r="D13" s="192"/>
      <c r="E13" s="33">
        <v>1.2</v>
      </c>
      <c r="F13" s="33">
        <v>1.3</v>
      </c>
      <c r="G13" s="33">
        <v>1.4</v>
      </c>
      <c r="H13" s="33">
        <v>1.5</v>
      </c>
      <c r="I13" s="33">
        <v>1.6</v>
      </c>
      <c r="J13" s="33">
        <v>1.7</v>
      </c>
      <c r="K13" s="33">
        <v>1.8</v>
      </c>
      <c r="L13" s="37">
        <v>1.9</v>
      </c>
      <c r="M13" s="33">
        <v>2</v>
      </c>
      <c r="N13" s="34" t="s">
        <v>7</v>
      </c>
      <c r="O13" s="28"/>
      <c r="P13" s="35"/>
      <c r="Q13" s="36"/>
      <c r="R13" s="36"/>
      <c r="S13" s="36"/>
      <c r="T13" s="36"/>
      <c r="U13" s="31"/>
      <c r="V13" s="28"/>
    </row>
    <row r="14" spans="2:22" s="4" customFormat="1" ht="18.75" customHeight="1" hidden="1">
      <c r="B14" s="25"/>
      <c r="C14" s="32"/>
      <c r="D14" s="192"/>
      <c r="E14" s="33">
        <f aca="true" t="shared" si="0" ref="E14:M14">+ROUNDUP(E11*$B$2+E12*$B$3+E13*$B$4,-1)</f>
        <v>10880</v>
      </c>
      <c r="F14" s="33">
        <f t="shared" si="0"/>
        <v>11150</v>
      </c>
      <c r="G14" s="33">
        <f t="shared" si="0"/>
        <v>11420</v>
      </c>
      <c r="H14" s="33">
        <f t="shared" si="0"/>
        <v>12140</v>
      </c>
      <c r="I14" s="33">
        <f t="shared" si="0"/>
        <v>12630</v>
      </c>
      <c r="J14" s="33">
        <f t="shared" si="0"/>
        <v>13140</v>
      </c>
      <c r="K14" s="33">
        <f t="shared" si="0"/>
        <v>13650</v>
      </c>
      <c r="L14" s="33">
        <f t="shared" si="0"/>
        <v>14160</v>
      </c>
      <c r="M14" s="33">
        <f t="shared" si="0"/>
        <v>14430</v>
      </c>
      <c r="N14" s="34" t="s">
        <v>8</v>
      </c>
      <c r="O14" s="28"/>
      <c r="P14" s="35"/>
      <c r="Q14" s="36"/>
      <c r="R14" s="36"/>
      <c r="S14" s="36"/>
      <c r="T14" s="36"/>
      <c r="U14" s="31"/>
      <c r="V14" s="28"/>
    </row>
    <row r="15" spans="2:22" s="4" customFormat="1" ht="18.75" customHeight="1" hidden="1">
      <c r="B15" s="25"/>
      <c r="C15" s="32"/>
      <c r="D15" s="38"/>
      <c r="E15" s="186">
        <v>115</v>
      </c>
      <c r="F15" s="39">
        <v>4.6</v>
      </c>
      <c r="G15" s="39">
        <v>4.8</v>
      </c>
      <c r="H15" s="39">
        <v>5</v>
      </c>
      <c r="I15" s="39">
        <v>5.2</v>
      </c>
      <c r="J15" s="39">
        <v>5.4</v>
      </c>
      <c r="K15" s="39">
        <v>5.6</v>
      </c>
      <c r="L15" s="40">
        <v>5.8</v>
      </c>
      <c r="M15" s="41">
        <v>6.1</v>
      </c>
      <c r="N15" s="34" t="s">
        <v>5</v>
      </c>
      <c r="O15" s="28"/>
      <c r="P15" s="35" t="s">
        <v>9</v>
      </c>
      <c r="Q15" s="36"/>
      <c r="R15" s="36"/>
      <c r="S15" s="36"/>
      <c r="T15" s="36" t="s">
        <v>10</v>
      </c>
      <c r="U15" s="42"/>
      <c r="V15" s="28"/>
    </row>
    <row r="16" spans="2:22" s="4" customFormat="1" ht="18.75" customHeight="1" hidden="1">
      <c r="B16" s="25"/>
      <c r="C16" s="32"/>
      <c r="D16" s="38"/>
      <c r="E16" s="186"/>
      <c r="F16" s="39">
        <v>1.2</v>
      </c>
      <c r="G16" s="39">
        <v>1.2</v>
      </c>
      <c r="H16" s="39">
        <v>1.2</v>
      </c>
      <c r="I16" s="39">
        <v>1.2</v>
      </c>
      <c r="J16" s="39">
        <v>1.3</v>
      </c>
      <c r="K16" s="39">
        <v>1.4</v>
      </c>
      <c r="L16" s="43">
        <v>1.5</v>
      </c>
      <c r="M16" s="41">
        <v>1.6</v>
      </c>
      <c r="N16" s="34" t="s">
        <v>6</v>
      </c>
      <c r="O16" s="28"/>
      <c r="P16" s="35"/>
      <c r="Q16" s="36"/>
      <c r="R16" s="36"/>
      <c r="S16" s="36"/>
      <c r="T16" s="36"/>
      <c r="U16" s="42"/>
      <c r="V16" s="28"/>
    </row>
    <row r="17" spans="2:22" s="4" customFormat="1" ht="18.75" customHeight="1" hidden="1">
      <c r="B17" s="44"/>
      <c r="C17" s="45"/>
      <c r="D17" s="38"/>
      <c r="E17" s="186"/>
      <c r="F17" s="33">
        <f>F52</f>
        <v>1.3</v>
      </c>
      <c r="G17" s="33">
        <f aca="true" t="shared" si="1" ref="G17:M17">G52</f>
        <v>1.4</v>
      </c>
      <c r="H17" s="33">
        <f t="shared" si="1"/>
        <v>1.5</v>
      </c>
      <c r="I17" s="33">
        <f t="shared" si="1"/>
        <v>1.6</v>
      </c>
      <c r="J17" s="33">
        <f t="shared" si="1"/>
        <v>1.7</v>
      </c>
      <c r="K17" s="39">
        <f t="shared" si="1"/>
        <v>1.8</v>
      </c>
      <c r="L17" s="46">
        <f t="shared" si="1"/>
        <v>1.9</v>
      </c>
      <c r="M17" s="41">
        <f t="shared" si="1"/>
        <v>2</v>
      </c>
      <c r="N17" s="34" t="s">
        <v>7</v>
      </c>
      <c r="O17" s="28"/>
      <c r="P17" s="35"/>
      <c r="Q17" s="36"/>
      <c r="R17" s="36"/>
      <c r="S17" s="36"/>
      <c r="T17" s="36"/>
      <c r="U17" s="42"/>
      <c r="V17" s="28"/>
    </row>
    <row r="18" spans="2:22" s="4" customFormat="1" ht="18.75" customHeight="1" hidden="1">
      <c r="B18" s="44"/>
      <c r="C18" s="45"/>
      <c r="D18" s="38"/>
      <c r="E18" s="186"/>
      <c r="F18" s="47">
        <f aca="true" t="shared" si="2" ref="F18:M18">ROUNDUP($B$2*F15+$B$3*F16+$B$4*F17,-1)</f>
        <v>11420</v>
      </c>
      <c r="G18" s="47">
        <f t="shared" si="2"/>
        <v>11900</v>
      </c>
      <c r="H18" s="47">
        <f t="shared" si="2"/>
        <v>12380</v>
      </c>
      <c r="I18" s="47">
        <f t="shared" si="2"/>
        <v>12870</v>
      </c>
      <c r="J18" s="47">
        <f t="shared" si="2"/>
        <v>13380</v>
      </c>
      <c r="K18" s="47">
        <f t="shared" si="2"/>
        <v>13890</v>
      </c>
      <c r="L18" s="48">
        <f t="shared" si="2"/>
        <v>14400</v>
      </c>
      <c r="M18" s="47">
        <f t="shared" si="2"/>
        <v>15150</v>
      </c>
      <c r="N18" s="34" t="s">
        <v>8</v>
      </c>
      <c r="O18" s="28"/>
      <c r="P18" s="35"/>
      <c r="Q18" s="36"/>
      <c r="R18" s="36"/>
      <c r="S18" s="36"/>
      <c r="T18" s="36"/>
      <c r="U18" s="42"/>
      <c r="V18" s="28"/>
    </row>
    <row r="19" spans="2:22" s="4" customFormat="1" ht="18.75" customHeight="1" hidden="1">
      <c r="B19" s="49"/>
      <c r="C19" s="50"/>
      <c r="D19" s="51"/>
      <c r="E19" s="52"/>
      <c r="F19" s="186">
        <v>125</v>
      </c>
      <c r="G19" s="33">
        <v>4.8</v>
      </c>
      <c r="H19" s="33">
        <v>5.2</v>
      </c>
      <c r="I19" s="33">
        <v>5.4</v>
      </c>
      <c r="J19" s="33">
        <v>5.5</v>
      </c>
      <c r="K19" s="33">
        <v>5.7</v>
      </c>
      <c r="L19" s="47">
        <v>5.9</v>
      </c>
      <c r="M19" s="33">
        <v>6.2</v>
      </c>
      <c r="N19" s="34" t="s">
        <v>5</v>
      </c>
      <c r="O19" s="28"/>
      <c r="P19" s="35" t="s">
        <v>11</v>
      </c>
      <c r="Q19" s="36"/>
      <c r="R19" s="36"/>
      <c r="S19" s="36"/>
      <c r="T19" s="36" t="s">
        <v>12</v>
      </c>
      <c r="U19" s="42"/>
      <c r="V19" s="28"/>
    </row>
    <row r="20" spans="2:22" s="4" customFormat="1" ht="18.75" customHeight="1" hidden="1">
      <c r="B20" s="49"/>
      <c r="C20" s="50"/>
      <c r="D20" s="51"/>
      <c r="E20" s="52"/>
      <c r="F20" s="186"/>
      <c r="G20" s="33">
        <v>1.2</v>
      </c>
      <c r="H20" s="33">
        <v>1.2</v>
      </c>
      <c r="I20" s="33">
        <v>1.2</v>
      </c>
      <c r="J20" s="33">
        <v>1.3</v>
      </c>
      <c r="K20" s="33">
        <v>1.4</v>
      </c>
      <c r="L20" s="33">
        <v>1.5</v>
      </c>
      <c r="M20" s="33">
        <v>1.6</v>
      </c>
      <c r="N20" s="34" t="s">
        <v>6</v>
      </c>
      <c r="O20" s="28"/>
      <c r="P20" s="35"/>
      <c r="Q20" s="36"/>
      <c r="R20" s="36"/>
      <c r="S20" s="36"/>
      <c r="T20" s="36"/>
      <c r="U20" s="42"/>
      <c r="V20" s="28"/>
    </row>
    <row r="21" spans="5:22" s="4" customFormat="1" ht="18.75" customHeight="1" hidden="1">
      <c r="E21" s="52"/>
      <c r="F21" s="186"/>
      <c r="G21" s="33">
        <f>G56</f>
        <v>1.4</v>
      </c>
      <c r="H21" s="33">
        <f aca="true" t="shared" si="3" ref="H21:M21">H56</f>
        <v>1.5</v>
      </c>
      <c r="I21" s="33">
        <f t="shared" si="3"/>
        <v>1.6</v>
      </c>
      <c r="J21" s="33">
        <f t="shared" si="3"/>
        <v>1.7</v>
      </c>
      <c r="K21" s="33">
        <f t="shared" si="3"/>
        <v>1.8</v>
      </c>
      <c r="L21" s="33">
        <f t="shared" si="3"/>
        <v>1.9</v>
      </c>
      <c r="M21" s="33">
        <f t="shared" si="3"/>
        <v>2</v>
      </c>
      <c r="N21" s="34" t="s">
        <v>7</v>
      </c>
      <c r="O21" s="28"/>
      <c r="P21" s="35"/>
      <c r="Q21" s="36"/>
      <c r="R21" s="36"/>
      <c r="S21" s="36"/>
      <c r="T21" s="36"/>
      <c r="U21" s="42"/>
      <c r="V21" s="28"/>
    </row>
    <row r="22" spans="5:22" s="4" customFormat="1" ht="18.75" customHeight="1" hidden="1">
      <c r="E22" s="52"/>
      <c r="F22" s="186"/>
      <c r="G22" s="33">
        <f aca="true" t="shared" si="4" ref="G22:M22">ROUNDUP(G19*$B$2+G20*$B$3+G21*$B$4,-1)</f>
        <v>11900</v>
      </c>
      <c r="H22" s="33">
        <f t="shared" si="4"/>
        <v>12860</v>
      </c>
      <c r="I22" s="33">
        <f t="shared" si="4"/>
        <v>13350</v>
      </c>
      <c r="J22" s="33">
        <f t="shared" si="4"/>
        <v>13620</v>
      </c>
      <c r="K22" s="33">
        <f t="shared" si="4"/>
        <v>14130</v>
      </c>
      <c r="L22" s="33">
        <f t="shared" si="4"/>
        <v>14640</v>
      </c>
      <c r="M22" s="33">
        <f t="shared" si="4"/>
        <v>15390</v>
      </c>
      <c r="N22" s="34" t="s">
        <v>8</v>
      </c>
      <c r="O22" s="28"/>
      <c r="P22" s="35"/>
      <c r="Q22" s="36"/>
      <c r="R22" s="36"/>
      <c r="S22" s="36"/>
      <c r="T22" s="36"/>
      <c r="U22" s="42"/>
      <c r="V22" s="28"/>
    </row>
    <row r="23" spans="2:22" s="4" customFormat="1" ht="18.75" customHeight="1" hidden="1">
      <c r="B23" s="53"/>
      <c r="C23" s="54"/>
      <c r="D23" s="55"/>
      <c r="E23" s="45"/>
      <c r="F23" s="52"/>
      <c r="G23" s="186">
        <v>135</v>
      </c>
      <c r="H23" s="33">
        <v>5.5</v>
      </c>
      <c r="I23" s="33">
        <v>5.7</v>
      </c>
      <c r="J23" s="33">
        <v>5.7</v>
      </c>
      <c r="K23" s="33">
        <v>5.8</v>
      </c>
      <c r="L23" s="33">
        <v>6</v>
      </c>
      <c r="M23" s="33">
        <v>6.3</v>
      </c>
      <c r="N23" s="34" t="s">
        <v>5</v>
      </c>
      <c r="O23" s="28"/>
      <c r="P23" s="35" t="s">
        <v>13</v>
      </c>
      <c r="Q23" s="36"/>
      <c r="R23" s="36"/>
      <c r="S23" s="36"/>
      <c r="T23" s="36" t="s">
        <v>14</v>
      </c>
      <c r="U23" s="42"/>
      <c r="V23" s="28"/>
    </row>
    <row r="24" spans="2:22" s="4" customFormat="1" ht="18.75" customHeight="1" hidden="1">
      <c r="B24" s="53"/>
      <c r="C24" s="56"/>
      <c r="D24" s="56"/>
      <c r="F24" s="52"/>
      <c r="G24" s="186"/>
      <c r="H24" s="33">
        <v>1.2</v>
      </c>
      <c r="I24" s="33">
        <v>1.2</v>
      </c>
      <c r="J24" s="33">
        <v>1.3</v>
      </c>
      <c r="K24" s="33">
        <v>1.4</v>
      </c>
      <c r="L24" s="33">
        <v>1.5</v>
      </c>
      <c r="M24" s="33">
        <v>1.6</v>
      </c>
      <c r="N24" s="34" t="s">
        <v>6</v>
      </c>
      <c r="O24" s="28"/>
      <c r="P24" s="35"/>
      <c r="Q24" s="36"/>
      <c r="R24" s="36"/>
      <c r="S24" s="36"/>
      <c r="T24" s="36"/>
      <c r="U24" s="42"/>
      <c r="V24" s="28"/>
    </row>
    <row r="25" spans="2:22" s="4" customFormat="1" ht="18.75" customHeight="1" hidden="1">
      <c r="B25" s="57"/>
      <c r="C25" s="45"/>
      <c r="D25" s="28"/>
      <c r="E25" s="52"/>
      <c r="F25" s="52"/>
      <c r="G25" s="186"/>
      <c r="H25" s="33">
        <f aca="true" t="shared" si="5" ref="H25:M25">H60</f>
        <v>1.5</v>
      </c>
      <c r="I25" s="33">
        <f t="shared" si="5"/>
        <v>1.6</v>
      </c>
      <c r="J25" s="33">
        <f t="shared" si="5"/>
        <v>1.7</v>
      </c>
      <c r="K25" s="33">
        <f t="shared" si="5"/>
        <v>1.8</v>
      </c>
      <c r="L25" s="33">
        <f t="shared" si="5"/>
        <v>1.9</v>
      </c>
      <c r="M25" s="33">
        <f t="shared" si="5"/>
        <v>2</v>
      </c>
      <c r="N25" s="34" t="s">
        <v>7</v>
      </c>
      <c r="O25" s="28"/>
      <c r="P25" s="35"/>
      <c r="Q25" s="36"/>
      <c r="R25" s="36"/>
      <c r="S25" s="36"/>
      <c r="T25" s="36"/>
      <c r="U25" s="42"/>
      <c r="V25" s="28"/>
    </row>
    <row r="26" spans="2:22" s="4" customFormat="1" ht="18.75" customHeight="1" hidden="1">
      <c r="B26" s="57"/>
      <c r="C26" s="45"/>
      <c r="D26" s="28"/>
      <c r="E26" s="52"/>
      <c r="F26" s="52"/>
      <c r="G26" s="186"/>
      <c r="H26" s="33">
        <f aca="true" t="shared" si="6" ref="H26:M26">ROUNDUP(H23*$B$2+H24*$B$3+H25*$B$4,-1)</f>
        <v>13580</v>
      </c>
      <c r="I26" s="33">
        <f t="shared" si="6"/>
        <v>14070</v>
      </c>
      <c r="J26" s="33">
        <f t="shared" si="6"/>
        <v>14100</v>
      </c>
      <c r="K26" s="33">
        <f t="shared" si="6"/>
        <v>14370</v>
      </c>
      <c r="L26" s="33">
        <f t="shared" si="6"/>
        <v>14880</v>
      </c>
      <c r="M26" s="33">
        <f t="shared" si="6"/>
        <v>15630</v>
      </c>
      <c r="N26" s="34" t="s">
        <v>8</v>
      </c>
      <c r="O26" s="28"/>
      <c r="P26" s="35"/>
      <c r="Q26" s="36"/>
      <c r="R26" s="36"/>
      <c r="S26" s="36"/>
      <c r="T26" s="36"/>
      <c r="U26" s="42"/>
      <c r="V26" s="28"/>
    </row>
    <row r="27" spans="2:22" s="4" customFormat="1" ht="18.75" customHeight="1" hidden="1">
      <c r="B27" s="44"/>
      <c r="C27" s="32"/>
      <c r="D27" s="58"/>
      <c r="E27" s="26"/>
      <c r="F27" s="52"/>
      <c r="G27" s="52"/>
      <c r="H27" s="186">
        <v>145</v>
      </c>
      <c r="I27" s="33">
        <v>5.8</v>
      </c>
      <c r="J27" s="33">
        <v>5.9</v>
      </c>
      <c r="K27" s="33">
        <v>6</v>
      </c>
      <c r="L27" s="33">
        <v>6.1</v>
      </c>
      <c r="M27" s="33">
        <v>6.5</v>
      </c>
      <c r="N27" s="34" t="s">
        <v>5</v>
      </c>
      <c r="O27" s="28"/>
      <c r="P27" s="35" t="s">
        <v>15</v>
      </c>
      <c r="Q27" s="36"/>
      <c r="R27" s="36"/>
      <c r="S27" s="36"/>
      <c r="T27" s="36" t="s">
        <v>16</v>
      </c>
      <c r="U27" s="42"/>
      <c r="V27" s="28"/>
    </row>
    <row r="28" spans="2:22" s="4" customFormat="1" ht="18.75" customHeight="1" hidden="1">
      <c r="B28" s="44"/>
      <c r="C28" s="32"/>
      <c r="D28" s="58"/>
      <c r="E28" s="26"/>
      <c r="F28" s="52"/>
      <c r="G28" s="52"/>
      <c r="H28" s="186"/>
      <c r="I28" s="33">
        <v>1.2</v>
      </c>
      <c r="J28" s="33">
        <v>1.3</v>
      </c>
      <c r="K28" s="33">
        <v>1.4</v>
      </c>
      <c r="L28" s="33">
        <v>1.5</v>
      </c>
      <c r="M28" s="33">
        <v>1.6</v>
      </c>
      <c r="N28" s="34" t="s">
        <v>6</v>
      </c>
      <c r="O28" s="28"/>
      <c r="P28" s="35"/>
      <c r="Q28" s="36"/>
      <c r="R28" s="36"/>
      <c r="S28" s="36"/>
      <c r="T28" s="36"/>
      <c r="U28" s="42"/>
      <c r="V28" s="28"/>
    </row>
    <row r="29" spans="3:22" s="4" customFormat="1" ht="18.75" customHeight="1" hidden="1">
      <c r="C29" s="32"/>
      <c r="D29" s="58"/>
      <c r="E29" s="26"/>
      <c r="F29" s="52"/>
      <c r="G29" s="52"/>
      <c r="H29" s="186"/>
      <c r="I29" s="33">
        <f>I64</f>
        <v>1.6</v>
      </c>
      <c r="J29" s="33">
        <f>J64</f>
        <v>1.7</v>
      </c>
      <c r="K29" s="33">
        <f>K64</f>
        <v>1.8</v>
      </c>
      <c r="L29" s="33">
        <f>L64</f>
        <v>1.9</v>
      </c>
      <c r="M29" s="33">
        <f>M64</f>
        <v>2</v>
      </c>
      <c r="N29" s="34" t="s">
        <v>7</v>
      </c>
      <c r="O29" s="28"/>
      <c r="P29" s="35"/>
      <c r="Q29" s="36"/>
      <c r="R29" s="36"/>
      <c r="S29" s="36"/>
      <c r="T29" s="36"/>
      <c r="U29" s="42"/>
      <c r="V29" s="28"/>
    </row>
    <row r="30" spans="3:22" s="4" customFormat="1" ht="18.75" customHeight="1" hidden="1">
      <c r="C30" s="32"/>
      <c r="D30" s="58"/>
      <c r="E30" s="26"/>
      <c r="F30" s="52"/>
      <c r="G30" s="52"/>
      <c r="H30" s="186"/>
      <c r="I30" s="33">
        <f>ROUNDUP(I27*$B$2+I28*$B$3+I29*$B$4,-1)</f>
        <v>14310</v>
      </c>
      <c r="J30" s="33">
        <f>ROUNDUP(J27*$B$2+J28*$B$3+J29*$B$4,-1)</f>
        <v>14580</v>
      </c>
      <c r="K30" s="33">
        <f>ROUNDUP(K27*$B$2+K28*$B$3+K29*$B$4,-1)</f>
        <v>14850</v>
      </c>
      <c r="L30" s="33">
        <f>ROUNDUP(L27*$B$2+L28*$B$3+L29*$B$4,-1)</f>
        <v>15120</v>
      </c>
      <c r="M30" s="33">
        <f>ROUNDUP(M27*$B$2+M28*$B$3+M29*$B$4,-1)</f>
        <v>16110</v>
      </c>
      <c r="N30" s="34" t="s">
        <v>8</v>
      </c>
      <c r="O30" s="28"/>
      <c r="P30" s="35"/>
      <c r="Q30" s="36"/>
      <c r="R30" s="36"/>
      <c r="S30" s="36"/>
      <c r="T30" s="36"/>
      <c r="U30" s="42"/>
      <c r="V30" s="28"/>
    </row>
    <row r="31" spans="2:22" s="4" customFormat="1" ht="18.75" customHeight="1" hidden="1">
      <c r="B31" s="25"/>
      <c r="C31" s="32"/>
      <c r="D31" s="58"/>
      <c r="E31" s="26"/>
      <c r="F31" s="58"/>
      <c r="G31" s="52"/>
      <c r="H31" s="52"/>
      <c r="I31" s="186">
        <v>155</v>
      </c>
      <c r="J31" s="33">
        <v>6</v>
      </c>
      <c r="K31" s="33">
        <v>6.1</v>
      </c>
      <c r="L31" s="33">
        <v>6.4</v>
      </c>
      <c r="M31" s="33">
        <v>6.7</v>
      </c>
      <c r="N31" s="34" t="s">
        <v>5</v>
      </c>
      <c r="O31" s="28"/>
      <c r="P31" s="59" t="s">
        <v>17</v>
      </c>
      <c r="Q31" s="36"/>
      <c r="R31" s="36"/>
      <c r="S31" s="36"/>
      <c r="T31" s="36" t="s">
        <v>18</v>
      </c>
      <c r="U31" s="42"/>
      <c r="V31" s="28"/>
    </row>
    <row r="32" spans="2:22" s="4" customFormat="1" ht="18.75" customHeight="1" hidden="1">
      <c r="B32" s="25"/>
      <c r="C32" s="32"/>
      <c r="D32" s="58"/>
      <c r="E32" s="26"/>
      <c r="F32" s="58"/>
      <c r="G32" s="52"/>
      <c r="H32" s="52"/>
      <c r="I32" s="186"/>
      <c r="J32" s="33">
        <v>1.3</v>
      </c>
      <c r="K32" s="33">
        <v>1.4</v>
      </c>
      <c r="L32" s="33">
        <v>1.5</v>
      </c>
      <c r="M32" s="33">
        <v>1.6</v>
      </c>
      <c r="N32" s="34" t="s">
        <v>6</v>
      </c>
      <c r="O32" s="28"/>
      <c r="P32" s="59"/>
      <c r="Q32" s="36"/>
      <c r="R32" s="36"/>
      <c r="S32" s="36"/>
      <c r="T32" s="36"/>
      <c r="U32" s="42"/>
      <c r="V32" s="28"/>
    </row>
    <row r="33" spans="2:22" s="4" customFormat="1" ht="18.75" customHeight="1" hidden="1">
      <c r="B33" s="25"/>
      <c r="C33" s="32"/>
      <c r="D33" s="58"/>
      <c r="E33" s="26"/>
      <c r="F33" s="58"/>
      <c r="G33" s="52"/>
      <c r="H33" s="52"/>
      <c r="I33" s="186"/>
      <c r="J33" s="33">
        <f>J68</f>
        <v>1.7</v>
      </c>
      <c r="K33" s="33">
        <f>K68</f>
        <v>1.8</v>
      </c>
      <c r="L33" s="33">
        <f>L68</f>
        <v>1.9</v>
      </c>
      <c r="M33" s="33">
        <f>M68</f>
        <v>2</v>
      </c>
      <c r="N33" s="34" t="s">
        <v>7</v>
      </c>
      <c r="O33" s="28"/>
      <c r="P33" s="59"/>
      <c r="Q33" s="36"/>
      <c r="R33" s="36"/>
      <c r="S33" s="36"/>
      <c r="T33" s="36"/>
      <c r="U33" s="42"/>
      <c r="V33" s="28"/>
    </row>
    <row r="34" spans="2:22" s="4" customFormat="1" ht="18.75" customHeight="1" hidden="1">
      <c r="B34" s="25"/>
      <c r="C34" s="32"/>
      <c r="D34" s="58"/>
      <c r="E34" s="26"/>
      <c r="F34" s="58"/>
      <c r="G34" s="52"/>
      <c r="H34" s="52"/>
      <c r="I34" s="186"/>
      <c r="J34" s="33">
        <f>ROUNDUP(J31*$B$2+J32*$B$3+J33*$B$4,-1)</f>
        <v>14820</v>
      </c>
      <c r="K34" s="33">
        <f>ROUNDUP(K31*$B$2+K32*$B$3+K33*$B$4,-1)</f>
        <v>15090</v>
      </c>
      <c r="L34" s="33">
        <f>ROUNDUP(L31*$B$2+L32*$B$3+L33*$B$4,-1)</f>
        <v>15840</v>
      </c>
      <c r="M34" s="33">
        <f>ROUNDUP(M31*$B$2+M32*$B$3+M33*$B$4,-1)</f>
        <v>16590</v>
      </c>
      <c r="N34" s="34" t="s">
        <v>8</v>
      </c>
      <c r="O34" s="28"/>
      <c r="P34" s="59"/>
      <c r="Q34" s="36"/>
      <c r="R34" s="36"/>
      <c r="S34" s="36"/>
      <c r="T34" s="36"/>
      <c r="U34" s="42"/>
      <c r="V34" s="28"/>
    </row>
    <row r="35" spans="2:22" s="4" customFormat="1" ht="18.75" customHeight="1" hidden="1">
      <c r="B35" s="25"/>
      <c r="C35" s="32"/>
      <c r="D35" s="26"/>
      <c r="E35" s="60"/>
      <c r="F35" s="60"/>
      <c r="G35" s="60"/>
      <c r="H35" s="26"/>
      <c r="I35" s="52"/>
      <c r="J35" s="186">
        <v>165</v>
      </c>
      <c r="K35" s="33">
        <v>6.2</v>
      </c>
      <c r="L35" s="33">
        <v>6.5</v>
      </c>
      <c r="M35" s="33">
        <v>6.7</v>
      </c>
      <c r="N35" s="34" t="s">
        <v>5</v>
      </c>
      <c r="O35" s="28"/>
      <c r="P35" s="35" t="s">
        <v>19</v>
      </c>
      <c r="Q35" s="36"/>
      <c r="R35" s="36"/>
      <c r="S35" s="36"/>
      <c r="T35" s="36" t="s">
        <v>20</v>
      </c>
      <c r="U35" s="42"/>
      <c r="V35" s="28"/>
    </row>
    <row r="36" spans="2:22" s="4" customFormat="1" ht="18.75" customHeight="1" hidden="1">
      <c r="B36" s="25"/>
      <c r="C36" s="32"/>
      <c r="D36" s="26"/>
      <c r="E36" s="60"/>
      <c r="F36" s="60"/>
      <c r="G36" s="60"/>
      <c r="H36" s="26"/>
      <c r="I36" s="52"/>
      <c r="J36" s="186"/>
      <c r="K36" s="33">
        <v>1.4</v>
      </c>
      <c r="L36" s="33">
        <v>1.5</v>
      </c>
      <c r="M36" s="33">
        <v>1.6</v>
      </c>
      <c r="N36" s="34" t="s">
        <v>6</v>
      </c>
      <c r="O36" s="28"/>
      <c r="P36" s="35"/>
      <c r="Q36" s="36"/>
      <c r="R36" s="36"/>
      <c r="S36" s="36"/>
      <c r="T36" s="36"/>
      <c r="U36" s="42"/>
      <c r="V36" s="28"/>
    </row>
    <row r="37" spans="2:22" s="4" customFormat="1" ht="18.75" customHeight="1" hidden="1">
      <c r="B37" s="25"/>
      <c r="C37" s="32"/>
      <c r="D37" s="26"/>
      <c r="E37" s="60"/>
      <c r="F37" s="60"/>
      <c r="G37" s="60"/>
      <c r="H37" s="26"/>
      <c r="I37" s="52"/>
      <c r="J37" s="186"/>
      <c r="K37" s="33">
        <f>K72</f>
        <v>1.8</v>
      </c>
      <c r="L37" s="33">
        <f>L72</f>
        <v>1.9</v>
      </c>
      <c r="M37" s="33">
        <f>M72</f>
        <v>2</v>
      </c>
      <c r="N37" s="34" t="s">
        <v>7</v>
      </c>
      <c r="O37" s="28"/>
      <c r="P37" s="35"/>
      <c r="Q37" s="36"/>
      <c r="R37" s="36"/>
      <c r="S37" s="36"/>
      <c r="T37" s="36"/>
      <c r="U37" s="42"/>
      <c r="V37" s="28"/>
    </row>
    <row r="38" spans="2:22" s="4" customFormat="1" ht="18.75" customHeight="1" hidden="1">
      <c r="B38" s="25"/>
      <c r="C38" s="32"/>
      <c r="D38" s="26"/>
      <c r="E38" s="60"/>
      <c r="F38" s="60"/>
      <c r="G38" s="60"/>
      <c r="H38" s="26"/>
      <c r="I38" s="52"/>
      <c r="J38" s="186"/>
      <c r="K38" s="33">
        <f>ROUNDUP(K35*$B$2+K36*$B$3+K37*$B$4,-1)</f>
        <v>15330</v>
      </c>
      <c r="L38" s="33">
        <f>ROUNDUP(L35*$B$2+L36*$B$3+L37*$B$4,-1)</f>
        <v>16080</v>
      </c>
      <c r="M38" s="33">
        <f>ROUNDUP(M35*$B$2+M36*$B$3+M37*$B$4,-1)</f>
        <v>16590</v>
      </c>
      <c r="N38" s="34" t="s">
        <v>8</v>
      </c>
      <c r="O38" s="28"/>
      <c r="P38" s="35"/>
      <c r="Q38" s="36"/>
      <c r="R38" s="36"/>
      <c r="S38" s="36"/>
      <c r="T38" s="36"/>
      <c r="U38" s="42"/>
      <c r="V38" s="28"/>
    </row>
    <row r="39" spans="2:22" s="4" customFormat="1" ht="18.75" customHeight="1" hidden="1">
      <c r="B39" s="25"/>
      <c r="C39" s="32"/>
      <c r="D39" s="26"/>
      <c r="E39" s="26"/>
      <c r="F39" s="52"/>
      <c r="G39" s="52"/>
      <c r="H39" s="26"/>
      <c r="I39" s="52"/>
      <c r="J39" s="52"/>
      <c r="K39" s="186">
        <v>175</v>
      </c>
      <c r="L39" s="41">
        <v>6.7</v>
      </c>
      <c r="M39" s="33">
        <v>6.9</v>
      </c>
      <c r="N39" s="34" t="s">
        <v>5</v>
      </c>
      <c r="O39" s="28"/>
      <c r="P39" s="170" t="s">
        <v>21</v>
      </c>
      <c r="Q39" s="170"/>
      <c r="R39" s="170"/>
      <c r="S39" s="170"/>
      <c r="T39" s="170"/>
      <c r="U39" s="61"/>
      <c r="V39" s="28"/>
    </row>
    <row r="40" spans="2:22" s="4" customFormat="1" ht="18.75" customHeight="1" hidden="1">
      <c r="B40" s="25"/>
      <c r="C40" s="32"/>
      <c r="D40" s="26"/>
      <c r="E40" s="26"/>
      <c r="F40" s="52"/>
      <c r="G40" s="52"/>
      <c r="H40" s="26"/>
      <c r="I40" s="52"/>
      <c r="J40" s="26"/>
      <c r="K40" s="186"/>
      <c r="L40" s="41">
        <v>1.5</v>
      </c>
      <c r="M40" s="33">
        <v>1.6</v>
      </c>
      <c r="N40" s="34" t="s">
        <v>6</v>
      </c>
      <c r="O40" s="28"/>
      <c r="P40" s="170"/>
      <c r="Q40" s="170"/>
      <c r="R40" s="170"/>
      <c r="S40" s="170"/>
      <c r="T40" s="170"/>
      <c r="U40" s="61"/>
      <c r="V40" s="28"/>
    </row>
    <row r="41" spans="2:22" s="4" customFormat="1" ht="18.75" customHeight="1" hidden="1">
      <c r="B41" s="25"/>
      <c r="C41" s="32"/>
      <c r="D41" s="26"/>
      <c r="E41" s="26"/>
      <c r="F41" s="52"/>
      <c r="G41" s="52"/>
      <c r="H41" s="26"/>
      <c r="I41" s="52"/>
      <c r="J41" s="26"/>
      <c r="K41" s="186"/>
      <c r="L41" s="41">
        <f>L76</f>
        <v>1.9</v>
      </c>
      <c r="M41" s="33">
        <f>M76</f>
        <v>2</v>
      </c>
      <c r="N41" s="34" t="s">
        <v>7</v>
      </c>
      <c r="O41" s="28"/>
      <c r="P41" s="170"/>
      <c r="Q41" s="170"/>
      <c r="R41" s="170"/>
      <c r="S41" s="170"/>
      <c r="T41" s="170"/>
      <c r="U41" s="42"/>
      <c r="V41" s="28"/>
    </row>
    <row r="42" spans="2:22" s="4" customFormat="1" ht="18.75" customHeight="1" hidden="1">
      <c r="B42" s="25"/>
      <c r="C42" s="32"/>
      <c r="D42" s="32"/>
      <c r="E42" s="26"/>
      <c r="F42" s="52"/>
      <c r="G42" s="52"/>
      <c r="H42" s="32"/>
      <c r="I42" s="62"/>
      <c r="J42" s="63"/>
      <c r="K42" s="186"/>
      <c r="L42" s="64">
        <f>ROUNDUP(L39*$B$2+L40*$B$3+L41*$B$4,-1)</f>
        <v>16560</v>
      </c>
      <c r="M42" s="65">
        <f>ROUNDUP(M39*$B$2+M40*$B$3+M41*$B$4,-1)</f>
        <v>17070</v>
      </c>
      <c r="N42" s="34" t="s">
        <v>8</v>
      </c>
      <c r="O42" s="28"/>
      <c r="P42" s="28"/>
      <c r="Q42" s="28"/>
      <c r="R42" s="28"/>
      <c r="S42" s="28"/>
      <c r="T42" s="28"/>
      <c r="U42" s="42"/>
      <c r="V42" s="28"/>
    </row>
    <row r="43" spans="2:22" s="4" customFormat="1" ht="18.75" customHeight="1" hidden="1">
      <c r="B43" s="25"/>
      <c r="C43" s="32"/>
      <c r="D43" s="32"/>
      <c r="E43" s="26"/>
      <c r="F43" s="52"/>
      <c r="G43" s="52"/>
      <c r="H43" s="32"/>
      <c r="I43" s="63"/>
      <c r="J43" s="63"/>
      <c r="K43" s="63"/>
      <c r="L43" s="63"/>
      <c r="M43" s="63"/>
      <c r="N43" s="63"/>
      <c r="O43" s="28"/>
      <c r="P43" s="28"/>
      <c r="Q43" s="28"/>
      <c r="R43" s="28"/>
      <c r="S43" s="28"/>
      <c r="T43" s="28"/>
      <c r="U43" s="42"/>
      <c r="V43" s="28"/>
    </row>
    <row r="44" spans="2:21" ht="15" hidden="1">
      <c r="B44" s="17"/>
      <c r="C44" s="18"/>
      <c r="D44" s="19"/>
      <c r="E44" s="18"/>
      <c r="F44" s="18"/>
      <c r="G44" s="20"/>
      <c r="H44" s="18"/>
      <c r="I44" s="21"/>
      <c r="J44" s="22"/>
      <c r="K44" s="22"/>
      <c r="L44" s="23"/>
      <c r="M44" s="21"/>
      <c r="N44" s="21"/>
      <c r="O44" s="21"/>
      <c r="P44" s="21"/>
      <c r="Q44" s="21"/>
      <c r="R44" s="21"/>
      <c r="S44" s="21"/>
      <c r="T44" s="21"/>
      <c r="U44" s="24"/>
    </row>
    <row r="45" spans="2:21" ht="16.5" hidden="1">
      <c r="B45" s="25">
        <f>B2</f>
        <v>2400</v>
      </c>
      <c r="C45" s="188" t="s">
        <v>22</v>
      </c>
      <c r="D45" s="189"/>
      <c r="E45" s="27">
        <v>140</v>
      </c>
      <c r="F45" s="27">
        <v>150</v>
      </c>
      <c r="G45" s="27">
        <v>160</v>
      </c>
      <c r="H45" s="27">
        <v>170</v>
      </c>
      <c r="I45" s="27">
        <v>180</v>
      </c>
      <c r="J45" s="27">
        <v>190</v>
      </c>
      <c r="K45" s="27">
        <v>200</v>
      </c>
      <c r="L45" s="27">
        <v>210</v>
      </c>
      <c r="M45" s="27">
        <v>220</v>
      </c>
      <c r="N45" s="28"/>
      <c r="O45" s="28"/>
      <c r="P45" s="82" t="s">
        <v>4</v>
      </c>
      <c r="Q45" s="30"/>
      <c r="R45" s="30"/>
      <c r="S45" s="30"/>
      <c r="T45" s="30"/>
      <c r="U45" s="31"/>
    </row>
    <row r="46" spans="2:21" ht="18" hidden="1">
      <c r="B46" s="25">
        <f>143*2</f>
        <v>286</v>
      </c>
      <c r="C46" s="32"/>
      <c r="D46" s="192">
        <v>105</v>
      </c>
      <c r="E46" s="41">
        <v>5.4</v>
      </c>
      <c r="F46" s="33">
        <v>5.6</v>
      </c>
      <c r="G46" s="33">
        <v>5.8</v>
      </c>
      <c r="H46" s="33">
        <v>6.1</v>
      </c>
      <c r="I46" s="33">
        <v>6.3</v>
      </c>
      <c r="J46" s="33">
        <v>6.5</v>
      </c>
      <c r="K46" s="33">
        <v>6.6</v>
      </c>
      <c r="L46" s="33">
        <v>6.9</v>
      </c>
      <c r="M46" s="33">
        <v>7.3</v>
      </c>
      <c r="N46" s="34" t="s">
        <v>5</v>
      </c>
      <c r="O46" s="28"/>
      <c r="P46" s="35" t="s">
        <v>24</v>
      </c>
      <c r="Q46" s="36"/>
      <c r="R46" s="36"/>
      <c r="S46" s="36"/>
      <c r="T46" s="36"/>
      <c r="U46" s="31"/>
    </row>
    <row r="47" spans="2:21" ht="18" hidden="1">
      <c r="B47" s="25">
        <f>11.6*2</f>
        <v>23.2</v>
      </c>
      <c r="C47" s="32"/>
      <c r="D47" s="192"/>
      <c r="E47" s="41"/>
      <c r="F47" s="33"/>
      <c r="G47" s="33"/>
      <c r="H47" s="33"/>
      <c r="I47" s="33"/>
      <c r="J47" s="33"/>
      <c r="K47" s="33"/>
      <c r="L47" s="33"/>
      <c r="M47" s="33"/>
      <c r="N47" s="34" t="s">
        <v>6</v>
      </c>
      <c r="O47" s="28"/>
      <c r="P47" s="35"/>
      <c r="Q47" s="36"/>
      <c r="R47" s="36"/>
      <c r="S47" s="36"/>
      <c r="T47" s="36"/>
      <c r="U47" s="31"/>
    </row>
    <row r="48" spans="2:21" ht="18" hidden="1">
      <c r="B48" s="25"/>
      <c r="C48" s="32"/>
      <c r="D48" s="192"/>
      <c r="E48" s="41">
        <v>1.2</v>
      </c>
      <c r="F48" s="33">
        <v>1.3</v>
      </c>
      <c r="G48" s="33">
        <v>1.4</v>
      </c>
      <c r="H48" s="33">
        <v>1.5</v>
      </c>
      <c r="I48" s="33">
        <v>1.6</v>
      </c>
      <c r="J48" s="33">
        <v>1.7</v>
      </c>
      <c r="K48" s="33">
        <v>1.8</v>
      </c>
      <c r="L48" s="33">
        <v>1.9</v>
      </c>
      <c r="M48" s="33">
        <v>2</v>
      </c>
      <c r="N48" s="34" t="s">
        <v>7</v>
      </c>
      <c r="O48" s="28"/>
      <c r="P48" s="35"/>
      <c r="Q48" s="36"/>
      <c r="R48" s="36"/>
      <c r="S48" s="36"/>
      <c r="T48" s="36"/>
      <c r="U48" s="31"/>
    </row>
    <row r="49" spans="2:21" ht="18" hidden="1">
      <c r="B49" s="25"/>
      <c r="C49" s="32"/>
      <c r="D49" s="192"/>
      <c r="E49" s="41">
        <f aca="true" t="shared" si="7" ref="E49:M49">ROUNDUP((E46-E11)*$B$2/2,-1)</f>
        <v>1200</v>
      </c>
      <c r="F49" s="41">
        <f t="shared" si="7"/>
        <v>1320</v>
      </c>
      <c r="G49" s="41">
        <f t="shared" si="7"/>
        <v>1440</v>
      </c>
      <c r="H49" s="41">
        <f t="shared" si="7"/>
        <v>1440</v>
      </c>
      <c r="I49" s="41">
        <f t="shared" si="7"/>
        <v>1440</v>
      </c>
      <c r="J49" s="41">
        <f t="shared" si="7"/>
        <v>1440</v>
      </c>
      <c r="K49" s="41">
        <f t="shared" si="7"/>
        <v>1320</v>
      </c>
      <c r="L49" s="41">
        <f t="shared" si="7"/>
        <v>1440</v>
      </c>
      <c r="M49" s="41">
        <f t="shared" si="7"/>
        <v>1800</v>
      </c>
      <c r="N49" s="34" t="s">
        <v>8</v>
      </c>
      <c r="O49" s="28"/>
      <c r="P49" s="35"/>
      <c r="Q49" s="36"/>
      <c r="R49" s="36"/>
      <c r="S49" s="36"/>
      <c r="T49" s="36"/>
      <c r="U49" s="31"/>
    </row>
    <row r="50" spans="2:21" ht="18" hidden="1">
      <c r="B50" s="25"/>
      <c r="C50" s="32"/>
      <c r="D50" s="38"/>
      <c r="E50" s="186">
        <v>115</v>
      </c>
      <c r="F50" s="75">
        <v>5.7</v>
      </c>
      <c r="G50" s="39">
        <v>5.9</v>
      </c>
      <c r="H50" s="39">
        <v>6.1</v>
      </c>
      <c r="I50" s="39">
        <v>6.6</v>
      </c>
      <c r="J50" s="39">
        <v>6.7</v>
      </c>
      <c r="K50" s="39">
        <v>6.8</v>
      </c>
      <c r="L50" s="76">
        <v>7</v>
      </c>
      <c r="M50" s="41">
        <v>7.3</v>
      </c>
      <c r="N50" s="34" t="s">
        <v>5</v>
      </c>
      <c r="O50" s="28"/>
      <c r="P50" s="35" t="s">
        <v>9</v>
      </c>
      <c r="Q50" s="36"/>
      <c r="R50" s="36"/>
      <c r="S50" s="36"/>
      <c r="T50" s="36" t="s">
        <v>10</v>
      </c>
      <c r="U50" s="42"/>
    </row>
    <row r="51" spans="2:21" ht="18" hidden="1">
      <c r="B51" s="25"/>
      <c r="C51" s="32"/>
      <c r="D51" s="38"/>
      <c r="E51" s="186"/>
      <c r="F51" s="75"/>
      <c r="G51" s="39"/>
      <c r="H51" s="39"/>
      <c r="I51" s="39"/>
      <c r="J51" s="39"/>
      <c r="K51" s="39"/>
      <c r="L51" s="76"/>
      <c r="M51" s="41"/>
      <c r="N51" s="34" t="s">
        <v>6</v>
      </c>
      <c r="O51" s="28"/>
      <c r="P51" s="35"/>
      <c r="Q51" s="36"/>
      <c r="R51" s="36"/>
      <c r="S51" s="36"/>
      <c r="T51" s="36"/>
      <c r="U51" s="42"/>
    </row>
    <row r="52" spans="2:21" ht="18" hidden="1">
      <c r="B52" s="44"/>
      <c r="C52" s="45"/>
      <c r="D52" s="38"/>
      <c r="E52" s="186"/>
      <c r="F52" s="75">
        <v>1.3</v>
      </c>
      <c r="G52" s="39">
        <v>1.4</v>
      </c>
      <c r="H52" s="39">
        <v>1.5</v>
      </c>
      <c r="I52" s="39">
        <v>1.6</v>
      </c>
      <c r="J52" s="39">
        <v>1.7</v>
      </c>
      <c r="K52" s="39">
        <v>1.8</v>
      </c>
      <c r="L52" s="77">
        <v>1.9</v>
      </c>
      <c r="M52" s="41">
        <v>2</v>
      </c>
      <c r="N52" s="34" t="s">
        <v>7</v>
      </c>
      <c r="O52" s="28"/>
      <c r="P52" s="35"/>
      <c r="Q52" s="36"/>
      <c r="R52" s="36"/>
      <c r="S52" s="36"/>
      <c r="T52" s="36"/>
      <c r="U52" s="42"/>
    </row>
    <row r="53" spans="2:21" ht="18" hidden="1">
      <c r="B53" s="44"/>
      <c r="C53" s="45"/>
      <c r="D53" s="38"/>
      <c r="E53" s="186"/>
      <c r="F53" s="41">
        <f aca="true" t="shared" si="8" ref="F53:M53">ROUNDUP((F50-F15)*$B$2/2,-1)</f>
        <v>1320</v>
      </c>
      <c r="G53" s="41">
        <f t="shared" si="8"/>
        <v>1320</v>
      </c>
      <c r="H53" s="41">
        <f t="shared" si="8"/>
        <v>1320</v>
      </c>
      <c r="I53" s="41">
        <f t="shared" si="8"/>
        <v>1680</v>
      </c>
      <c r="J53" s="41">
        <f t="shared" si="8"/>
        <v>1560</v>
      </c>
      <c r="K53" s="41">
        <f t="shared" si="8"/>
        <v>1440</v>
      </c>
      <c r="L53" s="78">
        <f t="shared" si="8"/>
        <v>1440</v>
      </c>
      <c r="M53" s="41">
        <f t="shared" si="8"/>
        <v>1440</v>
      </c>
      <c r="N53" s="34" t="s">
        <v>8</v>
      </c>
      <c r="O53" s="28"/>
      <c r="P53" s="35"/>
      <c r="Q53" s="36"/>
      <c r="R53" s="36"/>
      <c r="S53" s="36"/>
      <c r="T53" s="36"/>
      <c r="U53" s="42"/>
    </row>
    <row r="54" spans="2:21" ht="18" hidden="1">
      <c r="B54" s="49"/>
      <c r="C54" s="50"/>
      <c r="D54" s="51"/>
      <c r="E54" s="52"/>
      <c r="F54" s="186">
        <v>125</v>
      </c>
      <c r="G54" s="41">
        <v>6</v>
      </c>
      <c r="H54" s="33">
        <v>6.4</v>
      </c>
      <c r="I54" s="33">
        <v>6.5</v>
      </c>
      <c r="J54" s="33">
        <v>6.8</v>
      </c>
      <c r="K54" s="33">
        <v>7.1</v>
      </c>
      <c r="L54" s="33">
        <v>7.3</v>
      </c>
      <c r="M54" s="33">
        <v>7.7</v>
      </c>
      <c r="N54" s="34" t="s">
        <v>5</v>
      </c>
      <c r="O54" s="28"/>
      <c r="P54" s="35" t="s">
        <v>11</v>
      </c>
      <c r="Q54" s="36"/>
      <c r="R54" s="36"/>
      <c r="S54" s="36"/>
      <c r="T54" s="36" t="s">
        <v>12</v>
      </c>
      <c r="U54" s="42"/>
    </row>
    <row r="55" spans="2:21" ht="18" hidden="1">
      <c r="B55" s="49"/>
      <c r="C55" s="50"/>
      <c r="D55" s="51"/>
      <c r="E55" s="52"/>
      <c r="F55" s="186"/>
      <c r="G55" s="41"/>
      <c r="H55" s="33"/>
      <c r="I55" s="33"/>
      <c r="J55" s="33"/>
      <c r="K55" s="33"/>
      <c r="L55" s="33"/>
      <c r="M55" s="33"/>
      <c r="N55" s="34" t="s">
        <v>6</v>
      </c>
      <c r="O55" s="28"/>
      <c r="P55" s="35"/>
      <c r="Q55" s="36"/>
      <c r="R55" s="36"/>
      <c r="S55" s="36"/>
      <c r="T55" s="36"/>
      <c r="U55" s="42"/>
    </row>
    <row r="56" spans="2:21" ht="18" hidden="1">
      <c r="B56" s="4"/>
      <c r="C56" s="4"/>
      <c r="D56" s="4"/>
      <c r="E56" s="52"/>
      <c r="F56" s="186"/>
      <c r="G56" s="41">
        <v>1.4</v>
      </c>
      <c r="H56" s="33">
        <v>1.5</v>
      </c>
      <c r="I56" s="33">
        <v>1.6</v>
      </c>
      <c r="J56" s="33">
        <v>1.7</v>
      </c>
      <c r="K56" s="33">
        <v>1.8</v>
      </c>
      <c r="L56" s="33">
        <v>1.9</v>
      </c>
      <c r="M56" s="33">
        <v>2</v>
      </c>
      <c r="N56" s="34" t="s">
        <v>7</v>
      </c>
      <c r="O56" s="28"/>
      <c r="P56" s="35"/>
      <c r="Q56" s="36"/>
      <c r="R56" s="36"/>
      <c r="S56" s="36"/>
      <c r="T56" s="36"/>
      <c r="U56" s="42"/>
    </row>
    <row r="57" spans="2:21" ht="18" hidden="1">
      <c r="B57" s="4"/>
      <c r="C57" s="4"/>
      <c r="D57" s="4"/>
      <c r="E57" s="52"/>
      <c r="F57" s="186"/>
      <c r="G57" s="33">
        <f aca="true" t="shared" si="9" ref="G57:M57">ROUNDUP((G54-G19)*$B$2/2,-1)</f>
        <v>1440</v>
      </c>
      <c r="H57" s="33">
        <f t="shared" si="9"/>
        <v>1440</v>
      </c>
      <c r="I57" s="33">
        <f t="shared" si="9"/>
        <v>1320</v>
      </c>
      <c r="J57" s="33">
        <f t="shared" si="9"/>
        <v>1560</v>
      </c>
      <c r="K57" s="33">
        <f t="shared" si="9"/>
        <v>1680</v>
      </c>
      <c r="L57" s="33">
        <f t="shared" si="9"/>
        <v>1680</v>
      </c>
      <c r="M57" s="41">
        <f t="shared" si="9"/>
        <v>1800</v>
      </c>
      <c r="N57" s="34" t="s">
        <v>8</v>
      </c>
      <c r="O57" s="28"/>
      <c r="P57" s="35"/>
      <c r="Q57" s="36"/>
      <c r="R57" s="36"/>
      <c r="S57" s="36"/>
      <c r="T57" s="36"/>
      <c r="U57" s="42"/>
    </row>
    <row r="58" spans="2:21" ht="18" hidden="1">
      <c r="B58" s="53"/>
      <c r="C58" s="54"/>
      <c r="D58" s="55"/>
      <c r="E58" s="45"/>
      <c r="F58" s="52"/>
      <c r="G58" s="186">
        <v>135</v>
      </c>
      <c r="H58" s="41">
        <v>6.7</v>
      </c>
      <c r="I58" s="33">
        <v>6.8</v>
      </c>
      <c r="J58" s="33">
        <v>7</v>
      </c>
      <c r="K58" s="33">
        <v>7.2</v>
      </c>
      <c r="L58" s="33">
        <v>7.4</v>
      </c>
      <c r="M58" s="33">
        <v>7.8</v>
      </c>
      <c r="N58" s="34" t="s">
        <v>5</v>
      </c>
      <c r="O58" s="28"/>
      <c r="P58" s="35" t="s">
        <v>13</v>
      </c>
      <c r="Q58" s="36"/>
      <c r="R58" s="36"/>
      <c r="S58" s="36"/>
      <c r="T58" s="36" t="s">
        <v>14</v>
      </c>
      <c r="U58" s="42"/>
    </row>
    <row r="59" spans="2:21" ht="18" hidden="1">
      <c r="B59" s="53"/>
      <c r="C59" s="56"/>
      <c r="D59" s="56"/>
      <c r="E59" s="4"/>
      <c r="F59" s="52"/>
      <c r="G59" s="186"/>
      <c r="H59" s="41"/>
      <c r="I59" s="33"/>
      <c r="J59" s="33"/>
      <c r="K59" s="33"/>
      <c r="L59" s="33"/>
      <c r="M59" s="33"/>
      <c r="N59" s="34" t="s">
        <v>6</v>
      </c>
      <c r="O59" s="28"/>
      <c r="P59" s="35"/>
      <c r="Q59" s="36"/>
      <c r="R59" s="36"/>
      <c r="S59" s="36"/>
      <c r="T59" s="36"/>
      <c r="U59" s="42"/>
    </row>
    <row r="60" spans="2:21" ht="18" hidden="1">
      <c r="B60" s="57"/>
      <c r="C60" s="45"/>
      <c r="D60" s="28"/>
      <c r="E60" s="52"/>
      <c r="F60" s="52"/>
      <c r="G60" s="186"/>
      <c r="H60" s="41">
        <v>1.5</v>
      </c>
      <c r="I60" s="33">
        <v>1.6</v>
      </c>
      <c r="J60" s="33">
        <v>1.7</v>
      </c>
      <c r="K60" s="33">
        <v>1.8</v>
      </c>
      <c r="L60" s="33">
        <v>1.9</v>
      </c>
      <c r="M60" s="33">
        <v>2</v>
      </c>
      <c r="N60" s="34" t="s">
        <v>7</v>
      </c>
      <c r="O60" s="28"/>
      <c r="P60" s="35"/>
      <c r="Q60" s="36"/>
      <c r="R60" s="36"/>
      <c r="S60" s="36"/>
      <c r="T60" s="36"/>
      <c r="U60" s="42"/>
    </row>
    <row r="61" spans="2:21" ht="18" hidden="1">
      <c r="B61" s="57"/>
      <c r="C61" s="45"/>
      <c r="D61" s="28"/>
      <c r="E61" s="52"/>
      <c r="F61" s="52"/>
      <c r="G61" s="186"/>
      <c r="H61" s="33">
        <f aca="true" t="shared" si="10" ref="H61:M61">ROUNDUP((H58-H23)*$B$2/2,-1)</f>
        <v>1440</v>
      </c>
      <c r="I61" s="33">
        <f t="shared" si="10"/>
        <v>1320</v>
      </c>
      <c r="J61" s="33">
        <f t="shared" si="10"/>
        <v>1560</v>
      </c>
      <c r="K61" s="33">
        <f t="shared" si="10"/>
        <v>1680</v>
      </c>
      <c r="L61" s="33">
        <f t="shared" si="10"/>
        <v>1680</v>
      </c>
      <c r="M61" s="41">
        <f t="shared" si="10"/>
        <v>1800</v>
      </c>
      <c r="N61" s="34" t="s">
        <v>8</v>
      </c>
      <c r="O61" s="28"/>
      <c r="P61" s="35"/>
      <c r="Q61" s="36"/>
      <c r="R61" s="36"/>
      <c r="S61" s="36"/>
      <c r="T61" s="36"/>
      <c r="U61" s="42"/>
    </row>
    <row r="62" spans="2:21" ht="18" hidden="1">
      <c r="B62" s="44"/>
      <c r="C62" s="32"/>
      <c r="D62" s="58"/>
      <c r="E62" s="26"/>
      <c r="F62" s="52"/>
      <c r="G62" s="52"/>
      <c r="H62" s="186">
        <v>145</v>
      </c>
      <c r="I62" s="41">
        <v>6.9</v>
      </c>
      <c r="J62" s="33">
        <v>7.1</v>
      </c>
      <c r="K62" s="33">
        <v>7.3</v>
      </c>
      <c r="L62" s="33">
        <v>7.6</v>
      </c>
      <c r="M62" s="33">
        <v>8</v>
      </c>
      <c r="N62" s="34" t="s">
        <v>5</v>
      </c>
      <c r="O62" s="28"/>
      <c r="P62" s="35" t="s">
        <v>15</v>
      </c>
      <c r="Q62" s="36"/>
      <c r="R62" s="36"/>
      <c r="S62" s="36"/>
      <c r="T62" s="36" t="s">
        <v>16</v>
      </c>
      <c r="U62" s="42"/>
    </row>
    <row r="63" spans="2:21" ht="18" hidden="1">
      <c r="B63" s="44"/>
      <c r="C63" s="32"/>
      <c r="D63" s="58"/>
      <c r="E63" s="26"/>
      <c r="F63" s="52"/>
      <c r="G63" s="52"/>
      <c r="H63" s="186"/>
      <c r="I63" s="41"/>
      <c r="J63" s="33"/>
      <c r="K63" s="33"/>
      <c r="L63" s="33"/>
      <c r="M63" s="33"/>
      <c r="N63" s="34" t="s">
        <v>6</v>
      </c>
      <c r="O63" s="28"/>
      <c r="P63" s="35"/>
      <c r="Q63" s="36"/>
      <c r="R63" s="36"/>
      <c r="S63" s="36"/>
      <c r="T63" s="36"/>
      <c r="U63" s="42"/>
    </row>
    <row r="64" spans="2:21" ht="18" hidden="1">
      <c r="B64" s="4"/>
      <c r="C64" s="32"/>
      <c r="D64" s="58"/>
      <c r="E64" s="26"/>
      <c r="F64" s="52"/>
      <c r="G64" s="52"/>
      <c r="H64" s="186"/>
      <c r="I64" s="41">
        <v>1.6</v>
      </c>
      <c r="J64" s="33">
        <v>1.7</v>
      </c>
      <c r="K64" s="33">
        <v>1.8</v>
      </c>
      <c r="L64" s="33">
        <v>1.9</v>
      </c>
      <c r="M64" s="33">
        <v>2</v>
      </c>
      <c r="N64" s="34" t="s">
        <v>7</v>
      </c>
      <c r="O64" s="28"/>
      <c r="P64" s="35"/>
      <c r="Q64" s="36"/>
      <c r="R64" s="36"/>
      <c r="S64" s="36"/>
      <c r="T64" s="36"/>
      <c r="U64" s="42"/>
    </row>
    <row r="65" spans="2:21" ht="18" hidden="1">
      <c r="B65" s="4"/>
      <c r="C65" s="32"/>
      <c r="D65" s="58"/>
      <c r="E65" s="26"/>
      <c r="F65" s="52"/>
      <c r="G65" s="52"/>
      <c r="H65" s="186"/>
      <c r="I65" s="33">
        <f>ROUNDUP((I62-I27)*$B$2/2,-1)</f>
        <v>1320</v>
      </c>
      <c r="J65" s="33">
        <f>ROUNDUP((J62-J27)*$B$2/2,-1)</f>
        <v>1440</v>
      </c>
      <c r="K65" s="33">
        <f>ROUNDUP((K62-K27)*$B$2/2,-1)</f>
        <v>1560</v>
      </c>
      <c r="L65" s="33">
        <f>ROUNDUP((L62-L27)*$B$2/2,-1)</f>
        <v>1800</v>
      </c>
      <c r="M65" s="41">
        <f>ROUNDUP((M62-M27)*$B$2/2,-1)</f>
        <v>1800</v>
      </c>
      <c r="N65" s="34" t="s">
        <v>8</v>
      </c>
      <c r="O65" s="28"/>
      <c r="P65" s="35"/>
      <c r="Q65" s="36"/>
      <c r="R65" s="36"/>
      <c r="S65" s="36"/>
      <c r="T65" s="36"/>
      <c r="U65" s="42"/>
    </row>
    <row r="66" spans="2:21" ht="18" hidden="1">
      <c r="B66" s="25"/>
      <c r="C66" s="32"/>
      <c r="D66" s="58"/>
      <c r="E66" s="26"/>
      <c r="F66" s="58"/>
      <c r="G66" s="52"/>
      <c r="H66" s="52"/>
      <c r="I66" s="186">
        <v>155</v>
      </c>
      <c r="J66" s="41">
        <v>7.3</v>
      </c>
      <c r="K66" s="33">
        <v>7.4</v>
      </c>
      <c r="L66" s="33">
        <v>7.8</v>
      </c>
      <c r="M66" s="33">
        <v>8.2</v>
      </c>
      <c r="N66" s="34" t="s">
        <v>5</v>
      </c>
      <c r="O66" s="28"/>
      <c r="P66" s="59" t="s">
        <v>17</v>
      </c>
      <c r="Q66" s="36"/>
      <c r="R66" s="36"/>
      <c r="S66" s="36"/>
      <c r="T66" s="36" t="s">
        <v>18</v>
      </c>
      <c r="U66" s="42"/>
    </row>
    <row r="67" spans="2:21" ht="18" hidden="1">
      <c r="B67" s="25"/>
      <c r="C67" s="32"/>
      <c r="D67" s="58"/>
      <c r="E67" s="26"/>
      <c r="F67" s="58"/>
      <c r="G67" s="52"/>
      <c r="H67" s="52"/>
      <c r="I67" s="186"/>
      <c r="J67" s="41"/>
      <c r="K67" s="33"/>
      <c r="L67" s="33"/>
      <c r="M67" s="33"/>
      <c r="N67" s="34" t="s">
        <v>6</v>
      </c>
      <c r="O67" s="28"/>
      <c r="P67" s="59"/>
      <c r="Q67" s="36"/>
      <c r="R67" s="36"/>
      <c r="S67" s="36"/>
      <c r="T67" s="36"/>
      <c r="U67" s="42"/>
    </row>
    <row r="68" spans="2:21" ht="18" hidden="1">
      <c r="B68" s="25"/>
      <c r="C68" s="32"/>
      <c r="D68" s="58"/>
      <c r="E68" s="26"/>
      <c r="F68" s="58"/>
      <c r="G68" s="52"/>
      <c r="H68" s="52"/>
      <c r="I68" s="186"/>
      <c r="J68" s="41">
        <v>1.7</v>
      </c>
      <c r="K68" s="33">
        <v>1.8</v>
      </c>
      <c r="L68" s="33">
        <v>1.9</v>
      </c>
      <c r="M68" s="33">
        <v>2</v>
      </c>
      <c r="N68" s="34" t="s">
        <v>7</v>
      </c>
      <c r="O68" s="28"/>
      <c r="P68" s="59"/>
      <c r="Q68" s="36"/>
      <c r="R68" s="36"/>
      <c r="S68" s="36"/>
      <c r="T68" s="36"/>
      <c r="U68" s="42"/>
    </row>
    <row r="69" spans="2:21" ht="18" hidden="1">
      <c r="B69" s="25"/>
      <c r="C69" s="32"/>
      <c r="D69" s="58"/>
      <c r="E69" s="26"/>
      <c r="F69" s="58"/>
      <c r="G69" s="52"/>
      <c r="H69" s="52"/>
      <c r="I69" s="186"/>
      <c r="J69" s="33">
        <f>ROUNDUP((J66-J31)*$B$2/2,-1)</f>
        <v>1560</v>
      </c>
      <c r="K69" s="33">
        <f>ROUNDUP((K66-K31)*$B$2/2,-1)</f>
        <v>1560</v>
      </c>
      <c r="L69" s="33">
        <f>ROUNDUP((L66-L31)*$B$2/2,-1)</f>
        <v>1680</v>
      </c>
      <c r="M69" s="41">
        <f>ROUNDUP((M66-M31)*$B$2/2,-1)</f>
        <v>1800</v>
      </c>
      <c r="N69" s="34" t="s">
        <v>8</v>
      </c>
      <c r="O69" s="28"/>
      <c r="P69" s="59"/>
      <c r="Q69" s="36"/>
      <c r="R69" s="36"/>
      <c r="S69" s="36"/>
      <c r="T69" s="36"/>
      <c r="U69" s="42"/>
    </row>
    <row r="70" spans="2:21" ht="18" hidden="1">
      <c r="B70" s="25"/>
      <c r="C70" s="32"/>
      <c r="D70" s="26"/>
      <c r="E70" s="60"/>
      <c r="F70" s="60"/>
      <c r="G70" s="60"/>
      <c r="H70" s="26"/>
      <c r="I70" s="52"/>
      <c r="J70" s="186">
        <v>165</v>
      </c>
      <c r="K70" s="41">
        <v>7.5</v>
      </c>
      <c r="L70" s="33">
        <v>8</v>
      </c>
      <c r="M70" s="33">
        <v>8.3</v>
      </c>
      <c r="N70" s="34" t="s">
        <v>5</v>
      </c>
      <c r="O70" s="28"/>
      <c r="P70" s="35" t="s">
        <v>19</v>
      </c>
      <c r="Q70" s="36"/>
      <c r="R70" s="36"/>
      <c r="S70" s="36"/>
      <c r="T70" s="36" t="s">
        <v>20</v>
      </c>
      <c r="U70" s="42"/>
    </row>
    <row r="71" spans="2:21" ht="18" hidden="1">
      <c r="B71" s="25"/>
      <c r="C71" s="32"/>
      <c r="D71" s="26"/>
      <c r="E71" s="60"/>
      <c r="F71" s="60"/>
      <c r="G71" s="60"/>
      <c r="H71" s="26"/>
      <c r="I71" s="52"/>
      <c r="J71" s="186"/>
      <c r="K71" s="41"/>
      <c r="L71" s="33"/>
      <c r="M71" s="33"/>
      <c r="N71" s="34" t="s">
        <v>6</v>
      </c>
      <c r="O71" s="28"/>
      <c r="P71" s="35"/>
      <c r="Q71" s="36"/>
      <c r="R71" s="36"/>
      <c r="S71" s="36"/>
      <c r="T71" s="36"/>
      <c r="U71" s="42"/>
    </row>
    <row r="72" spans="2:21" ht="18" hidden="1">
      <c r="B72" s="25"/>
      <c r="C72" s="32"/>
      <c r="D72" s="26"/>
      <c r="E72" s="60"/>
      <c r="F72" s="60"/>
      <c r="G72" s="60"/>
      <c r="H72" s="26"/>
      <c r="I72" s="52"/>
      <c r="J72" s="186"/>
      <c r="K72" s="41">
        <v>1.8</v>
      </c>
      <c r="L72" s="33">
        <v>1.9</v>
      </c>
      <c r="M72" s="33">
        <v>2</v>
      </c>
      <c r="N72" s="34" t="s">
        <v>7</v>
      </c>
      <c r="O72" s="28"/>
      <c r="P72" s="35"/>
      <c r="Q72" s="36"/>
      <c r="R72" s="36"/>
      <c r="S72" s="36"/>
      <c r="T72" s="36"/>
      <c r="U72" s="42"/>
    </row>
    <row r="73" spans="2:21" ht="18" hidden="1">
      <c r="B73" s="25"/>
      <c r="C73" s="32"/>
      <c r="D73" s="26"/>
      <c r="E73" s="60"/>
      <c r="F73" s="60"/>
      <c r="G73" s="60"/>
      <c r="H73" s="26"/>
      <c r="I73" s="52"/>
      <c r="J73" s="186"/>
      <c r="K73" s="33">
        <f>ROUNDUP((K70-K35)*$B$2/2,-1)</f>
        <v>1560</v>
      </c>
      <c r="L73" s="33">
        <f>ROUNDUP((L70-L35)*$B$2/2,-1)</f>
        <v>1800</v>
      </c>
      <c r="M73" s="41">
        <f>ROUNDUP((M70-M35)*$B$2/2,-1)</f>
        <v>1920</v>
      </c>
      <c r="N73" s="34" t="s">
        <v>8</v>
      </c>
      <c r="O73" s="28"/>
      <c r="P73" s="35"/>
      <c r="Q73" s="36"/>
      <c r="R73" s="36"/>
      <c r="S73" s="36"/>
      <c r="T73" s="36"/>
      <c r="U73" s="42"/>
    </row>
    <row r="74" spans="2:21" ht="16.5" customHeight="1" hidden="1">
      <c r="B74" s="25"/>
      <c r="C74" s="32"/>
      <c r="D74" s="26"/>
      <c r="E74" s="26"/>
      <c r="F74" s="52"/>
      <c r="G74" s="52"/>
      <c r="H74" s="26"/>
      <c r="I74" s="52"/>
      <c r="J74" s="52"/>
      <c r="K74" s="186">
        <v>175</v>
      </c>
      <c r="L74" s="41">
        <v>8.2</v>
      </c>
      <c r="M74" s="33">
        <v>8.5</v>
      </c>
      <c r="N74" s="34" t="s">
        <v>5</v>
      </c>
      <c r="O74" s="28"/>
      <c r="P74" s="170" t="s">
        <v>21</v>
      </c>
      <c r="Q74" s="170"/>
      <c r="R74" s="170"/>
      <c r="S74" s="170"/>
      <c r="T74" s="170"/>
      <c r="U74" s="61"/>
    </row>
    <row r="75" spans="2:21" ht="16.5" customHeight="1" hidden="1">
      <c r="B75" s="25"/>
      <c r="C75" s="32"/>
      <c r="D75" s="26"/>
      <c r="E75" s="26"/>
      <c r="F75" s="52"/>
      <c r="G75" s="52"/>
      <c r="H75" s="26"/>
      <c r="I75" s="52"/>
      <c r="J75" s="26"/>
      <c r="K75" s="186"/>
      <c r="L75" s="41"/>
      <c r="M75" s="33"/>
      <c r="N75" s="34" t="s">
        <v>6</v>
      </c>
      <c r="O75" s="28"/>
      <c r="P75" s="170"/>
      <c r="Q75" s="170"/>
      <c r="R75" s="170"/>
      <c r="S75" s="170"/>
      <c r="T75" s="170"/>
      <c r="U75" s="61"/>
    </row>
    <row r="76" spans="2:21" ht="16.5" customHeight="1" hidden="1">
      <c r="B76" s="25"/>
      <c r="C76" s="32"/>
      <c r="D76" s="26"/>
      <c r="E76" s="26"/>
      <c r="F76" s="52"/>
      <c r="G76" s="52"/>
      <c r="H76" s="26"/>
      <c r="I76" s="52"/>
      <c r="J76" s="26"/>
      <c r="K76" s="186"/>
      <c r="L76" s="41">
        <v>1.9</v>
      </c>
      <c r="M76" s="33">
        <v>2</v>
      </c>
      <c r="N76" s="34" t="s">
        <v>7</v>
      </c>
      <c r="O76" s="28"/>
      <c r="P76" s="170"/>
      <c r="Q76" s="170"/>
      <c r="R76" s="170"/>
      <c r="S76" s="170"/>
      <c r="T76" s="170"/>
      <c r="U76" s="42"/>
    </row>
    <row r="77" spans="2:21" ht="16.5" hidden="1">
      <c r="B77" s="25"/>
      <c r="C77" s="32"/>
      <c r="D77" s="32"/>
      <c r="E77" s="26"/>
      <c r="F77" s="52"/>
      <c r="G77" s="52"/>
      <c r="H77" s="32"/>
      <c r="I77" s="62"/>
      <c r="J77" s="63"/>
      <c r="K77" s="186"/>
      <c r="L77" s="65">
        <f>ROUNDUP((L74-L39)*$B$2/2,-1)</f>
        <v>1800</v>
      </c>
      <c r="M77" s="41">
        <f>ROUNDUP((M74-M39)*$B$2/2,-1)</f>
        <v>1920</v>
      </c>
      <c r="N77" s="34" t="s">
        <v>8</v>
      </c>
      <c r="O77" s="28"/>
      <c r="P77" s="28"/>
      <c r="Q77" s="28"/>
      <c r="R77" s="28"/>
      <c r="S77" s="28"/>
      <c r="T77" s="28"/>
      <c r="U77" s="42"/>
    </row>
    <row r="78" spans="2:21" ht="16.5" hidden="1">
      <c r="B78" s="25"/>
      <c r="C78" s="32"/>
      <c r="D78" s="32"/>
      <c r="E78" s="26"/>
      <c r="F78" s="52"/>
      <c r="G78" s="52"/>
      <c r="H78" s="32"/>
      <c r="I78" s="63"/>
      <c r="J78" s="63"/>
      <c r="K78" s="63"/>
      <c r="L78" s="63"/>
      <c r="M78" s="63"/>
      <c r="N78" s="63"/>
      <c r="O78" s="28"/>
      <c r="P78" s="28"/>
      <c r="Q78" s="28"/>
      <c r="R78" s="28"/>
      <c r="S78" s="28"/>
      <c r="T78" s="28"/>
      <c r="U78" s="42"/>
    </row>
    <row r="79" ht="15" hidden="1"/>
    <row r="80" spans="2:21" ht="15" hidden="1">
      <c r="B80" s="17"/>
      <c r="C80" s="18"/>
      <c r="D80" s="19"/>
      <c r="E80" s="18"/>
      <c r="F80" s="18"/>
      <c r="G80" s="20"/>
      <c r="H80" s="18"/>
      <c r="I80" s="21"/>
      <c r="J80" s="22"/>
      <c r="K80" s="22"/>
      <c r="L80" s="23"/>
      <c r="M80" s="21"/>
      <c r="N80" s="21"/>
      <c r="O80" s="21"/>
      <c r="P80" s="21"/>
      <c r="Q80" s="21"/>
      <c r="R80" s="21"/>
      <c r="S80" s="21"/>
      <c r="T80" s="21"/>
      <c r="U80" s="24"/>
    </row>
    <row r="81" spans="2:21" ht="16.5" hidden="1">
      <c r="B81" s="25">
        <f>B2</f>
        <v>2400</v>
      </c>
      <c r="C81" s="188" t="s">
        <v>23</v>
      </c>
      <c r="D81" s="189"/>
      <c r="E81" s="27">
        <v>140</v>
      </c>
      <c r="F81" s="27">
        <v>150</v>
      </c>
      <c r="G81" s="27">
        <v>160</v>
      </c>
      <c r="H81" s="27">
        <v>170</v>
      </c>
      <c r="I81" s="27">
        <v>180</v>
      </c>
      <c r="J81" s="27">
        <v>190</v>
      </c>
      <c r="K81" s="27">
        <v>200</v>
      </c>
      <c r="L81" s="27">
        <v>210</v>
      </c>
      <c r="M81" s="27">
        <v>220</v>
      </c>
      <c r="N81" s="28"/>
      <c r="O81" s="28"/>
      <c r="P81" s="82" t="s">
        <v>4</v>
      </c>
      <c r="Q81" s="30"/>
      <c r="R81" s="30"/>
      <c r="S81" s="30"/>
      <c r="T81" s="30"/>
      <c r="U81" s="31"/>
    </row>
    <row r="82" spans="2:21" ht="18" hidden="1">
      <c r="B82" s="25">
        <f>143*2</f>
        <v>286</v>
      </c>
      <c r="C82" s="32"/>
      <c r="D82" s="192">
        <v>105</v>
      </c>
      <c r="E82" s="41">
        <v>7.1</v>
      </c>
      <c r="F82" s="33">
        <v>7.4</v>
      </c>
      <c r="G82" s="33">
        <v>7.7</v>
      </c>
      <c r="H82" s="33">
        <v>8.1</v>
      </c>
      <c r="I82" s="33">
        <v>8.6</v>
      </c>
      <c r="J82" s="33">
        <v>8.7</v>
      </c>
      <c r="K82" s="33">
        <v>8.9</v>
      </c>
      <c r="L82" s="33">
        <v>9.3</v>
      </c>
      <c r="M82" s="33">
        <v>9.8</v>
      </c>
      <c r="N82" s="34" t="s">
        <v>5</v>
      </c>
      <c r="O82" s="28"/>
      <c r="P82" s="35" t="s">
        <v>24</v>
      </c>
      <c r="Q82" s="36"/>
      <c r="R82" s="36"/>
      <c r="S82" s="36"/>
      <c r="T82" s="36"/>
      <c r="U82" s="31"/>
    </row>
    <row r="83" spans="2:21" ht="18" hidden="1">
      <c r="B83" s="25">
        <f>11.6*2</f>
        <v>23.2</v>
      </c>
      <c r="C83" s="32"/>
      <c r="D83" s="192"/>
      <c r="E83" s="41"/>
      <c r="F83" s="33"/>
      <c r="G83" s="33"/>
      <c r="H83" s="33"/>
      <c r="I83" s="33"/>
      <c r="J83" s="33"/>
      <c r="K83" s="33"/>
      <c r="L83" s="33"/>
      <c r="M83" s="33"/>
      <c r="N83" s="34" t="s">
        <v>6</v>
      </c>
      <c r="O83" s="28"/>
      <c r="P83" s="35"/>
      <c r="Q83" s="36"/>
      <c r="R83" s="36"/>
      <c r="S83" s="36"/>
      <c r="T83" s="36"/>
      <c r="U83" s="31"/>
    </row>
    <row r="84" spans="2:21" ht="18" hidden="1">
      <c r="B84" s="25"/>
      <c r="C84" s="32"/>
      <c r="D84" s="192"/>
      <c r="E84" s="79"/>
      <c r="F84" s="80"/>
      <c r="G84" s="80"/>
      <c r="H84" s="80"/>
      <c r="I84" s="80"/>
      <c r="J84" s="80"/>
      <c r="K84" s="80"/>
      <c r="L84" s="80"/>
      <c r="M84" s="80"/>
      <c r="N84" s="34" t="s">
        <v>7</v>
      </c>
      <c r="O84" s="28"/>
      <c r="P84" s="35"/>
      <c r="Q84" s="36"/>
      <c r="R84" s="36"/>
      <c r="S84" s="36"/>
      <c r="T84" s="36"/>
      <c r="U84" s="31"/>
    </row>
    <row r="85" spans="2:21" ht="18" hidden="1">
      <c r="B85" s="25"/>
      <c r="C85" s="32"/>
      <c r="D85" s="192"/>
      <c r="E85" s="41">
        <f aca="true" t="shared" si="11" ref="E85:M85">ROUNDUP((E82-E11)*$B$2/2,-1)</f>
        <v>3240</v>
      </c>
      <c r="F85" s="33">
        <f t="shared" si="11"/>
        <v>3480</v>
      </c>
      <c r="G85" s="33">
        <f t="shared" si="11"/>
        <v>3720</v>
      </c>
      <c r="H85" s="33">
        <f t="shared" si="11"/>
        <v>3840</v>
      </c>
      <c r="I85" s="33">
        <f t="shared" si="11"/>
        <v>4200</v>
      </c>
      <c r="J85" s="33">
        <f t="shared" si="11"/>
        <v>4080</v>
      </c>
      <c r="K85" s="33">
        <f t="shared" si="11"/>
        <v>4080</v>
      </c>
      <c r="L85" s="33">
        <f t="shared" si="11"/>
        <v>4320</v>
      </c>
      <c r="M85" s="33">
        <f t="shared" si="11"/>
        <v>4800</v>
      </c>
      <c r="N85" s="34" t="s">
        <v>8</v>
      </c>
      <c r="O85" s="28"/>
      <c r="P85" s="35"/>
      <c r="Q85" s="36"/>
      <c r="R85" s="36"/>
      <c r="S85" s="36"/>
      <c r="T85" s="36"/>
      <c r="U85" s="31"/>
    </row>
    <row r="86" spans="2:21" ht="18.75" hidden="1" thickBot="1">
      <c r="B86" s="25"/>
      <c r="C86" s="32"/>
      <c r="D86" s="38"/>
      <c r="E86" s="186">
        <v>115</v>
      </c>
      <c r="F86" s="75">
        <v>7.6</v>
      </c>
      <c r="G86" s="39">
        <v>7.9</v>
      </c>
      <c r="H86" s="39">
        <v>8.2</v>
      </c>
      <c r="I86" s="39">
        <v>8.8</v>
      </c>
      <c r="J86" s="39">
        <v>9</v>
      </c>
      <c r="K86" s="39">
        <v>9.2</v>
      </c>
      <c r="L86" s="81">
        <v>9.5</v>
      </c>
      <c r="M86" s="41">
        <v>9.8</v>
      </c>
      <c r="N86" s="34" t="s">
        <v>5</v>
      </c>
      <c r="O86" s="28"/>
      <c r="P86" s="35" t="s">
        <v>9</v>
      </c>
      <c r="Q86" s="36"/>
      <c r="R86" s="36"/>
      <c r="S86" s="36"/>
      <c r="T86" s="36" t="s">
        <v>10</v>
      </c>
      <c r="U86" s="42"/>
    </row>
    <row r="87" spans="2:21" ht="18" hidden="1">
      <c r="B87" s="25"/>
      <c r="C87" s="32"/>
      <c r="D87" s="38"/>
      <c r="E87" s="186"/>
      <c r="F87" s="75"/>
      <c r="G87" s="39"/>
      <c r="H87" s="39"/>
      <c r="I87" s="39"/>
      <c r="J87" s="39"/>
      <c r="K87" s="39"/>
      <c r="L87" s="77"/>
      <c r="M87" s="39"/>
      <c r="N87" s="34" t="s">
        <v>6</v>
      </c>
      <c r="O87" s="28"/>
      <c r="P87" s="35"/>
      <c r="Q87" s="36"/>
      <c r="R87" s="36"/>
      <c r="S87" s="36"/>
      <c r="T87" s="36"/>
      <c r="U87" s="42"/>
    </row>
    <row r="88" spans="2:21" ht="18.75" hidden="1" thickBot="1">
      <c r="B88" s="44"/>
      <c r="C88" s="45"/>
      <c r="D88" s="38"/>
      <c r="E88" s="186"/>
      <c r="F88" s="75"/>
      <c r="G88" s="39"/>
      <c r="H88" s="39"/>
      <c r="I88" s="39"/>
      <c r="J88" s="39"/>
      <c r="K88" s="39"/>
      <c r="L88" s="81"/>
      <c r="M88" s="41"/>
      <c r="N88" s="34" t="s">
        <v>7</v>
      </c>
      <c r="O88" s="28"/>
      <c r="P88" s="35"/>
      <c r="Q88" s="36"/>
      <c r="R88" s="36"/>
      <c r="S88" s="36"/>
      <c r="T88" s="36"/>
      <c r="U88" s="42"/>
    </row>
    <row r="89" spans="2:21" ht="18" hidden="1">
      <c r="B89" s="44"/>
      <c r="C89" s="45"/>
      <c r="D89" s="38"/>
      <c r="E89" s="186"/>
      <c r="F89" s="41">
        <f aca="true" t="shared" si="12" ref="F89:M89">ROUNDUP((F86-F15)*$B$2/2,-1)</f>
        <v>3600</v>
      </c>
      <c r="G89" s="41">
        <f t="shared" si="12"/>
        <v>3720</v>
      </c>
      <c r="H89" s="41">
        <f t="shared" si="12"/>
        <v>3840</v>
      </c>
      <c r="I89" s="41">
        <f t="shared" si="12"/>
        <v>4320</v>
      </c>
      <c r="J89" s="41">
        <f t="shared" si="12"/>
        <v>4320</v>
      </c>
      <c r="K89" s="41">
        <f t="shared" si="12"/>
        <v>4320</v>
      </c>
      <c r="L89" s="78">
        <f t="shared" si="12"/>
        <v>4440</v>
      </c>
      <c r="M89" s="33">
        <f t="shared" si="12"/>
        <v>4440</v>
      </c>
      <c r="N89" s="34" t="s">
        <v>8</v>
      </c>
      <c r="O89" s="28"/>
      <c r="P89" s="35"/>
      <c r="Q89" s="36"/>
      <c r="R89" s="36"/>
      <c r="S89" s="36"/>
      <c r="T89" s="36"/>
      <c r="U89" s="42"/>
    </row>
    <row r="90" spans="2:21" ht="18" hidden="1">
      <c r="B90" s="49"/>
      <c r="C90" s="50"/>
      <c r="D90" s="51"/>
      <c r="E90" s="52"/>
      <c r="F90" s="186">
        <v>125</v>
      </c>
      <c r="G90" s="41">
        <v>8.1</v>
      </c>
      <c r="H90" s="33">
        <v>8.6</v>
      </c>
      <c r="I90" s="33">
        <v>8.8</v>
      </c>
      <c r="J90" s="33">
        <v>9.2</v>
      </c>
      <c r="K90" s="33">
        <v>9.6</v>
      </c>
      <c r="L90" s="33">
        <v>9.9</v>
      </c>
      <c r="M90" s="33">
        <v>10.4</v>
      </c>
      <c r="N90" s="34" t="s">
        <v>5</v>
      </c>
      <c r="O90" s="28"/>
      <c r="P90" s="35" t="s">
        <v>11</v>
      </c>
      <c r="Q90" s="36"/>
      <c r="R90" s="36"/>
      <c r="S90" s="36"/>
      <c r="T90" s="36" t="s">
        <v>12</v>
      </c>
      <c r="U90" s="42"/>
    </row>
    <row r="91" spans="2:21" ht="18" hidden="1">
      <c r="B91" s="49"/>
      <c r="C91" s="50"/>
      <c r="D91" s="51"/>
      <c r="E91" s="52"/>
      <c r="F91" s="186"/>
      <c r="G91" s="41"/>
      <c r="H91" s="33"/>
      <c r="I91" s="33"/>
      <c r="J91" s="33"/>
      <c r="K91" s="33"/>
      <c r="L91" s="33"/>
      <c r="M91" s="33"/>
      <c r="N91" s="34" t="s">
        <v>6</v>
      </c>
      <c r="O91" s="28"/>
      <c r="P91" s="35"/>
      <c r="Q91" s="36"/>
      <c r="R91" s="36"/>
      <c r="S91" s="36"/>
      <c r="T91" s="36"/>
      <c r="U91" s="42"/>
    </row>
    <row r="92" spans="2:21" ht="18" hidden="1">
      <c r="B92" s="4"/>
      <c r="C92" s="4"/>
      <c r="D92" s="4"/>
      <c r="E92" s="52"/>
      <c r="F92" s="186"/>
      <c r="G92" s="41"/>
      <c r="H92" s="33"/>
      <c r="I92" s="33"/>
      <c r="J92" s="33"/>
      <c r="K92" s="33"/>
      <c r="L92" s="33"/>
      <c r="M92" s="33"/>
      <c r="N92" s="34" t="s">
        <v>7</v>
      </c>
      <c r="O92" s="28"/>
      <c r="P92" s="35"/>
      <c r="Q92" s="36"/>
      <c r="R92" s="36"/>
      <c r="S92" s="36"/>
      <c r="T92" s="36"/>
      <c r="U92" s="42"/>
    </row>
    <row r="93" spans="2:21" ht="18" hidden="1">
      <c r="B93" s="4"/>
      <c r="C93" s="4"/>
      <c r="D93" s="4"/>
      <c r="E93" s="52"/>
      <c r="F93" s="186"/>
      <c r="G93" s="33">
        <f aca="true" t="shared" si="13" ref="G93:M93">ROUNDUP((G90-G19)*$B$2/2,-1)</f>
        <v>3960</v>
      </c>
      <c r="H93" s="33">
        <f t="shared" si="13"/>
        <v>4080</v>
      </c>
      <c r="I93" s="33">
        <f t="shared" si="13"/>
        <v>4080</v>
      </c>
      <c r="J93" s="33">
        <f t="shared" si="13"/>
        <v>4440</v>
      </c>
      <c r="K93" s="33">
        <f t="shared" si="13"/>
        <v>4680</v>
      </c>
      <c r="L93" s="33">
        <f t="shared" si="13"/>
        <v>4800</v>
      </c>
      <c r="M93" s="33">
        <f t="shared" si="13"/>
        <v>5040</v>
      </c>
      <c r="N93" s="34" t="s">
        <v>8</v>
      </c>
      <c r="O93" s="28"/>
      <c r="P93" s="35"/>
      <c r="Q93" s="36"/>
      <c r="R93" s="36"/>
      <c r="S93" s="36"/>
      <c r="T93" s="36"/>
      <c r="U93" s="42"/>
    </row>
    <row r="94" spans="2:21" ht="18" hidden="1">
      <c r="B94" s="53"/>
      <c r="C94" s="54"/>
      <c r="D94" s="55"/>
      <c r="E94" s="45"/>
      <c r="F94" s="52"/>
      <c r="G94" s="186">
        <v>135</v>
      </c>
      <c r="H94" s="41">
        <v>9</v>
      </c>
      <c r="I94" s="33">
        <v>9.2</v>
      </c>
      <c r="J94" s="33">
        <v>9.5</v>
      </c>
      <c r="K94" s="33">
        <v>9.8</v>
      </c>
      <c r="L94" s="33">
        <v>10.1</v>
      </c>
      <c r="M94" s="33">
        <v>10.6</v>
      </c>
      <c r="N94" s="34" t="s">
        <v>5</v>
      </c>
      <c r="O94" s="28"/>
      <c r="P94" s="35" t="s">
        <v>13</v>
      </c>
      <c r="Q94" s="36"/>
      <c r="R94" s="36"/>
      <c r="S94" s="36"/>
      <c r="T94" s="36" t="s">
        <v>14</v>
      </c>
      <c r="U94" s="42"/>
    </row>
    <row r="95" spans="2:21" ht="18" hidden="1">
      <c r="B95" s="53"/>
      <c r="C95" s="56"/>
      <c r="D95" s="56"/>
      <c r="E95" s="4"/>
      <c r="F95" s="52"/>
      <c r="G95" s="186"/>
      <c r="H95" s="41"/>
      <c r="I95" s="33"/>
      <c r="J95" s="33"/>
      <c r="K95" s="33"/>
      <c r="L95" s="33"/>
      <c r="M95" s="33"/>
      <c r="N95" s="34" t="s">
        <v>6</v>
      </c>
      <c r="O95" s="28"/>
      <c r="P95" s="35"/>
      <c r="Q95" s="36"/>
      <c r="R95" s="36"/>
      <c r="S95" s="36"/>
      <c r="T95" s="36"/>
      <c r="U95" s="42"/>
    </row>
    <row r="96" spans="2:21" ht="18" hidden="1">
      <c r="B96" s="57"/>
      <c r="C96" s="45"/>
      <c r="D96" s="28"/>
      <c r="E96" s="52"/>
      <c r="F96" s="52"/>
      <c r="G96" s="186"/>
      <c r="H96" s="41"/>
      <c r="I96" s="33"/>
      <c r="J96" s="33"/>
      <c r="K96" s="33"/>
      <c r="L96" s="33"/>
      <c r="M96" s="33"/>
      <c r="N96" s="34" t="s">
        <v>7</v>
      </c>
      <c r="O96" s="28"/>
      <c r="P96" s="35"/>
      <c r="Q96" s="36"/>
      <c r="R96" s="36"/>
      <c r="S96" s="36"/>
      <c r="T96" s="36"/>
      <c r="U96" s="42"/>
    </row>
    <row r="97" spans="2:21" ht="18" hidden="1">
      <c r="B97" s="57"/>
      <c r="C97" s="45"/>
      <c r="D97" s="28"/>
      <c r="E97" s="52"/>
      <c r="F97" s="52"/>
      <c r="G97" s="186"/>
      <c r="H97" s="33">
        <f aca="true" t="shared" si="14" ref="H97:M97">ROUNDUP((H94-H23)*$B$2/2,-1)</f>
        <v>4200</v>
      </c>
      <c r="I97" s="33">
        <f t="shared" si="14"/>
        <v>4200</v>
      </c>
      <c r="J97" s="33">
        <f t="shared" si="14"/>
        <v>4560</v>
      </c>
      <c r="K97" s="33">
        <f t="shared" si="14"/>
        <v>4800</v>
      </c>
      <c r="L97" s="33">
        <f t="shared" si="14"/>
        <v>4920</v>
      </c>
      <c r="M97" s="33">
        <f t="shared" si="14"/>
        <v>5160</v>
      </c>
      <c r="N97" s="34" t="s">
        <v>8</v>
      </c>
      <c r="O97" s="28"/>
      <c r="P97" s="35"/>
      <c r="Q97" s="36"/>
      <c r="R97" s="36"/>
      <c r="S97" s="36"/>
      <c r="T97" s="36"/>
      <c r="U97" s="42"/>
    </row>
    <row r="98" spans="2:21" ht="18" hidden="1">
      <c r="B98" s="44"/>
      <c r="C98" s="32"/>
      <c r="D98" s="58"/>
      <c r="E98" s="26"/>
      <c r="F98" s="52"/>
      <c r="G98" s="52"/>
      <c r="H98" s="186">
        <v>145</v>
      </c>
      <c r="I98" s="41">
        <v>9.4</v>
      </c>
      <c r="J98" s="33">
        <v>9.7</v>
      </c>
      <c r="K98" s="33">
        <v>10</v>
      </c>
      <c r="L98" s="33">
        <v>10.4</v>
      </c>
      <c r="M98" s="33">
        <v>10.9</v>
      </c>
      <c r="N98" s="34" t="s">
        <v>5</v>
      </c>
      <c r="O98" s="28"/>
      <c r="P98" s="35" t="s">
        <v>15</v>
      </c>
      <c r="Q98" s="36"/>
      <c r="R98" s="36"/>
      <c r="S98" s="36"/>
      <c r="T98" s="36" t="s">
        <v>16</v>
      </c>
      <c r="U98" s="42"/>
    </row>
    <row r="99" spans="2:21" ht="18" hidden="1">
      <c r="B99" s="44"/>
      <c r="C99" s="32"/>
      <c r="D99" s="58"/>
      <c r="E99" s="26"/>
      <c r="F99" s="52"/>
      <c r="G99" s="52"/>
      <c r="H99" s="186"/>
      <c r="I99" s="41"/>
      <c r="J99" s="33"/>
      <c r="K99" s="33"/>
      <c r="L99" s="33"/>
      <c r="M99" s="33"/>
      <c r="N99" s="34" t="s">
        <v>6</v>
      </c>
      <c r="O99" s="28"/>
      <c r="P99" s="35"/>
      <c r="Q99" s="36"/>
      <c r="R99" s="36"/>
      <c r="S99" s="36"/>
      <c r="T99" s="36"/>
      <c r="U99" s="42"/>
    </row>
    <row r="100" spans="2:21" ht="18" hidden="1">
      <c r="B100" s="4"/>
      <c r="C100" s="32"/>
      <c r="D100" s="58"/>
      <c r="E100" s="26"/>
      <c r="F100" s="52"/>
      <c r="G100" s="52"/>
      <c r="H100" s="186"/>
      <c r="I100" s="41"/>
      <c r="J100" s="33"/>
      <c r="K100" s="33"/>
      <c r="L100" s="33"/>
      <c r="M100" s="33"/>
      <c r="N100" s="34" t="s">
        <v>7</v>
      </c>
      <c r="O100" s="28"/>
      <c r="P100" s="35"/>
      <c r="Q100" s="36"/>
      <c r="R100" s="36"/>
      <c r="S100" s="36"/>
      <c r="T100" s="36"/>
      <c r="U100" s="42"/>
    </row>
    <row r="101" spans="2:21" ht="18" hidden="1">
      <c r="B101" s="4"/>
      <c r="C101" s="32"/>
      <c r="D101" s="58"/>
      <c r="E101" s="26"/>
      <c r="F101" s="52"/>
      <c r="G101" s="52"/>
      <c r="H101" s="186"/>
      <c r="I101" s="33">
        <f>ROUNDUP((I98-I27)*$B$2/2,-1)</f>
        <v>4320</v>
      </c>
      <c r="J101" s="33">
        <f>ROUNDUP((J98-J27)*$B$2/2,-1)</f>
        <v>4560</v>
      </c>
      <c r="K101" s="33">
        <f>ROUNDUP((K98-K27)*$B$2/2,-1)</f>
        <v>4800</v>
      </c>
      <c r="L101" s="33">
        <f>ROUNDUP((L98-L27)*$B$2/2,-1)</f>
        <v>5160</v>
      </c>
      <c r="M101" s="33">
        <f>ROUNDUP((M98-M27)*$B$2/2,-1)</f>
        <v>5280</v>
      </c>
      <c r="N101" s="34" t="s">
        <v>8</v>
      </c>
      <c r="O101" s="28"/>
      <c r="P101" s="35"/>
      <c r="Q101" s="36"/>
      <c r="R101" s="36"/>
      <c r="S101" s="36"/>
      <c r="T101" s="36"/>
      <c r="U101" s="42"/>
    </row>
    <row r="102" spans="2:21" ht="18" hidden="1">
      <c r="B102" s="25"/>
      <c r="C102" s="32"/>
      <c r="D102" s="58"/>
      <c r="E102" s="26"/>
      <c r="F102" s="58"/>
      <c r="G102" s="52"/>
      <c r="H102" s="52"/>
      <c r="I102" s="186">
        <v>155</v>
      </c>
      <c r="J102" s="41">
        <v>10</v>
      </c>
      <c r="K102" s="33">
        <v>10.2</v>
      </c>
      <c r="L102" s="33">
        <v>10.7</v>
      </c>
      <c r="M102" s="33">
        <v>11.2</v>
      </c>
      <c r="N102" s="34" t="s">
        <v>5</v>
      </c>
      <c r="O102" s="28"/>
      <c r="P102" s="59" t="s">
        <v>17</v>
      </c>
      <c r="Q102" s="36"/>
      <c r="R102" s="36"/>
      <c r="S102" s="36"/>
      <c r="T102" s="36" t="s">
        <v>18</v>
      </c>
      <c r="U102" s="42"/>
    </row>
    <row r="103" spans="2:21" ht="18" hidden="1">
      <c r="B103" s="25"/>
      <c r="C103" s="32"/>
      <c r="D103" s="58"/>
      <c r="E103" s="26"/>
      <c r="F103" s="58"/>
      <c r="G103" s="52"/>
      <c r="H103" s="52"/>
      <c r="I103" s="186"/>
      <c r="J103" s="41"/>
      <c r="K103" s="33"/>
      <c r="L103" s="33"/>
      <c r="M103" s="33"/>
      <c r="N103" s="34" t="s">
        <v>6</v>
      </c>
      <c r="O103" s="28"/>
      <c r="P103" s="59"/>
      <c r="Q103" s="36"/>
      <c r="R103" s="36"/>
      <c r="S103" s="36"/>
      <c r="T103" s="36"/>
      <c r="U103" s="42"/>
    </row>
    <row r="104" spans="2:21" ht="18" hidden="1">
      <c r="B104" s="25"/>
      <c r="C104" s="32"/>
      <c r="D104" s="58"/>
      <c r="E104" s="26"/>
      <c r="F104" s="58"/>
      <c r="G104" s="52"/>
      <c r="H104" s="52"/>
      <c r="I104" s="186"/>
      <c r="J104" s="41"/>
      <c r="K104" s="33"/>
      <c r="L104" s="33"/>
      <c r="M104" s="33"/>
      <c r="N104" s="34" t="s">
        <v>7</v>
      </c>
      <c r="O104" s="28"/>
      <c r="P104" s="59"/>
      <c r="Q104" s="36"/>
      <c r="R104" s="36"/>
      <c r="S104" s="36"/>
      <c r="T104" s="36"/>
      <c r="U104" s="42"/>
    </row>
    <row r="105" spans="2:21" ht="18" hidden="1">
      <c r="B105" s="25"/>
      <c r="C105" s="32"/>
      <c r="D105" s="58"/>
      <c r="E105" s="26"/>
      <c r="F105" s="58"/>
      <c r="G105" s="52"/>
      <c r="H105" s="52"/>
      <c r="I105" s="186"/>
      <c r="J105" s="33">
        <f>ROUNDUP((J102-J31)*$B$2/2,-1)</f>
        <v>4800</v>
      </c>
      <c r="K105" s="33">
        <f>ROUNDUP((K102-K31)*$B$2/2,-1)</f>
        <v>4920</v>
      </c>
      <c r="L105" s="33">
        <f>ROUNDUP((L102-L31)*$B$2/2,-1)</f>
        <v>5160</v>
      </c>
      <c r="M105" s="33">
        <f>ROUNDUP((M102-M31)*$B$2/2,-1)</f>
        <v>5400</v>
      </c>
      <c r="N105" s="34" t="s">
        <v>8</v>
      </c>
      <c r="O105" s="28"/>
      <c r="P105" s="59"/>
      <c r="Q105" s="36"/>
      <c r="R105" s="36"/>
      <c r="S105" s="36"/>
      <c r="T105" s="36"/>
      <c r="U105" s="42"/>
    </row>
    <row r="106" spans="2:21" ht="18" hidden="1">
      <c r="B106" s="25"/>
      <c r="C106" s="32"/>
      <c r="D106" s="26"/>
      <c r="E106" s="60"/>
      <c r="F106" s="60"/>
      <c r="G106" s="60"/>
      <c r="H106" s="26"/>
      <c r="I106" s="52"/>
      <c r="J106" s="186">
        <v>165</v>
      </c>
      <c r="K106" s="41">
        <v>10.4</v>
      </c>
      <c r="L106" s="33">
        <v>11</v>
      </c>
      <c r="M106" s="33">
        <v>11.4</v>
      </c>
      <c r="N106" s="34" t="s">
        <v>5</v>
      </c>
      <c r="O106" s="28"/>
      <c r="P106" s="35" t="s">
        <v>19</v>
      </c>
      <c r="Q106" s="36"/>
      <c r="R106" s="36"/>
      <c r="S106" s="36"/>
      <c r="T106" s="36" t="s">
        <v>20</v>
      </c>
      <c r="U106" s="42"/>
    </row>
    <row r="107" spans="2:21" ht="18" hidden="1">
      <c r="B107" s="25"/>
      <c r="C107" s="32"/>
      <c r="D107" s="26"/>
      <c r="E107" s="60"/>
      <c r="F107" s="60"/>
      <c r="G107" s="60"/>
      <c r="H107" s="26"/>
      <c r="I107" s="52"/>
      <c r="J107" s="186"/>
      <c r="K107" s="41"/>
      <c r="L107" s="33"/>
      <c r="M107" s="33"/>
      <c r="N107" s="34" t="s">
        <v>6</v>
      </c>
      <c r="O107" s="28"/>
      <c r="P107" s="35"/>
      <c r="Q107" s="36"/>
      <c r="R107" s="36"/>
      <c r="S107" s="36"/>
      <c r="T107" s="36"/>
      <c r="U107" s="42"/>
    </row>
    <row r="108" spans="2:21" ht="18" hidden="1">
      <c r="B108" s="25"/>
      <c r="C108" s="32"/>
      <c r="D108" s="26"/>
      <c r="E108" s="60"/>
      <c r="F108" s="60"/>
      <c r="G108" s="60"/>
      <c r="H108" s="26"/>
      <c r="I108" s="52"/>
      <c r="J108" s="186"/>
      <c r="K108" s="41"/>
      <c r="L108" s="33"/>
      <c r="M108" s="33"/>
      <c r="N108" s="34" t="s">
        <v>7</v>
      </c>
      <c r="O108" s="28"/>
      <c r="P108" s="35"/>
      <c r="Q108" s="36"/>
      <c r="R108" s="36"/>
      <c r="S108" s="36"/>
      <c r="T108" s="36"/>
      <c r="U108" s="42"/>
    </row>
    <row r="109" spans="2:21" ht="18" hidden="1">
      <c r="B109" s="25"/>
      <c r="C109" s="32"/>
      <c r="D109" s="26"/>
      <c r="E109" s="60"/>
      <c r="F109" s="60"/>
      <c r="G109" s="60"/>
      <c r="H109" s="26"/>
      <c r="I109" s="52"/>
      <c r="J109" s="186"/>
      <c r="K109" s="33">
        <f>ROUNDUP((K106-K35)*$B$2/2,-1)</f>
        <v>5040</v>
      </c>
      <c r="L109" s="33">
        <f>ROUNDUP((L106-L35)*$B$2/2,-1)</f>
        <v>5400</v>
      </c>
      <c r="M109" s="33">
        <f>ROUNDUP((M106-M35)*$B$2/2,-1)</f>
        <v>5640</v>
      </c>
      <c r="N109" s="34" t="s">
        <v>8</v>
      </c>
      <c r="O109" s="28"/>
      <c r="P109" s="35"/>
      <c r="Q109" s="36"/>
      <c r="R109" s="36"/>
      <c r="S109" s="36"/>
      <c r="T109" s="36"/>
      <c r="U109" s="42"/>
    </row>
    <row r="110" spans="2:21" ht="16.5" customHeight="1" hidden="1">
      <c r="B110" s="25"/>
      <c r="C110" s="32"/>
      <c r="D110" s="26"/>
      <c r="E110" s="26"/>
      <c r="F110" s="52"/>
      <c r="G110" s="52"/>
      <c r="H110" s="26"/>
      <c r="I110" s="52"/>
      <c r="J110" s="52"/>
      <c r="K110" s="186">
        <v>175</v>
      </c>
      <c r="L110" s="41">
        <v>11.3</v>
      </c>
      <c r="M110" s="33">
        <v>11.7</v>
      </c>
      <c r="N110" s="34" t="s">
        <v>5</v>
      </c>
      <c r="O110" s="28"/>
      <c r="P110" s="170" t="s">
        <v>21</v>
      </c>
      <c r="Q110" s="170"/>
      <c r="R110" s="170"/>
      <c r="S110" s="170"/>
      <c r="T110" s="170"/>
      <c r="U110" s="61"/>
    </row>
    <row r="111" spans="2:21" ht="16.5" customHeight="1" hidden="1">
      <c r="B111" s="25"/>
      <c r="C111" s="32"/>
      <c r="D111" s="26"/>
      <c r="E111" s="26"/>
      <c r="F111" s="52"/>
      <c r="G111" s="52"/>
      <c r="H111" s="26"/>
      <c r="I111" s="52"/>
      <c r="J111" s="26"/>
      <c r="K111" s="186"/>
      <c r="L111" s="41"/>
      <c r="M111" s="33"/>
      <c r="N111" s="34" t="s">
        <v>6</v>
      </c>
      <c r="O111" s="28"/>
      <c r="P111" s="170"/>
      <c r="Q111" s="170"/>
      <c r="R111" s="170"/>
      <c r="S111" s="170"/>
      <c r="T111" s="170"/>
      <c r="U111" s="61"/>
    </row>
    <row r="112" spans="2:21" ht="16.5" customHeight="1" hidden="1">
      <c r="B112" s="25">
        <v>7065.73</v>
      </c>
      <c r="C112" s="32"/>
      <c r="D112" s="26"/>
      <c r="E112" s="26"/>
      <c r="F112" s="52"/>
      <c r="G112" s="52"/>
      <c r="H112" s="26"/>
      <c r="I112" s="52"/>
      <c r="J112" s="26"/>
      <c r="K112" s="186"/>
      <c r="L112" s="41"/>
      <c r="M112" s="33"/>
      <c r="N112" s="34" t="s">
        <v>7</v>
      </c>
      <c r="O112" s="28"/>
      <c r="P112" s="170"/>
      <c r="Q112" s="170"/>
      <c r="R112" s="170"/>
      <c r="S112" s="170"/>
      <c r="T112" s="170"/>
      <c r="U112" s="42"/>
    </row>
    <row r="113" spans="2:21" ht="16.5" hidden="1">
      <c r="B113" s="25">
        <f>175*2</f>
        <v>350</v>
      </c>
      <c r="C113" s="32"/>
      <c r="D113" s="32"/>
      <c r="E113" s="26"/>
      <c r="F113" s="52"/>
      <c r="G113" s="52"/>
      <c r="H113" s="32"/>
      <c r="I113" s="62"/>
      <c r="J113" s="63"/>
      <c r="K113" s="186"/>
      <c r="L113" s="65">
        <f>ROUNDUP((L110-L39)*$B$2/2,-1)</f>
        <v>5520</v>
      </c>
      <c r="M113" s="33">
        <f>ROUNDUP((M110-M39)*$B$2/2,-1)</f>
        <v>5760</v>
      </c>
      <c r="N113" s="34" t="s">
        <v>8</v>
      </c>
      <c r="O113" s="28"/>
      <c r="P113" s="28"/>
      <c r="Q113" s="28"/>
      <c r="R113" s="28"/>
      <c r="S113" s="28"/>
      <c r="T113" s="28"/>
      <c r="U113" s="42"/>
    </row>
    <row r="114" spans="2:21" ht="16.5" hidden="1">
      <c r="B114" s="25"/>
      <c r="C114" s="32"/>
      <c r="D114" s="32"/>
      <c r="E114" s="26"/>
      <c r="F114" s="52"/>
      <c r="G114" s="52"/>
      <c r="H114" s="32"/>
      <c r="I114" s="63"/>
      <c r="J114" s="63"/>
      <c r="K114" s="63"/>
      <c r="L114" s="63"/>
      <c r="M114" s="63"/>
      <c r="N114" s="63"/>
      <c r="O114" s="28"/>
      <c r="P114" s="28"/>
      <c r="Q114" s="28"/>
      <c r="R114" s="28"/>
      <c r="S114" s="28"/>
      <c r="T114" s="28"/>
      <c r="U114" s="42"/>
    </row>
    <row r="115" spans="2:18" ht="25.5" hidden="1">
      <c r="B115" s="13" t="s">
        <v>28</v>
      </c>
      <c r="C115" s="86"/>
      <c r="D115" s="10"/>
      <c r="E115" s="10"/>
      <c r="F115" s="87"/>
      <c r="G115" s="10"/>
      <c r="H115" s="4"/>
      <c r="I115" s="4"/>
      <c r="J115" s="86"/>
      <c r="K115" s="10"/>
      <c r="L115" s="4"/>
      <c r="M115" s="4"/>
      <c r="N115" s="4"/>
      <c r="O115" s="4"/>
      <c r="P115" s="4"/>
      <c r="Q115" s="88"/>
      <c r="R115" s="88"/>
    </row>
    <row r="116" spans="2:18" ht="16.5" hidden="1" thickBot="1"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ht="16.5" hidden="1">
      <c r="B117" s="173" t="s">
        <v>29</v>
      </c>
      <c r="C117" s="174"/>
      <c r="D117" s="89">
        <v>80</v>
      </c>
      <c r="E117" s="89">
        <v>90</v>
      </c>
      <c r="F117" s="89">
        <v>100</v>
      </c>
      <c r="G117" s="89">
        <v>110</v>
      </c>
      <c r="H117" s="89">
        <v>120</v>
      </c>
      <c r="I117" s="89">
        <v>130</v>
      </c>
      <c r="J117" s="89">
        <v>140</v>
      </c>
      <c r="K117" s="89">
        <v>150</v>
      </c>
      <c r="L117" s="89">
        <v>160</v>
      </c>
      <c r="M117" s="89">
        <v>170</v>
      </c>
      <c r="N117" s="89">
        <v>180</v>
      </c>
      <c r="O117" s="90">
        <v>190</v>
      </c>
      <c r="P117" s="91">
        <v>200</v>
      </c>
      <c r="Q117" s="92">
        <v>210</v>
      </c>
      <c r="R117" s="93">
        <v>220</v>
      </c>
    </row>
    <row r="118" spans="2:21" ht="18.75" hidden="1">
      <c r="B118" s="173" t="s">
        <v>5</v>
      </c>
      <c r="C118" s="174"/>
      <c r="D118" s="33">
        <v>2</v>
      </c>
      <c r="E118" s="33">
        <v>2.3</v>
      </c>
      <c r="F118" s="33">
        <v>2.5</v>
      </c>
      <c r="G118" s="33">
        <v>2.6</v>
      </c>
      <c r="H118" s="33">
        <v>2.6</v>
      </c>
      <c r="I118" s="33">
        <v>2.7</v>
      </c>
      <c r="J118" s="33">
        <v>2.9</v>
      </c>
      <c r="K118" s="33">
        <v>3.6</v>
      </c>
      <c r="L118" s="33">
        <v>3.6</v>
      </c>
      <c r="M118" s="33">
        <v>3.8</v>
      </c>
      <c r="N118" s="33">
        <v>4</v>
      </c>
      <c r="O118" s="33">
        <v>4.1</v>
      </c>
      <c r="P118" s="94">
        <v>4</v>
      </c>
      <c r="Q118" s="33">
        <v>4.2</v>
      </c>
      <c r="R118" s="95">
        <v>4.4</v>
      </c>
      <c r="U118" s="96">
        <f>B2</f>
        <v>2400</v>
      </c>
    </row>
    <row r="119" spans="2:21" ht="18.75" hidden="1">
      <c r="B119" s="173" t="s">
        <v>6</v>
      </c>
      <c r="C119" s="174"/>
      <c r="D119" s="33">
        <v>0.9</v>
      </c>
      <c r="E119" s="33">
        <v>1</v>
      </c>
      <c r="F119" s="33">
        <v>1.1</v>
      </c>
      <c r="G119" s="33">
        <v>1.2</v>
      </c>
      <c r="H119" s="33">
        <v>1.2</v>
      </c>
      <c r="I119" s="33">
        <v>1.2</v>
      </c>
      <c r="J119" s="33">
        <v>1.3</v>
      </c>
      <c r="K119" s="33">
        <v>1.4</v>
      </c>
      <c r="L119" s="33">
        <v>1.5</v>
      </c>
      <c r="M119" s="33">
        <v>1.6</v>
      </c>
      <c r="N119" s="33">
        <v>1.7</v>
      </c>
      <c r="O119" s="33">
        <v>1.8</v>
      </c>
      <c r="P119" s="94">
        <v>1.9</v>
      </c>
      <c r="Q119" s="33">
        <v>2</v>
      </c>
      <c r="R119" s="95">
        <v>2.1</v>
      </c>
      <c r="U119" s="96">
        <f>143*2</f>
        <v>286</v>
      </c>
    </row>
    <row r="120" spans="2:21" ht="18.75" hidden="1">
      <c r="B120" s="173" t="s">
        <v>7</v>
      </c>
      <c r="C120" s="174"/>
      <c r="D120" s="37">
        <v>0.7</v>
      </c>
      <c r="E120" s="37">
        <v>0.8</v>
      </c>
      <c r="F120" s="37">
        <v>0.9</v>
      </c>
      <c r="G120" s="37">
        <v>1</v>
      </c>
      <c r="H120" s="37">
        <v>1.1</v>
      </c>
      <c r="I120" s="37">
        <v>1.2</v>
      </c>
      <c r="J120" s="37">
        <v>1.3</v>
      </c>
      <c r="K120" s="37">
        <v>1.4</v>
      </c>
      <c r="L120" s="37">
        <v>1.5</v>
      </c>
      <c r="M120" s="37">
        <v>1.6</v>
      </c>
      <c r="N120" s="37">
        <v>1.7</v>
      </c>
      <c r="O120" s="37">
        <v>1.8</v>
      </c>
      <c r="P120" s="97">
        <v>1.9</v>
      </c>
      <c r="Q120" s="37">
        <v>2</v>
      </c>
      <c r="R120" s="98">
        <v>2.1</v>
      </c>
      <c r="U120" s="96">
        <f>11.6*2</f>
        <v>23.2</v>
      </c>
    </row>
    <row r="121" spans="2:21" ht="18.75" hidden="1">
      <c r="B121" s="175" t="s">
        <v>8</v>
      </c>
      <c r="C121" s="175"/>
      <c r="D121" s="33">
        <f aca="true" t="shared" si="15" ref="D121:R121">ROUNDUP($U$118*D118+$U$119*D119+$U$120*D120,-1)</f>
        <v>5080</v>
      </c>
      <c r="E121" s="33">
        <f t="shared" si="15"/>
        <v>5830</v>
      </c>
      <c r="F121" s="33">
        <f t="shared" si="15"/>
        <v>6340</v>
      </c>
      <c r="G121" s="33">
        <f t="shared" si="15"/>
        <v>6610</v>
      </c>
      <c r="H121" s="33">
        <f t="shared" si="15"/>
        <v>6610</v>
      </c>
      <c r="I121" s="33">
        <f t="shared" si="15"/>
        <v>6860</v>
      </c>
      <c r="J121" s="33">
        <f t="shared" si="15"/>
        <v>7370</v>
      </c>
      <c r="K121" s="33">
        <f t="shared" si="15"/>
        <v>9080</v>
      </c>
      <c r="L121" s="33">
        <f t="shared" si="15"/>
        <v>9110</v>
      </c>
      <c r="M121" s="33">
        <f t="shared" si="15"/>
        <v>9620</v>
      </c>
      <c r="N121" s="33">
        <f t="shared" si="15"/>
        <v>10130</v>
      </c>
      <c r="O121" s="33">
        <f t="shared" si="15"/>
        <v>10400</v>
      </c>
      <c r="P121" s="33">
        <f t="shared" si="15"/>
        <v>10190</v>
      </c>
      <c r="Q121" s="33">
        <f t="shared" si="15"/>
        <v>10700</v>
      </c>
      <c r="R121" s="33">
        <f t="shared" si="15"/>
        <v>11210</v>
      </c>
      <c r="U121" s="96"/>
    </row>
    <row r="122" ht="15" hidden="1"/>
    <row r="123" spans="2:18" ht="16.5" hidden="1" thickBot="1">
      <c r="B123" s="185" t="s">
        <v>26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ht="16.5" hidden="1">
      <c r="B124" s="173" t="s">
        <v>29</v>
      </c>
      <c r="C124" s="174"/>
      <c r="D124" s="89">
        <v>80</v>
      </c>
      <c r="E124" s="89">
        <v>90</v>
      </c>
      <c r="F124" s="89">
        <v>100</v>
      </c>
      <c r="G124" s="89">
        <v>110</v>
      </c>
      <c r="H124" s="89">
        <v>120</v>
      </c>
      <c r="I124" s="89">
        <v>130</v>
      </c>
      <c r="J124" s="89">
        <v>140</v>
      </c>
      <c r="K124" s="89">
        <v>150</v>
      </c>
      <c r="L124" s="89">
        <v>160</v>
      </c>
      <c r="M124" s="89">
        <v>170</v>
      </c>
      <c r="N124" s="89">
        <v>180</v>
      </c>
      <c r="O124" s="90">
        <v>190</v>
      </c>
      <c r="P124" s="91">
        <v>200</v>
      </c>
      <c r="Q124" s="92">
        <v>210</v>
      </c>
      <c r="R124" s="93">
        <v>220</v>
      </c>
    </row>
    <row r="125" spans="2:18" ht="16.5" hidden="1">
      <c r="B125" s="173" t="s">
        <v>5</v>
      </c>
      <c r="C125" s="174"/>
      <c r="D125" s="33">
        <v>2.9</v>
      </c>
      <c r="E125" s="33">
        <v>3.3</v>
      </c>
      <c r="F125" s="33">
        <v>3.6</v>
      </c>
      <c r="G125" s="33">
        <v>3.8</v>
      </c>
      <c r="H125" s="33">
        <v>3.8</v>
      </c>
      <c r="I125" s="33">
        <v>3.9</v>
      </c>
      <c r="J125" s="33">
        <v>4.2</v>
      </c>
      <c r="K125" s="33">
        <v>4.5</v>
      </c>
      <c r="L125" s="33">
        <v>4.7</v>
      </c>
      <c r="M125" s="33">
        <v>5</v>
      </c>
      <c r="N125" s="33">
        <v>5.2</v>
      </c>
      <c r="O125" s="33">
        <v>5.4</v>
      </c>
      <c r="P125" s="94">
        <v>5.6</v>
      </c>
      <c r="Q125" s="33">
        <v>5.9</v>
      </c>
      <c r="R125" s="95">
        <v>6.2</v>
      </c>
    </row>
    <row r="126" spans="2:18" ht="16.5" hidden="1">
      <c r="B126" s="173" t="s">
        <v>6</v>
      </c>
      <c r="C126" s="17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94"/>
      <c r="Q126" s="33"/>
      <c r="R126" s="95"/>
    </row>
    <row r="127" spans="2:18" ht="16.5" hidden="1">
      <c r="B127" s="173" t="s">
        <v>7</v>
      </c>
      <c r="C127" s="174"/>
      <c r="D127" s="37">
        <v>0.7</v>
      </c>
      <c r="E127" s="37">
        <v>0.8</v>
      </c>
      <c r="F127" s="37">
        <v>0.9</v>
      </c>
      <c r="G127" s="37">
        <v>1</v>
      </c>
      <c r="H127" s="37">
        <v>1.1</v>
      </c>
      <c r="I127" s="37">
        <v>1.2</v>
      </c>
      <c r="J127" s="37">
        <v>1.3</v>
      </c>
      <c r="K127" s="37">
        <v>1.4</v>
      </c>
      <c r="L127" s="37">
        <v>1.5</v>
      </c>
      <c r="M127" s="37">
        <v>1.6</v>
      </c>
      <c r="N127" s="37">
        <v>1.7</v>
      </c>
      <c r="O127" s="37">
        <v>1.8</v>
      </c>
      <c r="P127" s="97">
        <v>1.9</v>
      </c>
      <c r="Q127" s="37">
        <v>2</v>
      </c>
      <c r="R127" s="98">
        <v>2.1</v>
      </c>
    </row>
    <row r="128" spans="2:18" ht="16.5" hidden="1">
      <c r="B128" s="175" t="s">
        <v>8</v>
      </c>
      <c r="C128" s="175"/>
      <c r="D128" s="33">
        <f aca="true" t="shared" si="16" ref="D128:R128">ROUNDUP((D125-D118)*$B$2/2,-1)</f>
        <v>1080</v>
      </c>
      <c r="E128" s="33">
        <f t="shared" si="16"/>
        <v>1200</v>
      </c>
      <c r="F128" s="33">
        <f t="shared" si="16"/>
        <v>1320</v>
      </c>
      <c r="G128" s="33">
        <f t="shared" si="16"/>
        <v>1440</v>
      </c>
      <c r="H128" s="33">
        <f t="shared" si="16"/>
        <v>1440</v>
      </c>
      <c r="I128" s="33">
        <f t="shared" si="16"/>
        <v>1440</v>
      </c>
      <c r="J128" s="33">
        <f t="shared" si="16"/>
        <v>1560</v>
      </c>
      <c r="K128" s="33">
        <f t="shared" si="16"/>
        <v>1080</v>
      </c>
      <c r="L128" s="33">
        <f t="shared" si="16"/>
        <v>1320</v>
      </c>
      <c r="M128" s="33">
        <f t="shared" si="16"/>
        <v>1440</v>
      </c>
      <c r="N128" s="33">
        <f t="shared" si="16"/>
        <v>1440</v>
      </c>
      <c r="O128" s="33">
        <f t="shared" si="16"/>
        <v>1560</v>
      </c>
      <c r="P128" s="33">
        <f t="shared" si="16"/>
        <v>1920</v>
      </c>
      <c r="Q128" s="33">
        <f t="shared" si="16"/>
        <v>2040</v>
      </c>
      <c r="R128" s="33">
        <f t="shared" si="16"/>
        <v>2160</v>
      </c>
    </row>
    <row r="129" ht="15" hidden="1"/>
    <row r="130" spans="2:21" ht="17.25" hidden="1" thickBot="1">
      <c r="B130" s="18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U130" s="32">
        <f>4984.89*2+165</f>
        <v>10134.78</v>
      </c>
    </row>
    <row r="131" spans="2:21" ht="16.5" hidden="1">
      <c r="B131" s="173" t="s">
        <v>29</v>
      </c>
      <c r="C131" s="174"/>
      <c r="D131" s="89">
        <v>80</v>
      </c>
      <c r="E131" s="89">
        <v>90</v>
      </c>
      <c r="F131" s="89">
        <v>100</v>
      </c>
      <c r="G131" s="89">
        <v>110</v>
      </c>
      <c r="H131" s="89">
        <v>120</v>
      </c>
      <c r="I131" s="89">
        <v>130</v>
      </c>
      <c r="J131" s="89">
        <v>140</v>
      </c>
      <c r="K131" s="89">
        <v>150</v>
      </c>
      <c r="L131" s="89">
        <v>160</v>
      </c>
      <c r="M131" s="89">
        <v>170</v>
      </c>
      <c r="N131" s="89">
        <v>180</v>
      </c>
      <c r="O131" s="90">
        <v>190</v>
      </c>
      <c r="P131" s="91">
        <v>200</v>
      </c>
      <c r="Q131" s="92">
        <v>210</v>
      </c>
      <c r="R131" s="93">
        <v>220</v>
      </c>
      <c r="U131" s="32">
        <f>175*2</f>
        <v>350</v>
      </c>
    </row>
    <row r="132" spans="2:18" ht="16.5" hidden="1">
      <c r="B132" s="173" t="s">
        <v>5</v>
      </c>
      <c r="C132" s="174"/>
      <c r="D132" s="33">
        <v>3.6</v>
      </c>
      <c r="E132" s="33">
        <v>4.1</v>
      </c>
      <c r="F132" s="33">
        <v>4.5</v>
      </c>
      <c r="G132" s="33">
        <v>4.8</v>
      </c>
      <c r="H132" s="33">
        <v>4.9</v>
      </c>
      <c r="I132" s="33">
        <v>5.1</v>
      </c>
      <c r="J132" s="33">
        <v>5.5</v>
      </c>
      <c r="K132" s="33">
        <v>5.9</v>
      </c>
      <c r="L132" s="33">
        <v>6.2</v>
      </c>
      <c r="M132" s="33">
        <v>6.6</v>
      </c>
      <c r="N132" s="33">
        <v>6.9</v>
      </c>
      <c r="O132" s="33">
        <v>7.2</v>
      </c>
      <c r="P132" s="94">
        <v>7.5</v>
      </c>
      <c r="Q132" s="33">
        <v>7.9</v>
      </c>
      <c r="R132" s="95">
        <v>8.3</v>
      </c>
    </row>
    <row r="133" spans="2:18" ht="16.5" hidden="1">
      <c r="B133" s="173" t="s">
        <v>6</v>
      </c>
      <c r="C133" s="17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94"/>
      <c r="Q133" s="33"/>
      <c r="R133" s="95"/>
    </row>
    <row r="134" spans="2:18" ht="16.5" hidden="1">
      <c r="B134" s="173" t="s">
        <v>7</v>
      </c>
      <c r="C134" s="17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97"/>
      <c r="Q134" s="37"/>
      <c r="R134" s="98"/>
    </row>
    <row r="135" spans="2:18" ht="16.5" hidden="1">
      <c r="B135" s="175" t="s">
        <v>8</v>
      </c>
      <c r="C135" s="175"/>
      <c r="D135" s="33">
        <f aca="true" t="shared" si="17" ref="D135:R135">ROUNDUP((D132-D118)*$B$2/2,-1)</f>
        <v>1920</v>
      </c>
      <c r="E135" s="33">
        <f t="shared" si="17"/>
        <v>2160</v>
      </c>
      <c r="F135" s="33">
        <f t="shared" si="17"/>
        <v>2400</v>
      </c>
      <c r="G135" s="33">
        <f t="shared" si="17"/>
        <v>2640</v>
      </c>
      <c r="H135" s="33">
        <f t="shared" si="17"/>
        <v>2760</v>
      </c>
      <c r="I135" s="33">
        <f t="shared" si="17"/>
        <v>2880</v>
      </c>
      <c r="J135" s="33">
        <f t="shared" si="17"/>
        <v>3120</v>
      </c>
      <c r="K135" s="33">
        <f t="shared" si="17"/>
        <v>2760</v>
      </c>
      <c r="L135" s="33">
        <f t="shared" si="17"/>
        <v>3120</v>
      </c>
      <c r="M135" s="33">
        <f t="shared" si="17"/>
        <v>3360</v>
      </c>
      <c r="N135" s="33">
        <f t="shared" si="17"/>
        <v>3480</v>
      </c>
      <c r="O135" s="33">
        <f t="shared" si="17"/>
        <v>3720</v>
      </c>
      <c r="P135" s="33">
        <f t="shared" si="17"/>
        <v>4200</v>
      </c>
      <c r="Q135" s="33">
        <f t="shared" si="17"/>
        <v>4440</v>
      </c>
      <c r="R135" s="33">
        <f t="shared" si="17"/>
        <v>4680</v>
      </c>
    </row>
    <row r="136" ht="15" hidden="1"/>
    <row r="137" spans="3:21" ht="15" hidden="1">
      <c r="C137" t="s">
        <v>37</v>
      </c>
      <c r="D137">
        <v>1.5</v>
      </c>
      <c r="U137">
        <f>ROUNDUP(1329.94*2,-1)</f>
        <v>2660</v>
      </c>
    </row>
    <row r="138" spans="2:21" ht="16.5" hidden="1">
      <c r="B138" s="25"/>
      <c r="C138" s="32"/>
      <c r="D138" s="32">
        <f>ROUNDUP(D137*B2,-1)</f>
        <v>3600</v>
      </c>
      <c r="E138" s="26"/>
      <c r="F138" s="52"/>
      <c r="G138" s="52"/>
      <c r="H138" s="32"/>
      <c r="I138" s="63"/>
      <c r="J138" s="63"/>
      <c r="K138" s="63"/>
      <c r="L138" s="63"/>
      <c r="M138" s="63"/>
      <c r="N138" s="63"/>
      <c r="O138" s="28"/>
      <c r="P138" s="28"/>
      <c r="Q138" s="28"/>
      <c r="R138" s="28"/>
      <c r="S138" s="28"/>
      <c r="T138" s="28"/>
      <c r="U138" s="42"/>
    </row>
    <row r="139" spans="3:22" s="4" customFormat="1" ht="25.5">
      <c r="C139" s="13" t="s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</row>
    <row r="140" ht="15.75" thickBot="1"/>
    <row r="141" spans="2:22" s="16" customFormat="1" ht="18.75" customHeight="1">
      <c r="B141" s="17"/>
      <c r="C141" s="18"/>
      <c r="D141" s="19"/>
      <c r="E141" s="18"/>
      <c r="F141" s="18"/>
      <c r="G141" s="20"/>
      <c r="H141" s="18"/>
      <c r="I141" s="21"/>
      <c r="J141" s="22"/>
      <c r="K141" s="22"/>
      <c r="L141" s="23"/>
      <c r="M141" s="21"/>
      <c r="N141" s="21"/>
      <c r="O141" s="21"/>
      <c r="P141" s="21"/>
      <c r="Q141" s="21"/>
      <c r="R141" s="21"/>
      <c r="S141" s="21"/>
      <c r="T141" s="21"/>
      <c r="U141" s="24"/>
      <c r="V141" s="15"/>
    </row>
    <row r="142" spans="2:22" s="4" customFormat="1" ht="18.75" customHeight="1">
      <c r="B142" s="25"/>
      <c r="C142" s="188" t="s">
        <v>36</v>
      </c>
      <c r="D142" s="189"/>
      <c r="E142" s="27">
        <v>140</v>
      </c>
      <c r="F142" s="27">
        <v>150</v>
      </c>
      <c r="G142" s="27">
        <v>160</v>
      </c>
      <c r="H142" s="27">
        <v>170</v>
      </c>
      <c r="I142" s="27">
        <v>180</v>
      </c>
      <c r="J142" s="27">
        <v>190</v>
      </c>
      <c r="K142" s="27">
        <v>200</v>
      </c>
      <c r="L142" s="27">
        <v>210</v>
      </c>
      <c r="M142" s="27">
        <v>220</v>
      </c>
      <c r="N142" s="28"/>
      <c r="O142" s="28"/>
      <c r="P142" s="82" t="s">
        <v>4</v>
      </c>
      <c r="Q142" s="30"/>
      <c r="R142" s="30"/>
      <c r="S142" s="30"/>
      <c r="T142" s="30"/>
      <c r="U142" s="31"/>
      <c r="V142" s="28"/>
    </row>
    <row r="143" spans="2:22" s="4" customFormat="1" ht="18.75" customHeight="1">
      <c r="B143" s="25"/>
      <c r="C143" s="32"/>
      <c r="D143" s="190">
        <v>105</v>
      </c>
      <c r="E143" s="33">
        <f aca="true" t="shared" si="18" ref="E143:K143">ROUNDUP(F143-$B$113-F14+E14,-1)</f>
        <v>22860</v>
      </c>
      <c r="F143" s="33">
        <f t="shared" si="18"/>
        <v>23480</v>
      </c>
      <c r="G143" s="33">
        <f t="shared" si="18"/>
        <v>24100</v>
      </c>
      <c r="H143" s="33">
        <f t="shared" si="18"/>
        <v>25170</v>
      </c>
      <c r="I143" s="33">
        <f t="shared" si="18"/>
        <v>26010</v>
      </c>
      <c r="J143" s="33">
        <f t="shared" si="18"/>
        <v>26870</v>
      </c>
      <c r="K143" s="33">
        <f t="shared" si="18"/>
        <v>27730</v>
      </c>
      <c r="L143" s="33">
        <f>ROUNDUP(L146-$B$113-L18+L14,-1)</f>
        <v>28590</v>
      </c>
      <c r="M143" s="33">
        <f>ROUNDUP(L143+$B$113+M14-L14,-1)</f>
        <v>29210</v>
      </c>
      <c r="N143" s="34" t="s">
        <v>25</v>
      </c>
      <c r="O143" s="28"/>
      <c r="P143" s="35" t="s">
        <v>24</v>
      </c>
      <c r="Q143" s="36"/>
      <c r="R143" s="36"/>
      <c r="S143" s="36"/>
      <c r="T143" s="36"/>
      <c r="U143" s="31"/>
      <c r="V143" s="28"/>
    </row>
    <row r="144" spans="2:22" s="4" customFormat="1" ht="18.75" customHeight="1">
      <c r="B144" s="25"/>
      <c r="C144" s="32"/>
      <c r="D144" s="190"/>
      <c r="E144" s="33">
        <f aca="true" t="shared" si="19" ref="E144:M144">ROUNDUP(E143+E49,-1)</f>
        <v>24060</v>
      </c>
      <c r="F144" s="33">
        <f t="shared" si="19"/>
        <v>24800</v>
      </c>
      <c r="G144" s="33">
        <f t="shared" si="19"/>
        <v>25540</v>
      </c>
      <c r="H144" s="33">
        <f t="shared" si="19"/>
        <v>26610</v>
      </c>
      <c r="I144" s="33">
        <f t="shared" si="19"/>
        <v>27450</v>
      </c>
      <c r="J144" s="33">
        <f t="shared" si="19"/>
        <v>28310</v>
      </c>
      <c r="K144" s="33">
        <f t="shared" si="19"/>
        <v>29050</v>
      </c>
      <c r="L144" s="33">
        <f t="shared" si="19"/>
        <v>30030</v>
      </c>
      <c r="M144" s="33">
        <f t="shared" si="19"/>
        <v>31010</v>
      </c>
      <c r="N144" s="34" t="s">
        <v>26</v>
      </c>
      <c r="O144" s="28"/>
      <c r="P144" s="35"/>
      <c r="Q144" s="36"/>
      <c r="R144" s="36"/>
      <c r="S144" s="36"/>
      <c r="T144" s="36"/>
      <c r="U144" s="31"/>
      <c r="V144" s="28"/>
    </row>
    <row r="145" spans="2:22" s="4" customFormat="1" ht="18.75" customHeight="1" thickBot="1">
      <c r="B145" s="25"/>
      <c r="C145" s="32"/>
      <c r="D145" s="190"/>
      <c r="E145" s="33">
        <f aca="true" t="shared" si="20" ref="E145:M145">ROUNDUP(E143+E85,-1)</f>
        <v>26100</v>
      </c>
      <c r="F145" s="33">
        <f t="shared" si="20"/>
        <v>26960</v>
      </c>
      <c r="G145" s="33">
        <f t="shared" si="20"/>
        <v>27820</v>
      </c>
      <c r="H145" s="33">
        <f t="shared" si="20"/>
        <v>29010</v>
      </c>
      <c r="I145" s="33">
        <f t="shared" si="20"/>
        <v>30210</v>
      </c>
      <c r="J145" s="33">
        <f t="shared" si="20"/>
        <v>30950</v>
      </c>
      <c r="K145" s="33">
        <f t="shared" si="20"/>
        <v>31810</v>
      </c>
      <c r="L145" s="33">
        <f t="shared" si="20"/>
        <v>32910</v>
      </c>
      <c r="M145" s="33">
        <f t="shared" si="20"/>
        <v>34010</v>
      </c>
      <c r="N145" s="34" t="s">
        <v>27</v>
      </c>
      <c r="O145" s="28"/>
      <c r="P145" s="35"/>
      <c r="Q145" s="36"/>
      <c r="R145" s="36"/>
      <c r="S145" s="36"/>
      <c r="T145" s="36"/>
      <c r="U145" s="31"/>
      <c r="V145" s="28"/>
    </row>
    <row r="146" spans="2:22" s="4" customFormat="1" ht="18.75" customHeight="1">
      <c r="B146" s="85"/>
      <c r="C146" s="32"/>
      <c r="D146" s="38"/>
      <c r="E146" s="186">
        <v>115</v>
      </c>
      <c r="F146" s="39">
        <f aca="true" t="shared" si="21" ref="F146:K146">ROUNDUP(G146-$B$113-G18+F18,-1)</f>
        <v>24100</v>
      </c>
      <c r="G146" s="39">
        <f t="shared" si="21"/>
        <v>24930</v>
      </c>
      <c r="H146" s="39">
        <f t="shared" si="21"/>
        <v>25760</v>
      </c>
      <c r="I146" s="39">
        <f t="shared" si="21"/>
        <v>26600</v>
      </c>
      <c r="J146" s="39">
        <f t="shared" si="21"/>
        <v>27460</v>
      </c>
      <c r="K146" s="39">
        <f t="shared" si="21"/>
        <v>28320</v>
      </c>
      <c r="L146" s="77">
        <f>ROUNDUP(B112*2+645+L18,-1)</f>
        <v>29180</v>
      </c>
      <c r="M146" s="41">
        <f>ROUNDUP(L146+$B$113+M18-L18,-1)</f>
        <v>30280</v>
      </c>
      <c r="N146" s="34" t="s">
        <v>25</v>
      </c>
      <c r="O146" s="28"/>
      <c r="P146" s="35" t="s">
        <v>9</v>
      </c>
      <c r="Q146" s="36"/>
      <c r="R146" s="36"/>
      <c r="S146" s="36"/>
      <c r="T146" s="36" t="s">
        <v>10</v>
      </c>
      <c r="U146" s="42"/>
      <c r="V146" s="28"/>
    </row>
    <row r="147" spans="2:22" s="4" customFormat="1" ht="18.75" customHeight="1">
      <c r="B147" s="85"/>
      <c r="C147" s="32"/>
      <c r="D147" s="38"/>
      <c r="E147" s="186"/>
      <c r="F147" s="41">
        <f aca="true" t="shared" si="22" ref="F147:M147">ROUNDUP(F146+F53,-1)</f>
        <v>25420</v>
      </c>
      <c r="G147" s="41">
        <f t="shared" si="22"/>
        <v>26250</v>
      </c>
      <c r="H147" s="41">
        <f t="shared" si="22"/>
        <v>27080</v>
      </c>
      <c r="I147" s="41">
        <f t="shared" si="22"/>
        <v>28280</v>
      </c>
      <c r="J147" s="41">
        <f t="shared" si="22"/>
        <v>29020</v>
      </c>
      <c r="K147" s="75">
        <f t="shared" si="22"/>
        <v>29760</v>
      </c>
      <c r="L147" s="76">
        <f t="shared" si="22"/>
        <v>30620</v>
      </c>
      <c r="M147" s="33">
        <f t="shared" si="22"/>
        <v>31720</v>
      </c>
      <c r="N147" s="34" t="s">
        <v>26</v>
      </c>
      <c r="O147" s="28"/>
      <c r="P147" s="35"/>
      <c r="Q147" s="36"/>
      <c r="R147" s="36"/>
      <c r="S147" s="36"/>
      <c r="T147" s="36"/>
      <c r="U147" s="42"/>
      <c r="V147" s="28"/>
    </row>
    <row r="148" spans="2:22" s="4" customFormat="1" ht="18.75" customHeight="1" thickBot="1">
      <c r="B148" s="44"/>
      <c r="C148" s="45"/>
      <c r="D148" s="38"/>
      <c r="E148" s="186"/>
      <c r="F148" s="41">
        <f aca="true" t="shared" si="23" ref="F148:M148">ROUNDUP(F146+F89,-1)</f>
        <v>27700</v>
      </c>
      <c r="G148" s="41">
        <f t="shared" si="23"/>
        <v>28650</v>
      </c>
      <c r="H148" s="41">
        <f t="shared" si="23"/>
        <v>29600</v>
      </c>
      <c r="I148" s="41">
        <f t="shared" si="23"/>
        <v>30920</v>
      </c>
      <c r="J148" s="41">
        <f t="shared" si="23"/>
        <v>31780</v>
      </c>
      <c r="K148" s="75">
        <f t="shared" si="23"/>
        <v>32640</v>
      </c>
      <c r="L148" s="81">
        <f t="shared" si="23"/>
        <v>33620</v>
      </c>
      <c r="M148" s="33">
        <f t="shared" si="23"/>
        <v>34720</v>
      </c>
      <c r="N148" s="34" t="s">
        <v>27</v>
      </c>
      <c r="O148" s="28"/>
      <c r="P148" s="35"/>
      <c r="Q148" s="36"/>
      <c r="R148" s="36"/>
      <c r="S148" s="36"/>
      <c r="T148" s="36"/>
      <c r="U148" s="42"/>
      <c r="V148" s="28"/>
    </row>
    <row r="149" spans="2:22" s="4" customFormat="1" ht="18.75" customHeight="1">
      <c r="B149" s="49"/>
      <c r="C149" s="50"/>
      <c r="D149" s="51"/>
      <c r="E149" s="52"/>
      <c r="F149" s="191">
        <v>125</v>
      </c>
      <c r="G149" s="47">
        <f aca="true" t="shared" si="24" ref="G149:M149">ROUNDUP(G146+$B$113+G22-G18,-1)</f>
        <v>25280</v>
      </c>
      <c r="H149" s="47">
        <f t="shared" si="24"/>
        <v>26590</v>
      </c>
      <c r="I149" s="47">
        <f t="shared" si="24"/>
        <v>27430</v>
      </c>
      <c r="J149" s="47">
        <f t="shared" si="24"/>
        <v>28050</v>
      </c>
      <c r="K149" s="47">
        <f t="shared" si="24"/>
        <v>28910</v>
      </c>
      <c r="L149" s="47">
        <f t="shared" si="24"/>
        <v>29770</v>
      </c>
      <c r="M149" s="47">
        <f t="shared" si="24"/>
        <v>30870</v>
      </c>
      <c r="N149" s="34" t="s">
        <v>25</v>
      </c>
      <c r="O149" s="28"/>
      <c r="P149" s="35" t="s">
        <v>11</v>
      </c>
      <c r="Q149" s="36"/>
      <c r="R149" s="36"/>
      <c r="S149" s="36"/>
      <c r="T149" s="36" t="s">
        <v>12</v>
      </c>
      <c r="U149" s="42"/>
      <c r="V149" s="28"/>
    </row>
    <row r="150" spans="2:22" s="4" customFormat="1" ht="18.75" customHeight="1">
      <c r="B150" s="49"/>
      <c r="C150" s="50"/>
      <c r="D150" s="51"/>
      <c r="E150" s="52"/>
      <c r="F150" s="186"/>
      <c r="G150" s="33">
        <f aca="true" t="shared" si="25" ref="G150:M150">ROUNDUP(G149+G57,-1)</f>
        <v>26720</v>
      </c>
      <c r="H150" s="33">
        <f t="shared" si="25"/>
        <v>28030</v>
      </c>
      <c r="I150" s="33">
        <f t="shared" si="25"/>
        <v>28750</v>
      </c>
      <c r="J150" s="33">
        <f t="shared" si="25"/>
        <v>29610</v>
      </c>
      <c r="K150" s="33">
        <f t="shared" si="25"/>
        <v>30590</v>
      </c>
      <c r="L150" s="33">
        <f t="shared" si="25"/>
        <v>31450</v>
      </c>
      <c r="M150" s="33">
        <f t="shared" si="25"/>
        <v>32670</v>
      </c>
      <c r="N150" s="34" t="s">
        <v>26</v>
      </c>
      <c r="O150" s="28"/>
      <c r="P150" s="35"/>
      <c r="Q150" s="36"/>
      <c r="R150" s="36"/>
      <c r="S150" s="36"/>
      <c r="T150" s="36"/>
      <c r="U150" s="42"/>
      <c r="V150" s="28"/>
    </row>
    <row r="151" spans="2:22" s="4" customFormat="1" ht="18.75" customHeight="1">
      <c r="B151" s="85"/>
      <c r="C151" s="28"/>
      <c r="D151" s="28"/>
      <c r="E151" s="52"/>
      <c r="F151" s="186"/>
      <c r="G151" s="33">
        <f aca="true" t="shared" si="26" ref="G151:M151">ROUNDUP(G149+G93,-1)</f>
        <v>29240</v>
      </c>
      <c r="H151" s="33">
        <f t="shared" si="26"/>
        <v>30670</v>
      </c>
      <c r="I151" s="33">
        <f t="shared" si="26"/>
        <v>31510</v>
      </c>
      <c r="J151" s="33">
        <f t="shared" si="26"/>
        <v>32490</v>
      </c>
      <c r="K151" s="33">
        <f t="shared" si="26"/>
        <v>33590</v>
      </c>
      <c r="L151" s="33">
        <f t="shared" si="26"/>
        <v>34570</v>
      </c>
      <c r="M151" s="33">
        <f t="shared" si="26"/>
        <v>35910</v>
      </c>
      <c r="N151" s="34" t="s">
        <v>27</v>
      </c>
      <c r="O151" s="28"/>
      <c r="P151" s="35"/>
      <c r="Q151" s="36"/>
      <c r="R151" s="36"/>
      <c r="S151" s="36"/>
      <c r="T151" s="36"/>
      <c r="U151" s="42"/>
      <c r="V151" s="28"/>
    </row>
    <row r="152" spans="2:22" s="4" customFormat="1" ht="18.75" customHeight="1">
      <c r="B152" s="53"/>
      <c r="C152" s="54"/>
      <c r="D152" s="55"/>
      <c r="E152" s="45"/>
      <c r="F152" s="52"/>
      <c r="G152" s="186">
        <v>135</v>
      </c>
      <c r="H152" s="33">
        <f aca="true" t="shared" si="27" ref="H152:M152">ROUNDUP(H149+$B$113+H26-H22,-1)</f>
        <v>27660</v>
      </c>
      <c r="I152" s="33">
        <f t="shared" si="27"/>
        <v>28500</v>
      </c>
      <c r="J152" s="33">
        <f t="shared" si="27"/>
        <v>28880</v>
      </c>
      <c r="K152" s="33">
        <f t="shared" si="27"/>
        <v>29500</v>
      </c>
      <c r="L152" s="33">
        <f t="shared" si="27"/>
        <v>30360</v>
      </c>
      <c r="M152" s="33">
        <f t="shared" si="27"/>
        <v>31460</v>
      </c>
      <c r="N152" s="34" t="s">
        <v>25</v>
      </c>
      <c r="O152" s="28"/>
      <c r="P152" s="35" t="s">
        <v>13</v>
      </c>
      <c r="Q152" s="36"/>
      <c r="R152" s="36"/>
      <c r="S152" s="36"/>
      <c r="T152" s="36" t="s">
        <v>14</v>
      </c>
      <c r="U152" s="42"/>
      <c r="V152" s="28"/>
    </row>
    <row r="153" spans="2:22" s="4" customFormat="1" ht="18.75" customHeight="1">
      <c r="B153" s="53"/>
      <c r="C153" s="56"/>
      <c r="D153" s="56"/>
      <c r="E153" s="28"/>
      <c r="F153" s="52"/>
      <c r="G153" s="186"/>
      <c r="H153" s="33">
        <f aca="true" t="shared" si="28" ref="H153:M153">ROUNDUP(H152+H61,-1)</f>
        <v>29100</v>
      </c>
      <c r="I153" s="33">
        <f t="shared" si="28"/>
        <v>29820</v>
      </c>
      <c r="J153" s="33">
        <f t="shared" si="28"/>
        <v>30440</v>
      </c>
      <c r="K153" s="33">
        <f t="shared" si="28"/>
        <v>31180</v>
      </c>
      <c r="L153" s="33">
        <f t="shared" si="28"/>
        <v>32040</v>
      </c>
      <c r="M153" s="33">
        <f t="shared" si="28"/>
        <v>33260</v>
      </c>
      <c r="N153" s="34" t="s">
        <v>26</v>
      </c>
      <c r="O153" s="28"/>
      <c r="P153" s="35"/>
      <c r="Q153" s="36"/>
      <c r="R153" s="36"/>
      <c r="S153" s="36"/>
      <c r="T153" s="36"/>
      <c r="U153" s="42"/>
      <c r="V153" s="28"/>
    </row>
    <row r="154" spans="2:22" s="4" customFormat="1" ht="18.75" customHeight="1">
      <c r="B154" s="57"/>
      <c r="C154" s="45"/>
      <c r="D154" s="28"/>
      <c r="E154" s="52"/>
      <c r="F154" s="52"/>
      <c r="G154" s="186"/>
      <c r="H154" s="33">
        <f aca="true" t="shared" si="29" ref="H154:M154">ROUNDUP(H152+H97,-1)</f>
        <v>31860</v>
      </c>
      <c r="I154" s="33">
        <f t="shared" si="29"/>
        <v>32700</v>
      </c>
      <c r="J154" s="33">
        <f t="shared" si="29"/>
        <v>33440</v>
      </c>
      <c r="K154" s="33">
        <f t="shared" si="29"/>
        <v>34300</v>
      </c>
      <c r="L154" s="33">
        <f t="shared" si="29"/>
        <v>35280</v>
      </c>
      <c r="M154" s="33">
        <f t="shared" si="29"/>
        <v>36620</v>
      </c>
      <c r="N154" s="34" t="s">
        <v>27</v>
      </c>
      <c r="O154" s="28"/>
      <c r="P154" s="35"/>
      <c r="Q154" s="36"/>
      <c r="R154" s="36"/>
      <c r="S154" s="36"/>
      <c r="T154" s="36"/>
      <c r="U154" s="42"/>
      <c r="V154" s="28"/>
    </row>
    <row r="155" spans="2:22" s="4" customFormat="1" ht="18.75" customHeight="1">
      <c r="B155" s="44"/>
      <c r="C155" s="32"/>
      <c r="D155" s="58"/>
      <c r="E155" s="26"/>
      <c r="F155" s="52"/>
      <c r="G155" s="52"/>
      <c r="H155" s="186">
        <v>145</v>
      </c>
      <c r="I155" s="33">
        <f>ROUNDUP(I152+$B$113+I30-I26,-1)</f>
        <v>29090</v>
      </c>
      <c r="J155" s="33">
        <f>ROUNDUP(J152+$B$113+J30-J26,-1)</f>
        <v>29710</v>
      </c>
      <c r="K155" s="33">
        <f>ROUNDUP(K152+$B$113+K30-K26,-1)</f>
        <v>30330</v>
      </c>
      <c r="L155" s="33">
        <f>ROUNDUP(L152+$B$113+L30-L26,-1)</f>
        <v>30950</v>
      </c>
      <c r="M155" s="33">
        <f>ROUNDUP(M152+$B$113+M30-M26,-1)</f>
        <v>32290</v>
      </c>
      <c r="N155" s="34" t="s">
        <v>25</v>
      </c>
      <c r="O155" s="28"/>
      <c r="P155" s="35" t="s">
        <v>15</v>
      </c>
      <c r="Q155" s="36"/>
      <c r="R155" s="36"/>
      <c r="S155" s="36"/>
      <c r="T155" s="36" t="s">
        <v>16</v>
      </c>
      <c r="U155" s="42"/>
      <c r="V155" s="28"/>
    </row>
    <row r="156" spans="2:22" s="4" customFormat="1" ht="18.75" customHeight="1">
      <c r="B156" s="44"/>
      <c r="C156" s="32"/>
      <c r="D156" s="58"/>
      <c r="E156" s="26"/>
      <c r="F156" s="52"/>
      <c r="G156" s="52"/>
      <c r="H156" s="186"/>
      <c r="I156" s="33">
        <f>ROUNDUP(I155+I65,-1)</f>
        <v>30410</v>
      </c>
      <c r="J156" s="33">
        <f>ROUNDUP(J155+J65,-1)</f>
        <v>31150</v>
      </c>
      <c r="K156" s="33">
        <f>ROUNDUP(K155+K65,-1)</f>
        <v>31890</v>
      </c>
      <c r="L156" s="33">
        <f>ROUNDUP(L155+L65,-1)</f>
        <v>32750</v>
      </c>
      <c r="M156" s="33">
        <f>ROUNDUP(M155+M65,-1)</f>
        <v>34090</v>
      </c>
      <c r="N156" s="34" t="s">
        <v>26</v>
      </c>
      <c r="O156" s="28"/>
      <c r="P156" s="35"/>
      <c r="Q156" s="36"/>
      <c r="R156" s="36"/>
      <c r="S156" s="36"/>
      <c r="T156" s="36"/>
      <c r="U156" s="42"/>
      <c r="V156" s="28"/>
    </row>
    <row r="157" spans="2:22" s="4" customFormat="1" ht="18.75" customHeight="1">
      <c r="B157" s="85"/>
      <c r="C157" s="32"/>
      <c r="D157" s="58"/>
      <c r="E157" s="26"/>
      <c r="F157" s="52"/>
      <c r="G157" s="52"/>
      <c r="H157" s="186"/>
      <c r="I157" s="33">
        <f>ROUNDUP(I155+I101,-1)</f>
        <v>33410</v>
      </c>
      <c r="J157" s="33">
        <f>ROUNDUP(J155+J101,-1)</f>
        <v>34270</v>
      </c>
      <c r="K157" s="33">
        <f>ROUNDUP(K155+K101,-1)</f>
        <v>35130</v>
      </c>
      <c r="L157" s="33">
        <f>ROUNDUP(L155+L101,-1)</f>
        <v>36110</v>
      </c>
      <c r="M157" s="33">
        <f>ROUNDUP(M155+M101,-1)</f>
        <v>37570</v>
      </c>
      <c r="N157" s="34" t="s">
        <v>27</v>
      </c>
      <c r="O157" s="28"/>
      <c r="P157" s="35"/>
      <c r="Q157" s="36"/>
      <c r="R157" s="36"/>
      <c r="S157" s="36"/>
      <c r="T157" s="36"/>
      <c r="U157" s="42"/>
      <c r="V157" s="28"/>
    </row>
    <row r="158" spans="2:22" s="4" customFormat="1" ht="18.75" customHeight="1">
      <c r="B158" s="25"/>
      <c r="C158" s="32"/>
      <c r="D158" s="58"/>
      <c r="E158" s="26"/>
      <c r="F158" s="58"/>
      <c r="G158" s="52"/>
      <c r="H158" s="52"/>
      <c r="I158" s="186">
        <v>155</v>
      </c>
      <c r="J158" s="33">
        <f>ROUNDUP(J155+$B$113+J34-J30,-1)</f>
        <v>30300</v>
      </c>
      <c r="K158" s="33">
        <f>ROUNDUP(K155+$B$113+K34-K30,-1)</f>
        <v>30920</v>
      </c>
      <c r="L158" s="33">
        <f>ROUNDUP(L155+$B$113+L34-L30,-1)</f>
        <v>32020</v>
      </c>
      <c r="M158" s="33">
        <f>ROUNDUP(M155+$B$113+M34-M30,-1)</f>
        <v>33120</v>
      </c>
      <c r="N158" s="34" t="s">
        <v>25</v>
      </c>
      <c r="O158" s="28"/>
      <c r="P158" s="59" t="s">
        <v>17</v>
      </c>
      <c r="Q158" s="36"/>
      <c r="R158" s="36"/>
      <c r="S158" s="36"/>
      <c r="T158" s="36" t="s">
        <v>18</v>
      </c>
      <c r="U158" s="42"/>
      <c r="V158" s="28"/>
    </row>
    <row r="159" spans="2:22" s="4" customFormat="1" ht="18.75" customHeight="1">
      <c r="B159" s="25"/>
      <c r="C159" s="32"/>
      <c r="D159" s="58"/>
      <c r="E159" s="26"/>
      <c r="F159" s="58"/>
      <c r="G159" s="52"/>
      <c r="H159" s="52"/>
      <c r="I159" s="186"/>
      <c r="J159" s="33">
        <f>ROUNDUP(J158+J69,-1)</f>
        <v>31860</v>
      </c>
      <c r="K159" s="33">
        <f>ROUNDUP(K158+K69,-1)</f>
        <v>32480</v>
      </c>
      <c r="L159" s="33">
        <f>ROUNDUP(L158+L69,-1)</f>
        <v>33700</v>
      </c>
      <c r="M159" s="33">
        <f>ROUNDUP(M158+M69,-1)</f>
        <v>34920</v>
      </c>
      <c r="N159" s="34" t="s">
        <v>26</v>
      </c>
      <c r="O159" s="28"/>
      <c r="P159" s="59"/>
      <c r="Q159" s="36"/>
      <c r="R159" s="36"/>
      <c r="S159" s="36"/>
      <c r="T159" s="36"/>
      <c r="U159" s="42"/>
      <c r="V159" s="28"/>
    </row>
    <row r="160" spans="2:22" s="4" customFormat="1" ht="18.75" customHeight="1">
      <c r="B160" s="25"/>
      <c r="C160" s="32"/>
      <c r="D160" s="58"/>
      <c r="E160" s="26"/>
      <c r="F160" s="58"/>
      <c r="G160" s="52"/>
      <c r="H160" s="52"/>
      <c r="I160" s="186"/>
      <c r="J160" s="33">
        <f>ROUNDUP(J158+J105,-1)</f>
        <v>35100</v>
      </c>
      <c r="K160" s="33">
        <f>ROUNDUP(K158+K105,-1)</f>
        <v>35840</v>
      </c>
      <c r="L160" s="33">
        <f>ROUNDUP(L158+L105,-1)</f>
        <v>37180</v>
      </c>
      <c r="M160" s="33">
        <f>ROUNDUP(M158+M105,-1)</f>
        <v>38520</v>
      </c>
      <c r="N160" s="34" t="s">
        <v>27</v>
      </c>
      <c r="O160" s="28"/>
      <c r="P160" s="59"/>
      <c r="Q160" s="36"/>
      <c r="R160" s="36"/>
      <c r="S160" s="36"/>
      <c r="T160" s="36"/>
      <c r="U160" s="42"/>
      <c r="V160" s="28"/>
    </row>
    <row r="161" spans="2:22" s="4" customFormat="1" ht="18.75" customHeight="1">
      <c r="B161" s="25"/>
      <c r="C161" s="32"/>
      <c r="D161" s="26"/>
      <c r="E161" s="60"/>
      <c r="F161" s="60"/>
      <c r="G161" s="60"/>
      <c r="H161" s="26"/>
      <c r="I161" s="52"/>
      <c r="J161" s="186">
        <v>165</v>
      </c>
      <c r="K161" s="33">
        <f>ROUNDUP(K158+$B$113+K38-K34,-1)</f>
        <v>31510</v>
      </c>
      <c r="L161" s="33">
        <f>ROUNDUP(L158+$B$113+L38-L34,-1)</f>
        <v>32610</v>
      </c>
      <c r="M161" s="33">
        <f>ROUNDUP(M158+$B$113+M38-M34,-1)</f>
        <v>33470</v>
      </c>
      <c r="N161" s="34" t="s">
        <v>25</v>
      </c>
      <c r="O161" s="28"/>
      <c r="P161" s="35" t="s">
        <v>19</v>
      </c>
      <c r="Q161" s="36"/>
      <c r="R161" s="36"/>
      <c r="S161" s="36"/>
      <c r="T161" s="36" t="s">
        <v>20</v>
      </c>
      <c r="U161" s="42"/>
      <c r="V161" s="28"/>
    </row>
    <row r="162" spans="2:22" s="4" customFormat="1" ht="18.75" customHeight="1">
      <c r="B162" s="25"/>
      <c r="C162" s="32"/>
      <c r="D162" s="26"/>
      <c r="E162" s="60"/>
      <c r="F162" s="60"/>
      <c r="G162" s="60"/>
      <c r="H162" s="26"/>
      <c r="I162" s="52"/>
      <c r="J162" s="186"/>
      <c r="K162" s="33">
        <f>ROUNDUP(K161+K73,-1)</f>
        <v>33070</v>
      </c>
      <c r="L162" s="33">
        <f>ROUNDUP(L161+L73,-1)</f>
        <v>34410</v>
      </c>
      <c r="M162" s="33">
        <f>ROUNDUP(M161+M73,-1)</f>
        <v>35390</v>
      </c>
      <c r="N162" s="34" t="s">
        <v>26</v>
      </c>
      <c r="O162" s="28"/>
      <c r="P162" s="35"/>
      <c r="Q162" s="36"/>
      <c r="R162" s="36"/>
      <c r="S162" s="36"/>
      <c r="T162" s="36"/>
      <c r="U162" s="42"/>
      <c r="V162" s="28"/>
    </row>
    <row r="163" spans="2:22" s="4" customFormat="1" ht="18.75" customHeight="1">
      <c r="B163" s="25"/>
      <c r="C163" s="32"/>
      <c r="D163" s="26"/>
      <c r="E163" s="60"/>
      <c r="F163" s="60"/>
      <c r="G163" s="60"/>
      <c r="H163" s="26"/>
      <c r="I163" s="52"/>
      <c r="J163" s="186"/>
      <c r="K163" s="33">
        <f>ROUNDUP(K161+K109,-1)</f>
        <v>36550</v>
      </c>
      <c r="L163" s="33">
        <f>ROUNDUP(L161+L109,-1)</f>
        <v>38010</v>
      </c>
      <c r="M163" s="33">
        <f>ROUNDUP(M161+M109,-1)</f>
        <v>39110</v>
      </c>
      <c r="N163" s="34" t="s">
        <v>27</v>
      </c>
      <c r="O163" s="28"/>
      <c r="P163" s="35"/>
      <c r="Q163" s="36"/>
      <c r="R163" s="36"/>
      <c r="S163" s="36"/>
      <c r="T163" s="36"/>
      <c r="U163" s="42"/>
      <c r="V163" s="28"/>
    </row>
    <row r="164" spans="2:22" s="4" customFormat="1" ht="18.75" customHeight="1">
      <c r="B164" s="25"/>
      <c r="C164" s="32"/>
      <c r="D164" s="26"/>
      <c r="E164" s="26"/>
      <c r="F164" s="52"/>
      <c r="G164" s="52"/>
      <c r="H164" s="26"/>
      <c r="I164" s="52"/>
      <c r="J164" s="52"/>
      <c r="K164" s="186">
        <v>175</v>
      </c>
      <c r="L164" s="33">
        <f>ROUNDUP(L161+$B$113+L42-L38,-1)</f>
        <v>33440</v>
      </c>
      <c r="M164" s="33">
        <f>ROUNDUP(M161+$B$113+M42-M38,-1)</f>
        <v>34300</v>
      </c>
      <c r="N164" s="34" t="s">
        <v>25</v>
      </c>
      <c r="O164" s="28"/>
      <c r="P164" s="170" t="s">
        <v>21</v>
      </c>
      <c r="Q164" s="187"/>
      <c r="R164" s="187"/>
      <c r="S164" s="187"/>
      <c r="T164" s="187"/>
      <c r="U164" s="61"/>
      <c r="V164" s="28"/>
    </row>
    <row r="165" spans="2:22" s="4" customFormat="1" ht="18.75" customHeight="1">
      <c r="B165" s="25"/>
      <c r="C165" s="32"/>
      <c r="D165" s="26"/>
      <c r="E165" s="26"/>
      <c r="F165" s="52"/>
      <c r="G165" s="52"/>
      <c r="H165" s="26"/>
      <c r="I165" s="52"/>
      <c r="J165" s="26"/>
      <c r="K165" s="186"/>
      <c r="L165" s="33">
        <f>ROUNDUP(L164+L77,-1)</f>
        <v>35240</v>
      </c>
      <c r="M165" s="33">
        <f>ROUNDUP(M164+M77,-1)</f>
        <v>36220</v>
      </c>
      <c r="N165" s="34" t="s">
        <v>26</v>
      </c>
      <c r="O165" s="28"/>
      <c r="P165" s="187"/>
      <c r="Q165" s="187"/>
      <c r="R165" s="187"/>
      <c r="S165" s="187"/>
      <c r="T165" s="187"/>
      <c r="U165" s="61"/>
      <c r="V165" s="28"/>
    </row>
    <row r="166" spans="2:22" s="4" customFormat="1" ht="18.75" customHeight="1">
      <c r="B166" s="25"/>
      <c r="C166" s="32"/>
      <c r="D166" s="26"/>
      <c r="E166" s="26"/>
      <c r="F166" s="52"/>
      <c r="G166" s="52"/>
      <c r="H166" s="26"/>
      <c r="I166" s="52"/>
      <c r="J166" s="26"/>
      <c r="K166" s="186"/>
      <c r="L166" s="33">
        <f>ROUNDUP(L164+L113,-1)</f>
        <v>38960</v>
      </c>
      <c r="M166" s="33">
        <f>ROUNDUP(M164+M113,-1)</f>
        <v>40060</v>
      </c>
      <c r="N166" s="34" t="s">
        <v>27</v>
      </c>
      <c r="O166" s="28"/>
      <c r="P166" s="28"/>
      <c r="Q166" s="28"/>
      <c r="R166" s="28"/>
      <c r="S166" s="28"/>
      <c r="T166" s="28"/>
      <c r="U166" s="42"/>
      <c r="V166" s="28"/>
    </row>
    <row r="167" spans="2:22" s="4" customFormat="1" ht="18.75" customHeight="1">
      <c r="B167" s="25"/>
      <c r="C167" s="32"/>
      <c r="D167" s="32"/>
      <c r="E167" s="26"/>
      <c r="F167" s="52"/>
      <c r="G167" s="52"/>
      <c r="H167" s="32"/>
      <c r="I167" s="62"/>
      <c r="J167" s="63"/>
      <c r="K167" s="63"/>
      <c r="L167" s="63"/>
      <c r="M167" s="63"/>
      <c r="N167" s="63"/>
      <c r="O167" s="28"/>
      <c r="P167" s="28"/>
      <c r="Q167" s="28"/>
      <c r="R167" s="28"/>
      <c r="S167" s="28"/>
      <c r="T167" s="28"/>
      <c r="U167" s="42"/>
      <c r="V167" s="28"/>
    </row>
    <row r="168" spans="2:22" s="4" customFormat="1" ht="18.75" customHeight="1">
      <c r="B168" s="25"/>
      <c r="C168" s="32"/>
      <c r="D168" s="32"/>
      <c r="E168" s="26"/>
      <c r="F168" s="52"/>
      <c r="G168" s="52"/>
      <c r="H168" s="32"/>
      <c r="I168" s="63"/>
      <c r="J168" s="63"/>
      <c r="K168" s="199" t="s">
        <v>67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42"/>
      <c r="V168" s="28"/>
    </row>
    <row r="169" spans="2:22" s="4" customFormat="1" ht="18.75" customHeight="1">
      <c r="B169" s="25"/>
      <c r="C169" s="32"/>
      <c r="D169" s="32"/>
      <c r="E169" s="26"/>
      <c r="F169" s="52"/>
      <c r="G169" s="52"/>
      <c r="H169" s="32"/>
      <c r="I169" s="63"/>
      <c r="J169" s="6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42"/>
      <c r="V169" s="28"/>
    </row>
    <row r="170" spans="2:22" s="4" customFormat="1" ht="18.75" customHeight="1">
      <c r="B170" s="25"/>
      <c r="C170" s="32"/>
      <c r="D170" s="32"/>
      <c r="E170" s="26"/>
      <c r="F170" s="52"/>
      <c r="G170" s="52"/>
      <c r="H170" s="32"/>
      <c r="I170" s="62"/>
      <c r="J170" s="134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42"/>
      <c r="V170" s="28"/>
    </row>
    <row r="171" spans="2:22" s="4" customFormat="1" ht="18.75" customHeight="1">
      <c r="B171" s="25"/>
      <c r="C171" s="32"/>
      <c r="D171" s="32"/>
      <c r="E171" s="26"/>
      <c r="F171" s="52"/>
      <c r="G171" s="52"/>
      <c r="H171" s="32"/>
      <c r="I171" s="134"/>
      <c r="J171" s="134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42"/>
      <c r="V171" s="28"/>
    </row>
    <row r="172" spans="2:22" s="4" customFormat="1" ht="18.75" customHeight="1">
      <c r="B172" s="25"/>
      <c r="C172" s="32"/>
      <c r="D172" s="32"/>
      <c r="E172" s="26"/>
      <c r="F172" s="52"/>
      <c r="G172" s="52"/>
      <c r="H172" s="32"/>
      <c r="I172" s="134"/>
      <c r="J172" s="134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42"/>
      <c r="V172" s="28"/>
    </row>
    <row r="173" spans="2:22" s="4" customFormat="1" ht="18.75" customHeight="1">
      <c r="B173" s="25"/>
      <c r="C173" s="32"/>
      <c r="D173" s="32"/>
      <c r="E173" s="26"/>
      <c r="F173" s="52"/>
      <c r="G173" s="52"/>
      <c r="H173" s="32"/>
      <c r="I173" s="134"/>
      <c r="J173" s="134"/>
      <c r="K173" s="134"/>
      <c r="L173" s="134"/>
      <c r="M173" s="134"/>
      <c r="N173" s="134"/>
      <c r="O173" s="28"/>
      <c r="P173" s="28"/>
      <c r="Q173" s="28"/>
      <c r="R173" s="28"/>
      <c r="S173" s="28"/>
      <c r="T173" s="28"/>
      <c r="U173" s="42"/>
      <c r="V173" s="28"/>
    </row>
    <row r="174" spans="2:22" s="4" customFormat="1" ht="18.75" customHeight="1" thickBot="1">
      <c r="B174" s="67"/>
      <c r="C174" s="68"/>
      <c r="D174" s="69"/>
      <c r="E174" s="68"/>
      <c r="F174" s="68"/>
      <c r="G174" s="70"/>
      <c r="H174" s="68"/>
      <c r="I174" s="71"/>
      <c r="J174" s="72"/>
      <c r="K174" s="72"/>
      <c r="L174" s="73"/>
      <c r="M174" s="71"/>
      <c r="N174" s="71"/>
      <c r="O174" s="71"/>
      <c r="P174" s="71"/>
      <c r="Q174" s="71"/>
      <c r="R174" s="71"/>
      <c r="S174" s="71"/>
      <c r="T174" s="71"/>
      <c r="U174" s="74"/>
      <c r="V174" s="28"/>
    </row>
    <row r="177" spans="2:22" s="4" customFormat="1" ht="25.5">
      <c r="B177" s="99"/>
      <c r="C177" s="13" t="s">
        <v>28</v>
      </c>
      <c r="D177" s="86"/>
      <c r="E177" s="10"/>
      <c r="F177" s="10"/>
      <c r="G177" s="87"/>
      <c r="H177" s="10"/>
      <c r="K177" s="86"/>
      <c r="L177" s="10"/>
      <c r="R177" s="88"/>
      <c r="S177" s="88"/>
      <c r="T177" s="88"/>
      <c r="U177" s="88"/>
      <c r="V177" s="88"/>
    </row>
    <row r="178" spans="7:22" s="4" customFormat="1" ht="18" customHeight="1">
      <c r="G178" s="100"/>
      <c r="H178" s="100"/>
      <c r="I178" s="100"/>
      <c r="J178" s="100"/>
      <c r="K178" s="100"/>
      <c r="L178" s="100"/>
      <c r="R178" s="101"/>
      <c r="S178" s="101"/>
      <c r="T178" s="101"/>
      <c r="U178" s="101"/>
      <c r="V178" s="101"/>
    </row>
    <row r="179" spans="6:22" s="4" customFormat="1" ht="13.5" thickBot="1">
      <c r="F179" s="105" t="e">
        <f>#REF!+#REF!</f>
        <v>#REF!</v>
      </c>
      <c r="G179" s="103"/>
      <c r="H179" s="106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U179" s="104"/>
      <c r="V179" s="28"/>
    </row>
    <row r="180" spans="2:22" s="4" customFormat="1" ht="13.5" customHeight="1" thickBot="1">
      <c r="B180" s="107"/>
      <c r="C180" s="108"/>
      <c r="D180" s="108"/>
      <c r="E180" s="108"/>
      <c r="F180" s="108"/>
      <c r="G180" s="108"/>
      <c r="H180" s="108"/>
      <c r="I180" s="109"/>
      <c r="J180" s="109"/>
      <c r="K180" s="110"/>
      <c r="L180" s="108"/>
      <c r="M180" s="108"/>
      <c r="N180" s="108"/>
      <c r="O180" s="108"/>
      <c r="P180" s="108"/>
      <c r="Q180" s="108"/>
      <c r="R180" s="108"/>
      <c r="S180" s="108"/>
      <c r="T180" s="108"/>
      <c r="U180" s="111"/>
      <c r="V180" s="28"/>
    </row>
    <row r="181" spans="2:22" s="4" customFormat="1" ht="18.75" customHeight="1" thickBot="1">
      <c r="B181" s="85"/>
      <c r="C181" s="176" t="s">
        <v>29</v>
      </c>
      <c r="D181" s="177"/>
      <c r="E181" s="112">
        <v>80</v>
      </c>
      <c r="F181" s="112">
        <v>90</v>
      </c>
      <c r="G181" s="112">
        <v>100</v>
      </c>
      <c r="H181" s="112">
        <v>110</v>
      </c>
      <c r="I181" s="112">
        <v>120</v>
      </c>
      <c r="J181" s="112">
        <v>130</v>
      </c>
      <c r="K181" s="112">
        <v>140</v>
      </c>
      <c r="L181" s="112">
        <v>150</v>
      </c>
      <c r="M181" s="112">
        <v>160</v>
      </c>
      <c r="N181" s="112">
        <v>170</v>
      </c>
      <c r="O181" s="112">
        <v>180</v>
      </c>
      <c r="P181" s="113">
        <v>190</v>
      </c>
      <c r="Q181" s="114">
        <v>200</v>
      </c>
      <c r="R181" s="115">
        <v>210</v>
      </c>
      <c r="S181" s="116">
        <v>220</v>
      </c>
      <c r="T181" s="28"/>
      <c r="U181" s="42"/>
      <c r="V181" s="28"/>
    </row>
    <row r="182" spans="2:22" s="4" customFormat="1" ht="18.75" customHeight="1">
      <c r="B182" s="85"/>
      <c r="C182" s="180" t="s">
        <v>25</v>
      </c>
      <c r="D182" s="181"/>
      <c r="E182" s="83">
        <f aca="true" t="shared" si="30" ref="E182:P182">ROUNDUP(F182-$U$131-E121+D121,-1)</f>
        <v>11020</v>
      </c>
      <c r="F182" s="83">
        <f t="shared" si="30"/>
        <v>12120</v>
      </c>
      <c r="G182" s="83">
        <f t="shared" si="30"/>
        <v>12980</v>
      </c>
      <c r="H182" s="83">
        <f t="shared" si="30"/>
        <v>13600</v>
      </c>
      <c r="I182" s="83">
        <f t="shared" si="30"/>
        <v>13950</v>
      </c>
      <c r="J182" s="83">
        <f t="shared" si="30"/>
        <v>14550</v>
      </c>
      <c r="K182" s="83">
        <f t="shared" si="30"/>
        <v>15410</v>
      </c>
      <c r="L182" s="83">
        <f t="shared" si="30"/>
        <v>17470</v>
      </c>
      <c r="M182" s="83">
        <f t="shared" si="30"/>
        <v>17850</v>
      </c>
      <c r="N182" s="83">
        <f t="shared" si="30"/>
        <v>18710</v>
      </c>
      <c r="O182" s="83">
        <f t="shared" si="30"/>
        <v>19570</v>
      </c>
      <c r="P182" s="83">
        <f t="shared" si="30"/>
        <v>20190</v>
      </c>
      <c r="Q182" s="117">
        <f>ROUNDUP(U130+P121,-1)</f>
        <v>20330</v>
      </c>
      <c r="R182" s="83">
        <f>ROUNDUP(Q182+$U$131+Q121-P121,-1)</f>
        <v>21190</v>
      </c>
      <c r="S182" s="83">
        <f>ROUNDUP(R182+$U$131+R121-Q121,-1)</f>
        <v>22050</v>
      </c>
      <c r="T182" s="28"/>
      <c r="U182" s="42"/>
      <c r="V182" s="28"/>
    </row>
    <row r="183" spans="2:22" s="4" customFormat="1" ht="18.75" customHeight="1">
      <c r="B183" s="85"/>
      <c r="C183" s="180" t="s">
        <v>26</v>
      </c>
      <c r="D183" s="181"/>
      <c r="E183" s="118">
        <f aca="true" t="shared" si="31" ref="E183:S183">ROUNDUP(E182+D128,-1)</f>
        <v>12100</v>
      </c>
      <c r="F183" s="33">
        <f t="shared" si="31"/>
        <v>13320</v>
      </c>
      <c r="G183" s="33">
        <f t="shared" si="31"/>
        <v>14300</v>
      </c>
      <c r="H183" s="33">
        <f t="shared" si="31"/>
        <v>15040</v>
      </c>
      <c r="I183" s="33">
        <f t="shared" si="31"/>
        <v>15390</v>
      </c>
      <c r="J183" s="33">
        <f t="shared" si="31"/>
        <v>15990</v>
      </c>
      <c r="K183" s="33">
        <f t="shared" si="31"/>
        <v>16970</v>
      </c>
      <c r="L183" s="33">
        <f t="shared" si="31"/>
        <v>18550</v>
      </c>
      <c r="M183" s="33">
        <f t="shared" si="31"/>
        <v>19170</v>
      </c>
      <c r="N183" s="33">
        <f t="shared" si="31"/>
        <v>20150</v>
      </c>
      <c r="O183" s="33">
        <f t="shared" si="31"/>
        <v>21010</v>
      </c>
      <c r="P183" s="33">
        <f t="shared" si="31"/>
        <v>21750</v>
      </c>
      <c r="Q183" s="119">
        <f t="shared" si="31"/>
        <v>22250</v>
      </c>
      <c r="R183" s="33">
        <f t="shared" si="31"/>
        <v>23230</v>
      </c>
      <c r="S183" s="95">
        <f t="shared" si="31"/>
        <v>24210</v>
      </c>
      <c r="T183" s="28"/>
      <c r="U183" s="42"/>
      <c r="V183" s="28"/>
    </row>
    <row r="184" spans="2:22" s="4" customFormat="1" ht="18.75" customHeight="1" thickBot="1">
      <c r="B184" s="85"/>
      <c r="C184" s="180" t="s">
        <v>27</v>
      </c>
      <c r="D184" s="181"/>
      <c r="E184" s="120">
        <f aca="true" t="shared" si="32" ref="E184:S184">ROUNDUP(E182+D135,-1)</f>
        <v>12940</v>
      </c>
      <c r="F184" s="84">
        <f t="shared" si="32"/>
        <v>14280</v>
      </c>
      <c r="G184" s="84">
        <f t="shared" si="32"/>
        <v>15380</v>
      </c>
      <c r="H184" s="84">
        <f t="shared" si="32"/>
        <v>16240</v>
      </c>
      <c r="I184" s="84">
        <f t="shared" si="32"/>
        <v>16710</v>
      </c>
      <c r="J184" s="84">
        <f t="shared" si="32"/>
        <v>17430</v>
      </c>
      <c r="K184" s="84">
        <f t="shared" si="32"/>
        <v>18530</v>
      </c>
      <c r="L184" s="84">
        <f t="shared" si="32"/>
        <v>20230</v>
      </c>
      <c r="M184" s="84">
        <f t="shared" si="32"/>
        <v>20970</v>
      </c>
      <c r="N184" s="84">
        <f t="shared" si="32"/>
        <v>22070</v>
      </c>
      <c r="O184" s="84">
        <f t="shared" si="32"/>
        <v>23050</v>
      </c>
      <c r="P184" s="84">
        <f t="shared" si="32"/>
        <v>23910</v>
      </c>
      <c r="Q184" s="121">
        <f t="shared" si="32"/>
        <v>24530</v>
      </c>
      <c r="R184" s="84">
        <f t="shared" si="32"/>
        <v>25630</v>
      </c>
      <c r="S184" s="122">
        <f t="shared" si="32"/>
        <v>26730</v>
      </c>
      <c r="T184" s="28"/>
      <c r="U184" s="42"/>
      <c r="V184" s="28"/>
    </row>
    <row r="185" spans="2:22" s="4" customFormat="1" ht="18.75" customHeight="1">
      <c r="B185" s="85"/>
      <c r="C185" s="28"/>
      <c r="D185" s="28"/>
      <c r="E185" s="28"/>
      <c r="F185" s="28"/>
      <c r="G185" s="28"/>
      <c r="H185" s="28"/>
      <c r="I185" s="123"/>
      <c r="J185" s="123"/>
      <c r="K185" s="124"/>
      <c r="L185" s="28"/>
      <c r="M185" s="28"/>
      <c r="N185" s="28"/>
      <c r="O185" s="28"/>
      <c r="P185" s="28"/>
      <c r="Q185" s="28"/>
      <c r="R185" s="28"/>
      <c r="S185" s="28"/>
      <c r="T185" s="28"/>
      <c r="U185" s="42"/>
      <c r="V185" s="28"/>
    </row>
    <row r="186" spans="2:22" s="4" customFormat="1" ht="18.75" customHeight="1">
      <c r="B186" s="85"/>
      <c r="D186" s="32"/>
      <c r="E186" s="60"/>
      <c r="F186" s="60"/>
      <c r="G186" s="60"/>
      <c r="H186" s="28"/>
      <c r="I186" s="182" t="s">
        <v>30</v>
      </c>
      <c r="J186" s="183"/>
      <c r="K186" s="183"/>
      <c r="L186" s="183"/>
      <c r="M186" s="183"/>
      <c r="N186" s="183"/>
      <c r="O186" s="125"/>
      <c r="P186" s="29" t="s">
        <v>31</v>
      </c>
      <c r="R186" s="30"/>
      <c r="S186" s="30"/>
      <c r="T186" s="30"/>
      <c r="U186" s="31"/>
      <c r="V186" s="30"/>
    </row>
    <row r="187" spans="2:22" s="4" customFormat="1" ht="18.75" customHeight="1">
      <c r="B187" s="85"/>
      <c r="D187" s="32"/>
      <c r="E187" s="26"/>
      <c r="F187" s="52"/>
      <c r="G187" s="126"/>
      <c r="H187" s="28"/>
      <c r="I187" s="183"/>
      <c r="J187" s="183"/>
      <c r="K187" s="183"/>
      <c r="L187" s="183"/>
      <c r="M187" s="183"/>
      <c r="N187" s="183"/>
      <c r="O187" s="125"/>
      <c r="P187" s="35" t="s">
        <v>32</v>
      </c>
      <c r="R187" s="36"/>
      <c r="S187" s="36"/>
      <c r="T187" s="28"/>
      <c r="U187" s="127"/>
      <c r="V187" s="30"/>
    </row>
    <row r="188" spans="2:22" s="4" customFormat="1" ht="18.75" customHeight="1">
      <c r="B188" s="85"/>
      <c r="C188" s="32"/>
      <c r="D188" s="32"/>
      <c r="E188" s="26"/>
      <c r="F188" s="52"/>
      <c r="G188" s="126"/>
      <c r="H188" s="28"/>
      <c r="I188" s="183"/>
      <c r="J188" s="183"/>
      <c r="K188" s="183"/>
      <c r="L188" s="183"/>
      <c r="M188" s="183"/>
      <c r="N188" s="183"/>
      <c r="O188" s="125"/>
      <c r="P188" s="35" t="s">
        <v>9</v>
      </c>
      <c r="R188" s="36"/>
      <c r="S188" s="36"/>
      <c r="T188" s="28"/>
      <c r="U188" s="127" t="s">
        <v>33</v>
      </c>
      <c r="V188" s="28"/>
    </row>
    <row r="189" spans="2:22" s="4" customFormat="1" ht="18.75" customHeight="1">
      <c r="B189" s="85"/>
      <c r="C189" s="32"/>
      <c r="D189" s="32"/>
      <c r="E189" s="26"/>
      <c r="F189" s="52"/>
      <c r="G189" s="126"/>
      <c r="H189" s="28"/>
      <c r="I189" s="182" t="s">
        <v>34</v>
      </c>
      <c r="J189" s="184"/>
      <c r="K189" s="184"/>
      <c r="L189" s="184"/>
      <c r="M189" s="184"/>
      <c r="N189" s="184"/>
      <c r="O189" s="125"/>
      <c r="P189" s="35" t="s">
        <v>39</v>
      </c>
      <c r="R189" s="36"/>
      <c r="S189" s="36"/>
      <c r="T189" s="28"/>
      <c r="U189" s="127" t="s">
        <v>12</v>
      </c>
      <c r="V189" s="28"/>
    </row>
    <row r="190" spans="2:22" s="4" customFormat="1" ht="18.75" customHeight="1">
      <c r="B190" s="85"/>
      <c r="C190" s="32"/>
      <c r="D190" s="32"/>
      <c r="E190" s="26"/>
      <c r="F190" s="52"/>
      <c r="G190" s="126"/>
      <c r="H190" s="28"/>
      <c r="I190" s="184"/>
      <c r="J190" s="184"/>
      <c r="K190" s="184"/>
      <c r="L190" s="184"/>
      <c r="M190" s="184"/>
      <c r="N190" s="184"/>
      <c r="O190" s="128"/>
      <c r="P190" s="35" t="s">
        <v>40</v>
      </c>
      <c r="R190" s="36"/>
      <c r="S190" s="36"/>
      <c r="T190" s="28"/>
      <c r="U190" s="127" t="s">
        <v>14</v>
      </c>
      <c r="V190" s="28"/>
    </row>
    <row r="191" spans="2:22" s="4" customFormat="1" ht="18.75" customHeight="1">
      <c r="B191" s="85"/>
      <c r="C191" s="32"/>
      <c r="D191" s="32"/>
      <c r="E191" s="26"/>
      <c r="F191" s="52"/>
      <c r="G191" s="126"/>
      <c r="H191" s="28"/>
      <c r="I191" s="184"/>
      <c r="J191" s="184"/>
      <c r="K191" s="184"/>
      <c r="L191" s="184"/>
      <c r="M191" s="184"/>
      <c r="N191" s="184"/>
      <c r="O191" s="128"/>
      <c r="P191" s="35" t="s">
        <v>41</v>
      </c>
      <c r="R191" s="36"/>
      <c r="S191" s="36"/>
      <c r="T191" s="28"/>
      <c r="U191" s="127" t="s">
        <v>16</v>
      </c>
      <c r="V191" s="28"/>
    </row>
    <row r="192" spans="2:22" s="4" customFormat="1" ht="18.75" customHeight="1">
      <c r="B192" s="85"/>
      <c r="C192" s="32"/>
      <c r="D192" s="32"/>
      <c r="E192" s="26"/>
      <c r="F192" s="52"/>
      <c r="G192" s="126"/>
      <c r="H192" s="28"/>
      <c r="I192" s="184"/>
      <c r="J192" s="184"/>
      <c r="K192" s="184"/>
      <c r="L192" s="184"/>
      <c r="M192" s="184"/>
      <c r="N192" s="184"/>
      <c r="O192" s="28"/>
      <c r="P192" s="59" t="s">
        <v>42</v>
      </c>
      <c r="R192" s="36"/>
      <c r="S192" s="36"/>
      <c r="T192" s="28"/>
      <c r="U192" s="127" t="s">
        <v>18</v>
      </c>
      <c r="V192" s="28"/>
    </row>
    <row r="193" spans="2:22" s="4" customFormat="1" ht="18.75" customHeight="1">
      <c r="B193" s="85"/>
      <c r="C193" s="32"/>
      <c r="D193" s="32"/>
      <c r="E193" s="26"/>
      <c r="F193" s="52"/>
      <c r="G193" s="126"/>
      <c r="H193" s="28"/>
      <c r="I193" s="28"/>
      <c r="J193" s="28"/>
      <c r="K193" s="28"/>
      <c r="L193" s="28"/>
      <c r="M193" s="28"/>
      <c r="N193" s="28"/>
      <c r="O193" s="28"/>
      <c r="P193" s="35" t="s">
        <v>19</v>
      </c>
      <c r="R193" s="36"/>
      <c r="S193" s="36"/>
      <c r="T193" s="28"/>
      <c r="U193" s="127" t="s">
        <v>20</v>
      </c>
      <c r="V193" s="28"/>
    </row>
    <row r="194" spans="2:22" s="4" customFormat="1" ht="18.75" customHeight="1">
      <c r="B194" s="85"/>
      <c r="C194" s="32"/>
      <c r="D194" s="32"/>
      <c r="E194" s="26"/>
      <c r="F194" s="52"/>
      <c r="G194" s="126"/>
      <c r="H194" s="28"/>
      <c r="I194" s="123"/>
      <c r="J194" s="123"/>
      <c r="K194" s="124"/>
      <c r="L194" s="28"/>
      <c r="M194" s="28"/>
      <c r="N194" s="28"/>
      <c r="O194" s="28"/>
      <c r="P194" s="28"/>
      <c r="Q194" s="170" t="s">
        <v>21</v>
      </c>
      <c r="R194" s="171"/>
      <c r="S194" s="171"/>
      <c r="T194" s="171"/>
      <c r="U194" s="172"/>
      <c r="V194" s="129"/>
    </row>
    <row r="195" spans="2:22" s="4" customFormat="1" ht="18.75" customHeight="1">
      <c r="B195" s="85"/>
      <c r="C195" s="32"/>
      <c r="D195" s="32"/>
      <c r="E195" s="200" t="s">
        <v>35</v>
      </c>
      <c r="F195" s="52"/>
      <c r="G195" s="126"/>
      <c r="H195" s="28"/>
      <c r="I195" s="123"/>
      <c r="J195" s="123"/>
      <c r="K195" s="124"/>
      <c r="L195" s="28"/>
      <c r="M195" s="28"/>
      <c r="N195" s="28"/>
      <c r="O195" s="28"/>
      <c r="P195" s="28"/>
      <c r="Q195" s="171"/>
      <c r="R195" s="171"/>
      <c r="S195" s="171"/>
      <c r="T195" s="171"/>
      <c r="U195" s="172"/>
      <c r="V195" s="129"/>
    </row>
    <row r="196" spans="2:22" s="4" customFormat="1" ht="18.75" customHeight="1">
      <c r="B196" s="85"/>
      <c r="C196" s="32"/>
      <c r="D196" s="32"/>
      <c r="E196" s="26"/>
      <c r="F196" s="52"/>
      <c r="G196" s="126"/>
      <c r="H196" s="28"/>
      <c r="I196" s="123"/>
      <c r="J196" s="123"/>
      <c r="K196" s="124"/>
      <c r="L196" s="28"/>
      <c r="M196" s="28"/>
      <c r="N196" s="28"/>
      <c r="O196" s="28"/>
      <c r="P196" s="28"/>
      <c r="Q196" s="28"/>
      <c r="R196" s="28"/>
      <c r="S196" s="28"/>
      <c r="T196" s="28"/>
      <c r="U196" s="42"/>
      <c r="V196" s="28"/>
    </row>
    <row r="197" spans="2:22" s="4" customFormat="1" ht="18.75" customHeight="1" thickBot="1">
      <c r="B197" s="130"/>
      <c r="C197" s="73"/>
      <c r="D197" s="73"/>
      <c r="E197" s="131"/>
      <c r="F197" s="132"/>
      <c r="G197" s="71"/>
      <c r="H197" s="71"/>
      <c r="I197" s="72"/>
      <c r="J197" s="72"/>
      <c r="K197" s="73"/>
      <c r="L197" s="71"/>
      <c r="M197" s="71"/>
      <c r="N197" s="71"/>
      <c r="O197" s="71"/>
      <c r="P197" s="71"/>
      <c r="Q197" s="71"/>
      <c r="R197" s="71"/>
      <c r="S197" s="71"/>
      <c r="T197" s="71"/>
      <c r="U197" s="74"/>
      <c r="V197" s="28"/>
    </row>
    <row r="198" spans="9:22" s="4" customFormat="1" ht="18.75" customHeight="1">
      <c r="I198" s="123"/>
      <c r="J198" s="123"/>
      <c r="K198" s="124"/>
      <c r="V198" s="28"/>
    </row>
    <row r="199" spans="3:22" s="4" customFormat="1" ht="25.5">
      <c r="C199" s="135" t="s">
        <v>38</v>
      </c>
      <c r="D199" s="136"/>
      <c r="E199" s="137"/>
      <c r="F199" s="137"/>
      <c r="G199" s="138"/>
      <c r="H199" s="139"/>
      <c r="I199" s="123"/>
      <c r="J199" s="123"/>
      <c r="K199" s="124"/>
      <c r="L199" s="138"/>
      <c r="V199" s="28"/>
    </row>
    <row r="200" spans="3:13" s="4" customFormat="1" ht="18.75" customHeight="1" thickBot="1">
      <c r="C200" s="140"/>
      <c r="D200" s="136"/>
      <c r="E200" s="137"/>
      <c r="F200" s="137"/>
      <c r="G200" s="138"/>
      <c r="H200" s="139"/>
      <c r="I200" s="123"/>
      <c r="J200" s="123"/>
      <c r="K200" s="124"/>
      <c r="L200" s="138"/>
      <c r="M200" s="28"/>
    </row>
    <row r="201" spans="2:22" s="4" customFormat="1" ht="14.25" customHeight="1" thickBot="1">
      <c r="B201" s="107"/>
      <c r="C201" s="141"/>
      <c r="D201" s="142"/>
      <c r="E201" s="142"/>
      <c r="F201" s="142"/>
      <c r="G201" s="143"/>
      <c r="H201" s="143"/>
      <c r="I201" s="109"/>
      <c r="J201" s="144"/>
      <c r="V201" s="28"/>
    </row>
    <row r="202" spans="2:21" s="4" customFormat="1" ht="18.75" customHeight="1" thickBot="1" thickTop="1">
      <c r="B202" s="85"/>
      <c r="C202" s="178" t="str">
        <f>K5</f>
        <v>8 категория</v>
      </c>
      <c r="D202" s="179"/>
      <c r="E202" s="145">
        <f>ROUNDUP(D138+U137,-1)</f>
        <v>6260</v>
      </c>
      <c r="F202" s="146"/>
      <c r="G202" s="104"/>
      <c r="H202" s="104"/>
      <c r="I202" s="104"/>
      <c r="J202" s="147"/>
      <c r="L202" s="157"/>
      <c r="M202" s="158"/>
      <c r="N202" s="158"/>
      <c r="O202" s="158"/>
      <c r="P202" s="158"/>
      <c r="Q202" s="158"/>
      <c r="R202" s="158"/>
      <c r="S202" s="158"/>
      <c r="T202" s="158"/>
      <c r="U202" s="159"/>
    </row>
    <row r="203" spans="2:21" s="4" customFormat="1" ht="18.75" customHeight="1">
      <c r="B203" s="85"/>
      <c r="C203" s="148"/>
      <c r="D203" s="148"/>
      <c r="E203" s="149"/>
      <c r="F203" s="150"/>
      <c r="G203" s="104"/>
      <c r="H203" s="104"/>
      <c r="I203" s="104"/>
      <c r="J203" s="147"/>
      <c r="L203" s="160"/>
      <c r="M203" s="161" t="s">
        <v>43</v>
      </c>
      <c r="N203" s="28"/>
      <c r="O203" s="28"/>
      <c r="P203" s="28"/>
      <c r="Q203" s="28"/>
      <c r="R203" s="28"/>
      <c r="S203" s="28"/>
      <c r="T203" s="28"/>
      <c r="U203" s="162"/>
    </row>
    <row r="204" spans="2:22" ht="20.25">
      <c r="B204" s="151"/>
      <c r="C204" s="152"/>
      <c r="D204" s="152"/>
      <c r="E204" s="152"/>
      <c r="F204" s="152"/>
      <c r="G204" s="152"/>
      <c r="H204" s="152"/>
      <c r="I204" s="152"/>
      <c r="J204" s="153"/>
      <c r="K204" s="4"/>
      <c r="L204" s="160"/>
      <c r="M204" s="163" t="s">
        <v>44</v>
      </c>
      <c r="N204" s="163"/>
      <c r="O204" s="28"/>
      <c r="P204" s="28"/>
      <c r="Q204" s="28"/>
      <c r="R204" s="28"/>
      <c r="S204" s="28"/>
      <c r="T204" s="28"/>
      <c r="U204" s="162"/>
      <c r="V204" s="4"/>
    </row>
    <row r="205" spans="2:22" ht="20.25">
      <c r="B205" s="151"/>
      <c r="C205" s="152"/>
      <c r="D205" s="152"/>
      <c r="E205" s="152"/>
      <c r="F205" s="152"/>
      <c r="G205" s="152"/>
      <c r="H205" s="152"/>
      <c r="I205" s="152"/>
      <c r="J205" s="153"/>
      <c r="K205" s="4"/>
      <c r="L205" s="160"/>
      <c r="M205" s="163" t="s">
        <v>45</v>
      </c>
      <c r="N205" s="163"/>
      <c r="O205" s="28"/>
      <c r="P205" s="28"/>
      <c r="Q205" s="28"/>
      <c r="R205" s="28"/>
      <c r="S205" s="28"/>
      <c r="T205" s="28"/>
      <c r="U205" s="162"/>
      <c r="V205" s="4"/>
    </row>
    <row r="206" spans="2:22" ht="20.25">
      <c r="B206" s="151"/>
      <c r="C206" s="152"/>
      <c r="D206" s="152"/>
      <c r="E206" s="152"/>
      <c r="F206" s="152"/>
      <c r="G206" s="152"/>
      <c r="H206" s="152"/>
      <c r="I206" s="152"/>
      <c r="J206" s="153"/>
      <c r="K206" s="4"/>
      <c r="L206" s="160"/>
      <c r="M206" s="163" t="s">
        <v>46</v>
      </c>
      <c r="N206" s="163"/>
      <c r="O206" s="28"/>
      <c r="P206" s="28"/>
      <c r="Q206" s="28"/>
      <c r="R206" s="28"/>
      <c r="S206" s="28"/>
      <c r="T206" s="28"/>
      <c r="U206" s="162"/>
      <c r="V206" s="4"/>
    </row>
    <row r="207" spans="2:22" ht="20.25">
      <c r="B207" s="151"/>
      <c r="C207" s="152"/>
      <c r="D207" s="152"/>
      <c r="E207" s="152"/>
      <c r="F207" s="152"/>
      <c r="G207" s="152"/>
      <c r="H207" s="152"/>
      <c r="I207" s="152"/>
      <c r="J207" s="153"/>
      <c r="K207" s="4"/>
      <c r="L207" s="160"/>
      <c r="M207" s="163" t="s">
        <v>47</v>
      </c>
      <c r="N207" s="163"/>
      <c r="O207" s="28"/>
      <c r="P207" s="28"/>
      <c r="Q207" s="28"/>
      <c r="R207" s="28"/>
      <c r="S207" s="28"/>
      <c r="T207" s="28"/>
      <c r="U207" s="162"/>
      <c r="V207" s="4"/>
    </row>
    <row r="208" spans="2:22" ht="20.25">
      <c r="B208" s="151"/>
      <c r="C208" s="152"/>
      <c r="D208" s="152"/>
      <c r="E208" s="152"/>
      <c r="F208" s="152"/>
      <c r="G208" s="152"/>
      <c r="H208" s="152"/>
      <c r="I208" s="152"/>
      <c r="J208" s="153"/>
      <c r="K208" s="4"/>
      <c r="L208" s="160"/>
      <c r="M208" s="163" t="s">
        <v>48</v>
      </c>
      <c r="N208" s="163"/>
      <c r="O208" s="28"/>
      <c r="P208" s="28"/>
      <c r="Q208" s="28"/>
      <c r="R208" s="28"/>
      <c r="S208" s="28"/>
      <c r="T208" s="28"/>
      <c r="U208" s="162"/>
      <c r="V208" s="4"/>
    </row>
    <row r="209" spans="2:22" ht="20.25">
      <c r="B209" s="151"/>
      <c r="C209" s="152"/>
      <c r="D209" s="152"/>
      <c r="E209" s="152"/>
      <c r="F209" s="152"/>
      <c r="G209" s="152"/>
      <c r="H209" s="152"/>
      <c r="I209" s="152"/>
      <c r="J209" s="153"/>
      <c r="K209" s="4"/>
      <c r="L209" s="160"/>
      <c r="M209" s="163" t="s">
        <v>49</v>
      </c>
      <c r="N209" s="163"/>
      <c r="O209" s="28"/>
      <c r="P209" s="28"/>
      <c r="Q209" s="28"/>
      <c r="R209" s="28"/>
      <c r="S209" s="28"/>
      <c r="T209" s="28"/>
      <c r="U209" s="162"/>
      <c r="V209" s="4"/>
    </row>
    <row r="210" spans="2:22" ht="15.75" thickBot="1">
      <c r="B210" s="154"/>
      <c r="C210" s="155"/>
      <c r="D210" s="155"/>
      <c r="E210" s="155"/>
      <c r="F210" s="155"/>
      <c r="G210" s="155"/>
      <c r="H210" s="155"/>
      <c r="I210" s="155"/>
      <c r="J210" s="156"/>
      <c r="K210" s="4"/>
      <c r="L210" s="164"/>
      <c r="M210" s="165"/>
      <c r="N210" s="165"/>
      <c r="O210" s="165"/>
      <c r="P210" s="165"/>
      <c r="Q210" s="165"/>
      <c r="R210" s="165"/>
      <c r="S210" s="165"/>
      <c r="T210" s="165"/>
      <c r="U210" s="166"/>
      <c r="V210" s="4"/>
    </row>
    <row r="211" spans="2:22" ht="15">
      <c r="B211" s="152"/>
      <c r="C211" s="152"/>
      <c r="D211" s="152"/>
      <c r="E211" s="152"/>
      <c r="F211" s="152"/>
      <c r="G211" s="152"/>
      <c r="H211" s="152"/>
      <c r="I211" s="152"/>
      <c r="J211" s="15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0" s="4" customFormat="1" ht="18.75" customHeight="1">
      <c r="B212" s="167" t="s">
        <v>50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s="4" customFormat="1" ht="18.75" customHeight="1">
      <c r="B213" s="167" t="s">
        <v>51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s="4" customFormat="1" ht="18.75" customHeight="1">
      <c r="B214" s="167" t="s">
        <v>52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s="4" customFormat="1" ht="18.75" customHeight="1">
      <c r="B215" s="168" t="s">
        <v>53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</sheetData>
  <sheetProtection/>
  <mergeCells count="71">
    <mergeCell ref="K168:T172"/>
    <mergeCell ref="C1:J1"/>
    <mergeCell ref="N1:U4"/>
    <mergeCell ref="C2:K4"/>
    <mergeCell ref="K5:L5"/>
    <mergeCell ref="C10:D10"/>
    <mergeCell ref="D11:D14"/>
    <mergeCell ref="E15:E18"/>
    <mergeCell ref="F19:F22"/>
    <mergeCell ref="G23:G26"/>
    <mergeCell ref="H27:H30"/>
    <mergeCell ref="I31:I34"/>
    <mergeCell ref="J35:J38"/>
    <mergeCell ref="K39:K42"/>
    <mergeCell ref="P39:T41"/>
    <mergeCell ref="C45:D45"/>
    <mergeCell ref="D46:D49"/>
    <mergeCell ref="E50:E53"/>
    <mergeCell ref="F54:F57"/>
    <mergeCell ref="G58:G61"/>
    <mergeCell ref="H62:H65"/>
    <mergeCell ref="I66:I69"/>
    <mergeCell ref="J70:J73"/>
    <mergeCell ref="K74:K77"/>
    <mergeCell ref="P74:T76"/>
    <mergeCell ref="C81:D81"/>
    <mergeCell ref="D82:D85"/>
    <mergeCell ref="E86:E89"/>
    <mergeCell ref="F90:F93"/>
    <mergeCell ref="G94:G97"/>
    <mergeCell ref="H98:H101"/>
    <mergeCell ref="I102:I105"/>
    <mergeCell ref="J106:J109"/>
    <mergeCell ref="K110:K113"/>
    <mergeCell ref="P110:T112"/>
    <mergeCell ref="B116:R116"/>
    <mergeCell ref="B117:C117"/>
    <mergeCell ref="B118:C118"/>
    <mergeCell ref="B119:C119"/>
    <mergeCell ref="B120:C120"/>
    <mergeCell ref="B121:C121"/>
    <mergeCell ref="B123:R123"/>
    <mergeCell ref="B124:C124"/>
    <mergeCell ref="B125:C125"/>
    <mergeCell ref="B126:C126"/>
    <mergeCell ref="B127:C127"/>
    <mergeCell ref="B128:C128"/>
    <mergeCell ref="B130:R130"/>
    <mergeCell ref="B131:C131"/>
    <mergeCell ref="B132:C132"/>
    <mergeCell ref="B133:C133"/>
    <mergeCell ref="B134:C134"/>
    <mergeCell ref="B135:C135"/>
    <mergeCell ref="C142:D142"/>
    <mergeCell ref="D143:D145"/>
    <mergeCell ref="E146:E148"/>
    <mergeCell ref="F149:F151"/>
    <mergeCell ref="G152:G154"/>
    <mergeCell ref="H155:H157"/>
    <mergeCell ref="I158:I160"/>
    <mergeCell ref="J161:J163"/>
    <mergeCell ref="I186:N188"/>
    <mergeCell ref="I189:N192"/>
    <mergeCell ref="Q194:U195"/>
    <mergeCell ref="C202:D202"/>
    <mergeCell ref="K164:K166"/>
    <mergeCell ref="P164:T165"/>
    <mergeCell ref="C181:D181"/>
    <mergeCell ref="C182:D182"/>
    <mergeCell ref="C183:D183"/>
    <mergeCell ref="C184:D1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5"/>
  <sheetViews>
    <sheetView view="pageBreakPreview" zoomScale="60" zoomScalePageLayoutView="0" workbookViewId="0" topLeftCell="A160">
      <selection activeCell="K168" sqref="K168:T172"/>
    </sheetView>
  </sheetViews>
  <sheetFormatPr defaultColWidth="9.140625" defaultRowHeight="15"/>
  <sheetData>
    <row r="1" spans="3:22" s="4" customFormat="1" ht="18.75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"/>
      <c r="L1" s="1"/>
      <c r="M1" s="2"/>
      <c r="N1" s="193" t="s">
        <v>55</v>
      </c>
      <c r="O1" s="194"/>
      <c r="P1" s="194"/>
      <c r="Q1" s="194"/>
      <c r="R1" s="194"/>
      <c r="S1" s="194"/>
      <c r="T1" s="194"/>
      <c r="U1" s="194"/>
      <c r="V1" s="3"/>
    </row>
    <row r="2" spans="2:22" s="4" customFormat="1" ht="18.75" customHeight="1">
      <c r="B2" s="169">
        <f>1400*2</f>
        <v>2800</v>
      </c>
      <c r="C2" s="197" t="s">
        <v>56</v>
      </c>
      <c r="D2" s="197"/>
      <c r="E2" s="197"/>
      <c r="F2" s="197"/>
      <c r="G2" s="197"/>
      <c r="H2" s="197"/>
      <c r="I2" s="197"/>
      <c r="J2" s="197"/>
      <c r="K2" s="197"/>
      <c r="L2" s="5"/>
      <c r="M2" s="5"/>
      <c r="N2" s="194"/>
      <c r="O2" s="194"/>
      <c r="P2" s="194"/>
      <c r="Q2" s="194"/>
      <c r="R2" s="194"/>
      <c r="S2" s="194"/>
      <c r="T2" s="194"/>
      <c r="U2" s="194"/>
      <c r="V2" s="3"/>
    </row>
    <row r="3" spans="2:22" s="4" customFormat="1" ht="18.75" customHeight="1">
      <c r="B3" s="169">
        <f>143*2</f>
        <v>286</v>
      </c>
      <c r="C3" s="197"/>
      <c r="D3" s="197"/>
      <c r="E3" s="197"/>
      <c r="F3" s="197"/>
      <c r="G3" s="197"/>
      <c r="H3" s="197"/>
      <c r="I3" s="197"/>
      <c r="J3" s="197"/>
      <c r="K3" s="197"/>
      <c r="L3" s="5"/>
      <c r="M3" s="5"/>
      <c r="N3" s="194"/>
      <c r="O3" s="194"/>
      <c r="P3" s="194"/>
      <c r="Q3" s="194"/>
      <c r="R3" s="194"/>
      <c r="S3" s="194"/>
      <c r="T3" s="194"/>
      <c r="U3" s="194"/>
      <c r="V3" s="3"/>
    </row>
    <row r="4" spans="2:22" s="4" customFormat="1" ht="18.75" customHeight="1">
      <c r="B4" s="169">
        <f>11.6*2</f>
        <v>23.2</v>
      </c>
      <c r="C4" s="197"/>
      <c r="D4" s="197"/>
      <c r="E4" s="197"/>
      <c r="F4" s="197"/>
      <c r="G4" s="197"/>
      <c r="H4" s="197"/>
      <c r="I4" s="197"/>
      <c r="J4" s="197"/>
      <c r="K4" s="197"/>
      <c r="L4" s="6"/>
      <c r="M4" s="6"/>
      <c r="N4" s="194"/>
      <c r="O4" s="194"/>
      <c r="P4" s="194"/>
      <c r="Q4" s="194"/>
      <c r="R4" s="194"/>
      <c r="S4" s="194"/>
      <c r="T4" s="194"/>
      <c r="U4" s="194"/>
      <c r="V4" s="3"/>
    </row>
    <row r="5" spans="2:16" s="4" customFormat="1" ht="17.25" customHeight="1">
      <c r="B5" s="8" t="s">
        <v>1</v>
      </c>
      <c r="C5" s="6"/>
      <c r="D5" s="9"/>
      <c r="E5" s="9"/>
      <c r="F5" s="9"/>
      <c r="G5" s="9"/>
      <c r="H5" s="9"/>
      <c r="I5" s="9"/>
      <c r="J5" s="9"/>
      <c r="K5" s="195" t="s">
        <v>63</v>
      </c>
      <c r="L5" s="195"/>
      <c r="M5" s="9"/>
      <c r="N5" s="10"/>
      <c r="O5" s="10"/>
      <c r="P5" s="10"/>
    </row>
    <row r="6" spans="3:22" s="4" customFormat="1" ht="18" customHeight="1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0"/>
      <c r="P6" s="10"/>
      <c r="Q6" s="7"/>
      <c r="R6" s="7"/>
      <c r="S6" s="7"/>
      <c r="T6" s="7"/>
      <c r="U6" s="7"/>
      <c r="V6" s="7"/>
    </row>
    <row r="7" spans="3:22" s="4" customFormat="1" ht="25.5" hidden="1"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/>
    </row>
    <row r="8" ht="15" hidden="1"/>
    <row r="9" spans="2:22" s="16" customFormat="1" ht="18.75" customHeight="1" hidden="1">
      <c r="B9" s="17"/>
      <c r="C9" s="18"/>
      <c r="D9" s="19"/>
      <c r="E9" s="18"/>
      <c r="F9" s="18"/>
      <c r="G9" s="20"/>
      <c r="H9" s="18"/>
      <c r="I9" s="21"/>
      <c r="J9" s="22"/>
      <c r="K9" s="22"/>
      <c r="L9" s="23"/>
      <c r="M9" s="21"/>
      <c r="N9" s="21"/>
      <c r="O9" s="21"/>
      <c r="P9" s="21"/>
      <c r="Q9" s="21"/>
      <c r="R9" s="21"/>
      <c r="S9" s="21"/>
      <c r="T9" s="21"/>
      <c r="U9" s="24"/>
      <c r="V9" s="15"/>
    </row>
    <row r="10" spans="3:22" s="4" customFormat="1" ht="18.75" customHeight="1" hidden="1">
      <c r="C10" s="188" t="s">
        <v>3</v>
      </c>
      <c r="D10" s="189"/>
      <c r="E10" s="27">
        <v>140</v>
      </c>
      <c r="F10" s="27">
        <v>150</v>
      </c>
      <c r="G10" s="27">
        <v>160</v>
      </c>
      <c r="H10" s="27">
        <v>170</v>
      </c>
      <c r="I10" s="27">
        <v>180</v>
      </c>
      <c r="J10" s="27">
        <v>190</v>
      </c>
      <c r="K10" s="27">
        <v>200</v>
      </c>
      <c r="L10" s="27">
        <v>210</v>
      </c>
      <c r="M10" s="27">
        <v>220</v>
      </c>
      <c r="N10" s="28"/>
      <c r="O10" s="28"/>
      <c r="P10" s="82" t="s">
        <v>4</v>
      </c>
      <c r="Q10" s="30"/>
      <c r="R10" s="30"/>
      <c r="S10" s="30"/>
      <c r="T10" s="30"/>
      <c r="U10" s="31"/>
      <c r="V10" s="28"/>
    </row>
    <row r="11" spans="3:22" s="4" customFormat="1" ht="18.75" customHeight="1" hidden="1">
      <c r="C11" s="32"/>
      <c r="D11" s="192">
        <v>105</v>
      </c>
      <c r="E11" s="33">
        <v>4.4</v>
      </c>
      <c r="F11" s="33">
        <v>4.5</v>
      </c>
      <c r="G11" s="33">
        <v>4.6</v>
      </c>
      <c r="H11" s="33">
        <v>4.9</v>
      </c>
      <c r="I11" s="33">
        <v>5.1</v>
      </c>
      <c r="J11" s="33">
        <v>5.3</v>
      </c>
      <c r="K11" s="33">
        <v>5.5</v>
      </c>
      <c r="L11" s="33">
        <v>5.7</v>
      </c>
      <c r="M11" s="33">
        <v>5.8</v>
      </c>
      <c r="N11" s="34" t="s">
        <v>5</v>
      </c>
      <c r="O11" s="28"/>
      <c r="P11" s="35" t="s">
        <v>24</v>
      </c>
      <c r="Q11" s="36"/>
      <c r="R11" s="36"/>
      <c r="S11" s="36"/>
      <c r="T11" s="36"/>
      <c r="U11" s="31"/>
      <c r="V11" s="28"/>
    </row>
    <row r="12" spans="3:22" s="4" customFormat="1" ht="18.75" customHeight="1" hidden="1">
      <c r="C12" s="32"/>
      <c r="D12" s="192"/>
      <c r="E12" s="33">
        <v>1</v>
      </c>
      <c r="F12" s="33">
        <v>1.1</v>
      </c>
      <c r="G12" s="33">
        <v>1.2</v>
      </c>
      <c r="H12" s="33">
        <v>1.2</v>
      </c>
      <c r="I12" s="33">
        <v>1.2</v>
      </c>
      <c r="J12" s="33">
        <v>1.3</v>
      </c>
      <c r="K12" s="33">
        <v>1.4</v>
      </c>
      <c r="L12" s="33">
        <v>1.5</v>
      </c>
      <c r="M12" s="33">
        <v>1.6</v>
      </c>
      <c r="N12" s="34" t="s">
        <v>6</v>
      </c>
      <c r="O12" s="28"/>
      <c r="P12" s="35"/>
      <c r="Q12" s="36"/>
      <c r="R12" s="36"/>
      <c r="S12" s="36"/>
      <c r="T12" s="36"/>
      <c r="U12" s="31"/>
      <c r="V12" s="28"/>
    </row>
    <row r="13" spans="2:22" s="4" customFormat="1" ht="18.75" customHeight="1" hidden="1">
      <c r="B13" s="25"/>
      <c r="C13" s="32"/>
      <c r="D13" s="192"/>
      <c r="E13" s="33">
        <v>1.2</v>
      </c>
      <c r="F13" s="33">
        <v>1.3</v>
      </c>
      <c r="G13" s="33">
        <v>1.4</v>
      </c>
      <c r="H13" s="33">
        <v>1.5</v>
      </c>
      <c r="I13" s="33">
        <v>1.6</v>
      </c>
      <c r="J13" s="33">
        <v>1.7</v>
      </c>
      <c r="K13" s="33">
        <v>1.8</v>
      </c>
      <c r="L13" s="37">
        <v>1.9</v>
      </c>
      <c r="M13" s="33">
        <v>2</v>
      </c>
      <c r="N13" s="34" t="s">
        <v>7</v>
      </c>
      <c r="O13" s="28"/>
      <c r="P13" s="35"/>
      <c r="Q13" s="36"/>
      <c r="R13" s="36"/>
      <c r="S13" s="36"/>
      <c r="T13" s="36"/>
      <c r="U13" s="31"/>
      <c r="V13" s="28"/>
    </row>
    <row r="14" spans="2:22" s="4" customFormat="1" ht="18.75" customHeight="1" hidden="1">
      <c r="B14" s="25"/>
      <c r="C14" s="32"/>
      <c r="D14" s="192"/>
      <c r="E14" s="33">
        <f aca="true" t="shared" si="0" ref="E14:M14">+ROUNDUP(E11*$B$2+E12*$B$3+E13*$B$4,-1)</f>
        <v>12640</v>
      </c>
      <c r="F14" s="33">
        <f t="shared" si="0"/>
        <v>12950</v>
      </c>
      <c r="G14" s="33">
        <f t="shared" si="0"/>
        <v>13260</v>
      </c>
      <c r="H14" s="33">
        <f t="shared" si="0"/>
        <v>14100</v>
      </c>
      <c r="I14" s="33">
        <f t="shared" si="0"/>
        <v>14670</v>
      </c>
      <c r="J14" s="33">
        <f t="shared" si="0"/>
        <v>15260</v>
      </c>
      <c r="K14" s="33">
        <f t="shared" si="0"/>
        <v>15850</v>
      </c>
      <c r="L14" s="33">
        <f t="shared" si="0"/>
        <v>16440</v>
      </c>
      <c r="M14" s="33">
        <f t="shared" si="0"/>
        <v>16750</v>
      </c>
      <c r="N14" s="34" t="s">
        <v>8</v>
      </c>
      <c r="O14" s="28"/>
      <c r="P14" s="35"/>
      <c r="Q14" s="36"/>
      <c r="R14" s="36"/>
      <c r="S14" s="36"/>
      <c r="T14" s="36"/>
      <c r="U14" s="31"/>
      <c r="V14" s="28"/>
    </row>
    <row r="15" spans="2:22" s="4" customFormat="1" ht="18.75" customHeight="1" hidden="1">
      <c r="B15" s="25"/>
      <c r="C15" s="32"/>
      <c r="D15" s="38"/>
      <c r="E15" s="186">
        <v>115</v>
      </c>
      <c r="F15" s="39">
        <v>4.6</v>
      </c>
      <c r="G15" s="39">
        <v>4.8</v>
      </c>
      <c r="H15" s="39">
        <v>5</v>
      </c>
      <c r="I15" s="39">
        <v>5.2</v>
      </c>
      <c r="J15" s="39">
        <v>5.4</v>
      </c>
      <c r="K15" s="39">
        <v>5.6</v>
      </c>
      <c r="L15" s="40">
        <v>5.8</v>
      </c>
      <c r="M15" s="41">
        <v>6.1</v>
      </c>
      <c r="N15" s="34" t="s">
        <v>5</v>
      </c>
      <c r="O15" s="28"/>
      <c r="P15" s="35" t="s">
        <v>9</v>
      </c>
      <c r="Q15" s="36"/>
      <c r="R15" s="36"/>
      <c r="S15" s="36"/>
      <c r="T15" s="36" t="s">
        <v>10</v>
      </c>
      <c r="U15" s="42"/>
      <c r="V15" s="28"/>
    </row>
    <row r="16" spans="2:22" s="4" customFormat="1" ht="18.75" customHeight="1" hidden="1">
      <c r="B16" s="25"/>
      <c r="C16" s="32"/>
      <c r="D16" s="38"/>
      <c r="E16" s="186"/>
      <c r="F16" s="39">
        <v>1.2</v>
      </c>
      <c r="G16" s="39">
        <v>1.2</v>
      </c>
      <c r="H16" s="39">
        <v>1.2</v>
      </c>
      <c r="I16" s="39">
        <v>1.2</v>
      </c>
      <c r="J16" s="39">
        <v>1.3</v>
      </c>
      <c r="K16" s="39">
        <v>1.4</v>
      </c>
      <c r="L16" s="43">
        <v>1.5</v>
      </c>
      <c r="M16" s="41">
        <v>1.6</v>
      </c>
      <c r="N16" s="34" t="s">
        <v>6</v>
      </c>
      <c r="O16" s="28"/>
      <c r="P16" s="35"/>
      <c r="Q16" s="36"/>
      <c r="R16" s="36"/>
      <c r="S16" s="36"/>
      <c r="T16" s="36"/>
      <c r="U16" s="42"/>
      <c r="V16" s="28"/>
    </row>
    <row r="17" spans="2:22" s="4" customFormat="1" ht="18.75" customHeight="1" hidden="1">
      <c r="B17" s="44"/>
      <c r="C17" s="45"/>
      <c r="D17" s="38"/>
      <c r="E17" s="186"/>
      <c r="F17" s="33">
        <f>F52</f>
        <v>1.3</v>
      </c>
      <c r="G17" s="33">
        <f aca="true" t="shared" si="1" ref="G17:M17">G52</f>
        <v>1.4</v>
      </c>
      <c r="H17" s="33">
        <f t="shared" si="1"/>
        <v>1.5</v>
      </c>
      <c r="I17" s="33">
        <f t="shared" si="1"/>
        <v>1.6</v>
      </c>
      <c r="J17" s="33">
        <f t="shared" si="1"/>
        <v>1.7</v>
      </c>
      <c r="K17" s="39">
        <f t="shared" si="1"/>
        <v>1.8</v>
      </c>
      <c r="L17" s="46">
        <f t="shared" si="1"/>
        <v>1.9</v>
      </c>
      <c r="M17" s="41">
        <f t="shared" si="1"/>
        <v>2</v>
      </c>
      <c r="N17" s="34" t="s">
        <v>7</v>
      </c>
      <c r="O17" s="28"/>
      <c r="P17" s="35"/>
      <c r="Q17" s="36"/>
      <c r="R17" s="36"/>
      <c r="S17" s="36"/>
      <c r="T17" s="36"/>
      <c r="U17" s="42"/>
      <c r="V17" s="28"/>
    </row>
    <row r="18" spans="2:22" s="4" customFormat="1" ht="18.75" customHeight="1" hidden="1">
      <c r="B18" s="44"/>
      <c r="C18" s="45"/>
      <c r="D18" s="38"/>
      <c r="E18" s="186"/>
      <c r="F18" s="47">
        <f aca="true" t="shared" si="2" ref="F18:M18">ROUNDUP($B$2*F15+$B$3*F16+$B$4*F17,-1)</f>
        <v>13260</v>
      </c>
      <c r="G18" s="47">
        <f t="shared" si="2"/>
        <v>13820</v>
      </c>
      <c r="H18" s="47">
        <f t="shared" si="2"/>
        <v>14380</v>
      </c>
      <c r="I18" s="47">
        <f t="shared" si="2"/>
        <v>14950</v>
      </c>
      <c r="J18" s="47">
        <f t="shared" si="2"/>
        <v>15540</v>
      </c>
      <c r="K18" s="47">
        <f t="shared" si="2"/>
        <v>16130</v>
      </c>
      <c r="L18" s="48">
        <f t="shared" si="2"/>
        <v>16720</v>
      </c>
      <c r="M18" s="47">
        <f t="shared" si="2"/>
        <v>17590</v>
      </c>
      <c r="N18" s="34" t="s">
        <v>8</v>
      </c>
      <c r="O18" s="28"/>
      <c r="P18" s="35"/>
      <c r="Q18" s="36"/>
      <c r="R18" s="36"/>
      <c r="S18" s="36"/>
      <c r="T18" s="36"/>
      <c r="U18" s="42"/>
      <c r="V18" s="28"/>
    </row>
    <row r="19" spans="2:22" s="4" customFormat="1" ht="18.75" customHeight="1" hidden="1">
      <c r="B19" s="49"/>
      <c r="C19" s="50"/>
      <c r="D19" s="51"/>
      <c r="E19" s="52"/>
      <c r="F19" s="186">
        <v>125</v>
      </c>
      <c r="G19" s="33">
        <v>4.8</v>
      </c>
      <c r="H19" s="33">
        <v>5.2</v>
      </c>
      <c r="I19" s="33">
        <v>5.4</v>
      </c>
      <c r="J19" s="33">
        <v>5.5</v>
      </c>
      <c r="K19" s="33">
        <v>5.7</v>
      </c>
      <c r="L19" s="47">
        <v>5.9</v>
      </c>
      <c r="M19" s="33">
        <v>6.2</v>
      </c>
      <c r="N19" s="34" t="s">
        <v>5</v>
      </c>
      <c r="O19" s="28"/>
      <c r="P19" s="35" t="s">
        <v>11</v>
      </c>
      <c r="Q19" s="36"/>
      <c r="R19" s="36"/>
      <c r="S19" s="36"/>
      <c r="T19" s="36" t="s">
        <v>12</v>
      </c>
      <c r="U19" s="42"/>
      <c r="V19" s="28"/>
    </row>
    <row r="20" spans="2:22" s="4" customFormat="1" ht="18.75" customHeight="1" hidden="1">
      <c r="B20" s="49"/>
      <c r="C20" s="50"/>
      <c r="D20" s="51"/>
      <c r="E20" s="52"/>
      <c r="F20" s="186"/>
      <c r="G20" s="33">
        <v>1.2</v>
      </c>
      <c r="H20" s="33">
        <v>1.2</v>
      </c>
      <c r="I20" s="33">
        <v>1.2</v>
      </c>
      <c r="J20" s="33">
        <v>1.3</v>
      </c>
      <c r="K20" s="33">
        <v>1.4</v>
      </c>
      <c r="L20" s="33">
        <v>1.5</v>
      </c>
      <c r="M20" s="33">
        <v>1.6</v>
      </c>
      <c r="N20" s="34" t="s">
        <v>6</v>
      </c>
      <c r="O20" s="28"/>
      <c r="P20" s="35"/>
      <c r="Q20" s="36"/>
      <c r="R20" s="36"/>
      <c r="S20" s="36"/>
      <c r="T20" s="36"/>
      <c r="U20" s="42"/>
      <c r="V20" s="28"/>
    </row>
    <row r="21" spans="5:22" s="4" customFormat="1" ht="18.75" customHeight="1" hidden="1">
      <c r="E21" s="52"/>
      <c r="F21" s="186"/>
      <c r="G21" s="33">
        <f>G56</f>
        <v>1.4</v>
      </c>
      <c r="H21" s="33">
        <f aca="true" t="shared" si="3" ref="H21:M21">H56</f>
        <v>1.5</v>
      </c>
      <c r="I21" s="33">
        <f t="shared" si="3"/>
        <v>1.6</v>
      </c>
      <c r="J21" s="33">
        <f t="shared" si="3"/>
        <v>1.7</v>
      </c>
      <c r="K21" s="33">
        <f t="shared" si="3"/>
        <v>1.8</v>
      </c>
      <c r="L21" s="33">
        <f t="shared" si="3"/>
        <v>1.9</v>
      </c>
      <c r="M21" s="33">
        <f t="shared" si="3"/>
        <v>2</v>
      </c>
      <c r="N21" s="34" t="s">
        <v>7</v>
      </c>
      <c r="O21" s="28"/>
      <c r="P21" s="35"/>
      <c r="Q21" s="36"/>
      <c r="R21" s="36"/>
      <c r="S21" s="36"/>
      <c r="T21" s="36"/>
      <c r="U21" s="42"/>
      <c r="V21" s="28"/>
    </row>
    <row r="22" spans="5:22" s="4" customFormat="1" ht="18.75" customHeight="1" hidden="1">
      <c r="E22" s="52"/>
      <c r="F22" s="186"/>
      <c r="G22" s="33">
        <f aca="true" t="shared" si="4" ref="G22:M22">ROUNDUP(G19*$B$2+G20*$B$3+G21*$B$4,-1)</f>
        <v>13820</v>
      </c>
      <c r="H22" s="33">
        <f t="shared" si="4"/>
        <v>14940</v>
      </c>
      <c r="I22" s="33">
        <f t="shared" si="4"/>
        <v>15510</v>
      </c>
      <c r="J22" s="33">
        <f t="shared" si="4"/>
        <v>15820</v>
      </c>
      <c r="K22" s="33">
        <f t="shared" si="4"/>
        <v>16410</v>
      </c>
      <c r="L22" s="33">
        <f t="shared" si="4"/>
        <v>17000</v>
      </c>
      <c r="M22" s="33">
        <f t="shared" si="4"/>
        <v>17870</v>
      </c>
      <c r="N22" s="34" t="s">
        <v>8</v>
      </c>
      <c r="O22" s="28"/>
      <c r="P22" s="35"/>
      <c r="Q22" s="36"/>
      <c r="R22" s="36"/>
      <c r="S22" s="36"/>
      <c r="T22" s="36"/>
      <c r="U22" s="42"/>
      <c r="V22" s="28"/>
    </row>
    <row r="23" spans="2:22" s="4" customFormat="1" ht="18.75" customHeight="1" hidden="1">
      <c r="B23" s="53"/>
      <c r="C23" s="54"/>
      <c r="D23" s="55"/>
      <c r="E23" s="45"/>
      <c r="F23" s="52"/>
      <c r="G23" s="186">
        <v>135</v>
      </c>
      <c r="H23" s="33">
        <v>5.5</v>
      </c>
      <c r="I23" s="33">
        <v>5.7</v>
      </c>
      <c r="J23" s="33">
        <v>5.7</v>
      </c>
      <c r="K23" s="33">
        <v>5.8</v>
      </c>
      <c r="L23" s="33">
        <v>6</v>
      </c>
      <c r="M23" s="33">
        <v>6.3</v>
      </c>
      <c r="N23" s="34" t="s">
        <v>5</v>
      </c>
      <c r="O23" s="28"/>
      <c r="P23" s="35" t="s">
        <v>13</v>
      </c>
      <c r="Q23" s="36"/>
      <c r="R23" s="36"/>
      <c r="S23" s="36"/>
      <c r="T23" s="36" t="s">
        <v>14</v>
      </c>
      <c r="U23" s="42"/>
      <c r="V23" s="28"/>
    </row>
    <row r="24" spans="2:22" s="4" customFormat="1" ht="18.75" customHeight="1" hidden="1">
      <c r="B24" s="53"/>
      <c r="C24" s="56"/>
      <c r="D24" s="56"/>
      <c r="F24" s="52"/>
      <c r="G24" s="186"/>
      <c r="H24" s="33">
        <v>1.2</v>
      </c>
      <c r="I24" s="33">
        <v>1.2</v>
      </c>
      <c r="J24" s="33">
        <v>1.3</v>
      </c>
      <c r="K24" s="33">
        <v>1.4</v>
      </c>
      <c r="L24" s="33">
        <v>1.5</v>
      </c>
      <c r="M24" s="33">
        <v>1.6</v>
      </c>
      <c r="N24" s="34" t="s">
        <v>6</v>
      </c>
      <c r="O24" s="28"/>
      <c r="P24" s="35"/>
      <c r="Q24" s="36"/>
      <c r="R24" s="36"/>
      <c r="S24" s="36"/>
      <c r="T24" s="36"/>
      <c r="U24" s="42"/>
      <c r="V24" s="28"/>
    </row>
    <row r="25" spans="2:22" s="4" customFormat="1" ht="18.75" customHeight="1" hidden="1">
      <c r="B25" s="57"/>
      <c r="C25" s="45"/>
      <c r="D25" s="28"/>
      <c r="E25" s="52"/>
      <c r="F25" s="52"/>
      <c r="G25" s="186"/>
      <c r="H25" s="33">
        <f aca="true" t="shared" si="5" ref="H25:M25">H60</f>
        <v>1.5</v>
      </c>
      <c r="I25" s="33">
        <f t="shared" si="5"/>
        <v>1.6</v>
      </c>
      <c r="J25" s="33">
        <f t="shared" si="5"/>
        <v>1.7</v>
      </c>
      <c r="K25" s="33">
        <f t="shared" si="5"/>
        <v>1.8</v>
      </c>
      <c r="L25" s="33">
        <f t="shared" si="5"/>
        <v>1.9</v>
      </c>
      <c r="M25" s="33">
        <f t="shared" si="5"/>
        <v>2</v>
      </c>
      <c r="N25" s="34" t="s">
        <v>7</v>
      </c>
      <c r="O25" s="28"/>
      <c r="P25" s="35"/>
      <c r="Q25" s="36"/>
      <c r="R25" s="36"/>
      <c r="S25" s="36"/>
      <c r="T25" s="36"/>
      <c r="U25" s="42"/>
      <c r="V25" s="28"/>
    </row>
    <row r="26" spans="2:22" s="4" customFormat="1" ht="18.75" customHeight="1" hidden="1">
      <c r="B26" s="57"/>
      <c r="C26" s="45"/>
      <c r="D26" s="28"/>
      <c r="E26" s="52"/>
      <c r="F26" s="52"/>
      <c r="G26" s="186"/>
      <c r="H26" s="33">
        <f aca="true" t="shared" si="6" ref="H26:M26">ROUNDUP(H23*$B$2+H24*$B$3+H25*$B$4,-1)</f>
        <v>15780</v>
      </c>
      <c r="I26" s="33">
        <f t="shared" si="6"/>
        <v>16350</v>
      </c>
      <c r="J26" s="33">
        <f t="shared" si="6"/>
        <v>16380</v>
      </c>
      <c r="K26" s="33">
        <f t="shared" si="6"/>
        <v>16690</v>
      </c>
      <c r="L26" s="33">
        <f t="shared" si="6"/>
        <v>17280</v>
      </c>
      <c r="M26" s="33">
        <f t="shared" si="6"/>
        <v>18150</v>
      </c>
      <c r="N26" s="34" t="s">
        <v>8</v>
      </c>
      <c r="O26" s="28"/>
      <c r="P26" s="35"/>
      <c r="Q26" s="36"/>
      <c r="R26" s="36"/>
      <c r="S26" s="36"/>
      <c r="T26" s="36"/>
      <c r="U26" s="42"/>
      <c r="V26" s="28"/>
    </row>
    <row r="27" spans="2:22" s="4" customFormat="1" ht="18.75" customHeight="1" hidden="1">
      <c r="B27" s="44"/>
      <c r="C27" s="32"/>
      <c r="D27" s="58"/>
      <c r="E27" s="26"/>
      <c r="F27" s="52"/>
      <c r="G27" s="52"/>
      <c r="H27" s="186">
        <v>145</v>
      </c>
      <c r="I27" s="33">
        <v>5.8</v>
      </c>
      <c r="J27" s="33">
        <v>5.9</v>
      </c>
      <c r="K27" s="33">
        <v>6</v>
      </c>
      <c r="L27" s="33">
        <v>6.1</v>
      </c>
      <c r="M27" s="33">
        <v>6.5</v>
      </c>
      <c r="N27" s="34" t="s">
        <v>5</v>
      </c>
      <c r="O27" s="28"/>
      <c r="P27" s="35" t="s">
        <v>15</v>
      </c>
      <c r="Q27" s="36"/>
      <c r="R27" s="36"/>
      <c r="S27" s="36"/>
      <c r="T27" s="36" t="s">
        <v>16</v>
      </c>
      <c r="U27" s="42"/>
      <c r="V27" s="28"/>
    </row>
    <row r="28" spans="2:22" s="4" customFormat="1" ht="18.75" customHeight="1" hidden="1">
      <c r="B28" s="44"/>
      <c r="C28" s="32"/>
      <c r="D28" s="58"/>
      <c r="E28" s="26"/>
      <c r="F28" s="52"/>
      <c r="G28" s="52"/>
      <c r="H28" s="186"/>
      <c r="I28" s="33">
        <v>1.2</v>
      </c>
      <c r="J28" s="33">
        <v>1.3</v>
      </c>
      <c r="K28" s="33">
        <v>1.4</v>
      </c>
      <c r="L28" s="33">
        <v>1.5</v>
      </c>
      <c r="M28" s="33">
        <v>1.6</v>
      </c>
      <c r="N28" s="34" t="s">
        <v>6</v>
      </c>
      <c r="O28" s="28"/>
      <c r="P28" s="35"/>
      <c r="Q28" s="36"/>
      <c r="R28" s="36"/>
      <c r="S28" s="36"/>
      <c r="T28" s="36"/>
      <c r="U28" s="42"/>
      <c r="V28" s="28"/>
    </row>
    <row r="29" spans="3:22" s="4" customFormat="1" ht="18.75" customHeight="1" hidden="1">
      <c r="C29" s="32"/>
      <c r="D29" s="58"/>
      <c r="E29" s="26"/>
      <c r="F29" s="52"/>
      <c r="G29" s="52"/>
      <c r="H29" s="186"/>
      <c r="I29" s="33">
        <f>I64</f>
        <v>1.6</v>
      </c>
      <c r="J29" s="33">
        <f>J64</f>
        <v>1.7</v>
      </c>
      <c r="K29" s="33">
        <f>K64</f>
        <v>1.8</v>
      </c>
      <c r="L29" s="33">
        <f>L64</f>
        <v>1.9</v>
      </c>
      <c r="M29" s="33">
        <f>M64</f>
        <v>2</v>
      </c>
      <c r="N29" s="34" t="s">
        <v>7</v>
      </c>
      <c r="O29" s="28"/>
      <c r="P29" s="35"/>
      <c r="Q29" s="36"/>
      <c r="R29" s="36"/>
      <c r="S29" s="36"/>
      <c r="T29" s="36"/>
      <c r="U29" s="42"/>
      <c r="V29" s="28"/>
    </row>
    <row r="30" spans="3:22" s="4" customFormat="1" ht="18.75" customHeight="1" hidden="1">
      <c r="C30" s="32"/>
      <c r="D30" s="58"/>
      <c r="E30" s="26"/>
      <c r="F30" s="52"/>
      <c r="G30" s="52"/>
      <c r="H30" s="186"/>
      <c r="I30" s="33">
        <f>ROUNDUP(I27*$B$2+I28*$B$3+I29*$B$4,-1)</f>
        <v>16630</v>
      </c>
      <c r="J30" s="33">
        <f>ROUNDUP(J27*$B$2+J28*$B$3+J29*$B$4,-1)</f>
        <v>16940</v>
      </c>
      <c r="K30" s="33">
        <f>ROUNDUP(K27*$B$2+K28*$B$3+K29*$B$4,-1)</f>
        <v>17250</v>
      </c>
      <c r="L30" s="33">
        <f>ROUNDUP(L27*$B$2+L28*$B$3+L29*$B$4,-1)</f>
        <v>17560</v>
      </c>
      <c r="M30" s="33">
        <f>ROUNDUP(M27*$B$2+M28*$B$3+M29*$B$4,-1)</f>
        <v>18710</v>
      </c>
      <c r="N30" s="34" t="s">
        <v>8</v>
      </c>
      <c r="O30" s="28"/>
      <c r="P30" s="35"/>
      <c r="Q30" s="36"/>
      <c r="R30" s="36"/>
      <c r="S30" s="36"/>
      <c r="T30" s="36"/>
      <c r="U30" s="42"/>
      <c r="V30" s="28"/>
    </row>
    <row r="31" spans="2:22" s="4" customFormat="1" ht="18.75" customHeight="1" hidden="1">
      <c r="B31" s="25"/>
      <c r="C31" s="32"/>
      <c r="D31" s="58"/>
      <c r="E31" s="26"/>
      <c r="F31" s="58"/>
      <c r="G31" s="52"/>
      <c r="H31" s="52"/>
      <c r="I31" s="186">
        <v>155</v>
      </c>
      <c r="J31" s="33">
        <v>6</v>
      </c>
      <c r="K31" s="33">
        <v>6.1</v>
      </c>
      <c r="L31" s="33">
        <v>6.4</v>
      </c>
      <c r="M31" s="33">
        <v>6.7</v>
      </c>
      <c r="N31" s="34" t="s">
        <v>5</v>
      </c>
      <c r="O31" s="28"/>
      <c r="P31" s="59" t="s">
        <v>17</v>
      </c>
      <c r="Q31" s="36"/>
      <c r="R31" s="36"/>
      <c r="S31" s="36"/>
      <c r="T31" s="36" t="s">
        <v>18</v>
      </c>
      <c r="U31" s="42"/>
      <c r="V31" s="28"/>
    </row>
    <row r="32" spans="2:22" s="4" customFormat="1" ht="18.75" customHeight="1" hidden="1">
      <c r="B32" s="25"/>
      <c r="C32" s="32"/>
      <c r="D32" s="58"/>
      <c r="E32" s="26"/>
      <c r="F32" s="58"/>
      <c r="G32" s="52"/>
      <c r="H32" s="52"/>
      <c r="I32" s="186"/>
      <c r="J32" s="33">
        <v>1.3</v>
      </c>
      <c r="K32" s="33">
        <v>1.4</v>
      </c>
      <c r="L32" s="33">
        <v>1.5</v>
      </c>
      <c r="M32" s="33">
        <v>1.6</v>
      </c>
      <c r="N32" s="34" t="s">
        <v>6</v>
      </c>
      <c r="O32" s="28"/>
      <c r="P32" s="59"/>
      <c r="Q32" s="36"/>
      <c r="R32" s="36"/>
      <c r="S32" s="36"/>
      <c r="T32" s="36"/>
      <c r="U32" s="42"/>
      <c r="V32" s="28"/>
    </row>
    <row r="33" spans="2:22" s="4" customFormat="1" ht="18.75" customHeight="1" hidden="1">
      <c r="B33" s="25"/>
      <c r="C33" s="32"/>
      <c r="D33" s="58"/>
      <c r="E33" s="26"/>
      <c r="F33" s="58"/>
      <c r="G33" s="52"/>
      <c r="H33" s="52"/>
      <c r="I33" s="186"/>
      <c r="J33" s="33">
        <f>J68</f>
        <v>1.7</v>
      </c>
      <c r="K33" s="33">
        <f>K68</f>
        <v>1.8</v>
      </c>
      <c r="L33" s="33">
        <f>L68</f>
        <v>1.9</v>
      </c>
      <c r="M33" s="33">
        <f>M68</f>
        <v>2</v>
      </c>
      <c r="N33" s="34" t="s">
        <v>7</v>
      </c>
      <c r="O33" s="28"/>
      <c r="P33" s="59"/>
      <c r="Q33" s="36"/>
      <c r="R33" s="36"/>
      <c r="S33" s="36"/>
      <c r="T33" s="36"/>
      <c r="U33" s="42"/>
      <c r="V33" s="28"/>
    </row>
    <row r="34" spans="2:22" s="4" customFormat="1" ht="18.75" customHeight="1" hidden="1">
      <c r="B34" s="25"/>
      <c r="C34" s="32"/>
      <c r="D34" s="58"/>
      <c r="E34" s="26"/>
      <c r="F34" s="58"/>
      <c r="G34" s="52"/>
      <c r="H34" s="52"/>
      <c r="I34" s="186"/>
      <c r="J34" s="33">
        <f>ROUNDUP(J31*$B$2+J32*$B$3+J33*$B$4,-1)</f>
        <v>17220</v>
      </c>
      <c r="K34" s="33">
        <f>ROUNDUP(K31*$B$2+K32*$B$3+K33*$B$4,-1)</f>
        <v>17530</v>
      </c>
      <c r="L34" s="33">
        <f>ROUNDUP(L31*$B$2+L32*$B$3+L33*$B$4,-1)</f>
        <v>18400</v>
      </c>
      <c r="M34" s="33">
        <f>ROUNDUP(M31*$B$2+M32*$B$3+M33*$B$4,-1)</f>
        <v>19270</v>
      </c>
      <c r="N34" s="34" t="s">
        <v>8</v>
      </c>
      <c r="O34" s="28"/>
      <c r="P34" s="59"/>
      <c r="Q34" s="36"/>
      <c r="R34" s="36"/>
      <c r="S34" s="36"/>
      <c r="T34" s="36"/>
      <c r="U34" s="42"/>
      <c r="V34" s="28"/>
    </row>
    <row r="35" spans="2:22" s="4" customFormat="1" ht="18.75" customHeight="1" hidden="1">
      <c r="B35" s="25"/>
      <c r="C35" s="32"/>
      <c r="D35" s="26"/>
      <c r="E35" s="60"/>
      <c r="F35" s="60"/>
      <c r="G35" s="60"/>
      <c r="H35" s="26"/>
      <c r="I35" s="52"/>
      <c r="J35" s="186">
        <v>165</v>
      </c>
      <c r="K35" s="33">
        <v>6.2</v>
      </c>
      <c r="L35" s="33">
        <v>6.5</v>
      </c>
      <c r="M35" s="33">
        <v>6.7</v>
      </c>
      <c r="N35" s="34" t="s">
        <v>5</v>
      </c>
      <c r="O35" s="28"/>
      <c r="P35" s="35" t="s">
        <v>19</v>
      </c>
      <c r="Q35" s="36"/>
      <c r="R35" s="36"/>
      <c r="S35" s="36"/>
      <c r="T35" s="36" t="s">
        <v>20</v>
      </c>
      <c r="U35" s="42"/>
      <c r="V35" s="28"/>
    </row>
    <row r="36" spans="2:22" s="4" customFormat="1" ht="18.75" customHeight="1" hidden="1">
      <c r="B36" s="25"/>
      <c r="C36" s="32"/>
      <c r="D36" s="26"/>
      <c r="E36" s="60"/>
      <c r="F36" s="60"/>
      <c r="G36" s="60"/>
      <c r="H36" s="26"/>
      <c r="I36" s="52"/>
      <c r="J36" s="186"/>
      <c r="K36" s="33">
        <v>1.4</v>
      </c>
      <c r="L36" s="33">
        <v>1.5</v>
      </c>
      <c r="M36" s="33">
        <v>1.6</v>
      </c>
      <c r="N36" s="34" t="s">
        <v>6</v>
      </c>
      <c r="O36" s="28"/>
      <c r="P36" s="35"/>
      <c r="Q36" s="36"/>
      <c r="R36" s="36"/>
      <c r="S36" s="36"/>
      <c r="T36" s="36"/>
      <c r="U36" s="42"/>
      <c r="V36" s="28"/>
    </row>
    <row r="37" spans="2:22" s="4" customFormat="1" ht="18.75" customHeight="1" hidden="1">
      <c r="B37" s="25"/>
      <c r="C37" s="32"/>
      <c r="D37" s="26"/>
      <c r="E37" s="60"/>
      <c r="F37" s="60"/>
      <c r="G37" s="60"/>
      <c r="H37" s="26"/>
      <c r="I37" s="52"/>
      <c r="J37" s="186"/>
      <c r="K37" s="33">
        <f>K72</f>
        <v>1.8</v>
      </c>
      <c r="L37" s="33">
        <f>L72</f>
        <v>1.9</v>
      </c>
      <c r="M37" s="33">
        <f>M72</f>
        <v>2</v>
      </c>
      <c r="N37" s="34" t="s">
        <v>7</v>
      </c>
      <c r="O37" s="28"/>
      <c r="P37" s="35"/>
      <c r="Q37" s="36"/>
      <c r="R37" s="36"/>
      <c r="S37" s="36"/>
      <c r="T37" s="36"/>
      <c r="U37" s="42"/>
      <c r="V37" s="28"/>
    </row>
    <row r="38" spans="2:22" s="4" customFormat="1" ht="18.75" customHeight="1" hidden="1">
      <c r="B38" s="25"/>
      <c r="C38" s="32"/>
      <c r="D38" s="26"/>
      <c r="E38" s="60"/>
      <c r="F38" s="60"/>
      <c r="G38" s="60"/>
      <c r="H38" s="26"/>
      <c r="I38" s="52"/>
      <c r="J38" s="186"/>
      <c r="K38" s="33">
        <f>ROUNDUP(K35*$B$2+K36*$B$3+K37*$B$4,-1)</f>
        <v>17810</v>
      </c>
      <c r="L38" s="33">
        <f>ROUNDUP(L35*$B$2+L36*$B$3+L37*$B$4,-1)</f>
        <v>18680</v>
      </c>
      <c r="M38" s="33">
        <f>ROUNDUP(M35*$B$2+M36*$B$3+M37*$B$4,-1)</f>
        <v>19270</v>
      </c>
      <c r="N38" s="34" t="s">
        <v>8</v>
      </c>
      <c r="O38" s="28"/>
      <c r="P38" s="35"/>
      <c r="Q38" s="36"/>
      <c r="R38" s="36"/>
      <c r="S38" s="36"/>
      <c r="T38" s="36"/>
      <c r="U38" s="42"/>
      <c r="V38" s="28"/>
    </row>
    <row r="39" spans="2:22" s="4" customFormat="1" ht="18.75" customHeight="1" hidden="1">
      <c r="B39" s="25"/>
      <c r="C39" s="32"/>
      <c r="D39" s="26"/>
      <c r="E39" s="26"/>
      <c r="F39" s="52"/>
      <c r="G39" s="52"/>
      <c r="H39" s="26"/>
      <c r="I39" s="52"/>
      <c r="J39" s="52"/>
      <c r="K39" s="186">
        <v>175</v>
      </c>
      <c r="L39" s="41">
        <v>6.7</v>
      </c>
      <c r="M39" s="33">
        <v>6.9</v>
      </c>
      <c r="N39" s="34" t="s">
        <v>5</v>
      </c>
      <c r="O39" s="28"/>
      <c r="P39" s="170" t="s">
        <v>21</v>
      </c>
      <c r="Q39" s="170"/>
      <c r="R39" s="170"/>
      <c r="S39" s="170"/>
      <c r="T39" s="170"/>
      <c r="U39" s="61"/>
      <c r="V39" s="28"/>
    </row>
    <row r="40" spans="2:22" s="4" customFormat="1" ht="18.75" customHeight="1" hidden="1">
      <c r="B40" s="25"/>
      <c r="C40" s="32"/>
      <c r="D40" s="26"/>
      <c r="E40" s="26"/>
      <c r="F40" s="52"/>
      <c r="G40" s="52"/>
      <c r="H40" s="26"/>
      <c r="I40" s="52"/>
      <c r="J40" s="26"/>
      <c r="K40" s="186"/>
      <c r="L40" s="41">
        <v>1.5</v>
      </c>
      <c r="M40" s="33">
        <v>1.6</v>
      </c>
      <c r="N40" s="34" t="s">
        <v>6</v>
      </c>
      <c r="O40" s="28"/>
      <c r="P40" s="170"/>
      <c r="Q40" s="170"/>
      <c r="R40" s="170"/>
      <c r="S40" s="170"/>
      <c r="T40" s="170"/>
      <c r="U40" s="61"/>
      <c r="V40" s="28"/>
    </row>
    <row r="41" spans="2:22" s="4" customFormat="1" ht="18.75" customHeight="1" hidden="1">
      <c r="B41" s="25"/>
      <c r="C41" s="32"/>
      <c r="D41" s="26"/>
      <c r="E41" s="26"/>
      <c r="F41" s="52"/>
      <c r="G41" s="52"/>
      <c r="H41" s="26"/>
      <c r="I41" s="52"/>
      <c r="J41" s="26"/>
      <c r="K41" s="186"/>
      <c r="L41" s="41">
        <f>L76</f>
        <v>1.9</v>
      </c>
      <c r="M41" s="33">
        <f>M76</f>
        <v>2</v>
      </c>
      <c r="N41" s="34" t="s">
        <v>7</v>
      </c>
      <c r="O41" s="28"/>
      <c r="P41" s="170"/>
      <c r="Q41" s="170"/>
      <c r="R41" s="170"/>
      <c r="S41" s="170"/>
      <c r="T41" s="170"/>
      <c r="U41" s="42"/>
      <c r="V41" s="28"/>
    </row>
    <row r="42" spans="2:22" s="4" customFormat="1" ht="18.75" customHeight="1" hidden="1">
      <c r="B42" s="25"/>
      <c r="C42" s="32"/>
      <c r="D42" s="32"/>
      <c r="E42" s="26"/>
      <c r="F42" s="52"/>
      <c r="G42" s="52"/>
      <c r="H42" s="32"/>
      <c r="I42" s="62"/>
      <c r="J42" s="63"/>
      <c r="K42" s="186"/>
      <c r="L42" s="64">
        <f>ROUNDUP(L39*$B$2+L40*$B$3+L41*$B$4,-1)</f>
        <v>19240</v>
      </c>
      <c r="M42" s="65">
        <f>ROUNDUP(M39*$B$2+M40*$B$3+M41*$B$4,-1)</f>
        <v>19830</v>
      </c>
      <c r="N42" s="34" t="s">
        <v>8</v>
      </c>
      <c r="O42" s="28"/>
      <c r="P42" s="28"/>
      <c r="Q42" s="28"/>
      <c r="R42" s="28"/>
      <c r="S42" s="28"/>
      <c r="T42" s="28"/>
      <c r="U42" s="42"/>
      <c r="V42" s="28"/>
    </row>
    <row r="43" spans="2:22" s="4" customFormat="1" ht="18.75" customHeight="1" hidden="1">
      <c r="B43" s="25"/>
      <c r="C43" s="32"/>
      <c r="D43" s="32"/>
      <c r="E43" s="26"/>
      <c r="F43" s="52"/>
      <c r="G43" s="52"/>
      <c r="H43" s="32"/>
      <c r="I43" s="63"/>
      <c r="J43" s="63"/>
      <c r="K43" s="63"/>
      <c r="L43" s="63"/>
      <c r="M43" s="63"/>
      <c r="N43" s="63"/>
      <c r="O43" s="28"/>
      <c r="P43" s="28"/>
      <c r="Q43" s="28"/>
      <c r="R43" s="28"/>
      <c r="S43" s="28"/>
      <c r="T43" s="28"/>
      <c r="U43" s="42"/>
      <c r="V43" s="28"/>
    </row>
    <row r="44" spans="2:21" ht="15" hidden="1">
      <c r="B44" s="17"/>
      <c r="C44" s="18"/>
      <c r="D44" s="19"/>
      <c r="E44" s="18"/>
      <c r="F44" s="18"/>
      <c r="G44" s="20"/>
      <c r="H44" s="18"/>
      <c r="I44" s="21"/>
      <c r="J44" s="22"/>
      <c r="K44" s="22"/>
      <c r="L44" s="23"/>
      <c r="M44" s="21"/>
      <c r="N44" s="21"/>
      <c r="O44" s="21"/>
      <c r="P44" s="21"/>
      <c r="Q44" s="21"/>
      <c r="R44" s="21"/>
      <c r="S44" s="21"/>
      <c r="T44" s="21"/>
      <c r="U44" s="24"/>
    </row>
    <row r="45" spans="2:21" ht="16.5" hidden="1">
      <c r="B45" s="25">
        <f>B2</f>
        <v>2800</v>
      </c>
      <c r="C45" s="188" t="s">
        <v>22</v>
      </c>
      <c r="D45" s="189"/>
      <c r="E45" s="27">
        <v>140</v>
      </c>
      <c r="F45" s="27">
        <v>150</v>
      </c>
      <c r="G45" s="27">
        <v>160</v>
      </c>
      <c r="H45" s="27">
        <v>170</v>
      </c>
      <c r="I45" s="27">
        <v>180</v>
      </c>
      <c r="J45" s="27">
        <v>190</v>
      </c>
      <c r="K45" s="27">
        <v>200</v>
      </c>
      <c r="L45" s="27">
        <v>210</v>
      </c>
      <c r="M45" s="27">
        <v>220</v>
      </c>
      <c r="N45" s="28"/>
      <c r="O45" s="28"/>
      <c r="P45" s="82" t="s">
        <v>4</v>
      </c>
      <c r="Q45" s="30"/>
      <c r="R45" s="30"/>
      <c r="S45" s="30"/>
      <c r="T45" s="30"/>
      <c r="U45" s="31"/>
    </row>
    <row r="46" spans="2:21" ht="18" hidden="1">
      <c r="B46" s="25">
        <f>143*2</f>
        <v>286</v>
      </c>
      <c r="C46" s="32"/>
      <c r="D46" s="192">
        <v>105</v>
      </c>
      <c r="E46" s="41">
        <v>5.4</v>
      </c>
      <c r="F46" s="33">
        <v>5.6</v>
      </c>
      <c r="G46" s="33">
        <v>5.8</v>
      </c>
      <c r="H46" s="33">
        <v>6.1</v>
      </c>
      <c r="I46" s="33">
        <v>6.3</v>
      </c>
      <c r="J46" s="33">
        <v>6.5</v>
      </c>
      <c r="K46" s="33">
        <v>6.6</v>
      </c>
      <c r="L46" s="33">
        <v>6.9</v>
      </c>
      <c r="M46" s="33">
        <v>7.3</v>
      </c>
      <c r="N46" s="34" t="s">
        <v>5</v>
      </c>
      <c r="O46" s="28"/>
      <c r="P46" s="35" t="s">
        <v>24</v>
      </c>
      <c r="Q46" s="36"/>
      <c r="R46" s="36"/>
      <c r="S46" s="36"/>
      <c r="T46" s="36"/>
      <c r="U46" s="31"/>
    </row>
    <row r="47" spans="2:21" ht="18" hidden="1">
      <c r="B47" s="25">
        <f>11.6*2</f>
        <v>23.2</v>
      </c>
      <c r="C47" s="32"/>
      <c r="D47" s="192"/>
      <c r="E47" s="41"/>
      <c r="F47" s="33"/>
      <c r="G47" s="33"/>
      <c r="H47" s="33"/>
      <c r="I47" s="33"/>
      <c r="J47" s="33"/>
      <c r="K47" s="33"/>
      <c r="L47" s="33"/>
      <c r="M47" s="33"/>
      <c r="N47" s="34" t="s">
        <v>6</v>
      </c>
      <c r="O47" s="28"/>
      <c r="P47" s="35"/>
      <c r="Q47" s="36"/>
      <c r="R47" s="36"/>
      <c r="S47" s="36"/>
      <c r="T47" s="36"/>
      <c r="U47" s="31"/>
    </row>
    <row r="48" spans="2:21" ht="18" hidden="1">
      <c r="B48" s="25"/>
      <c r="C48" s="32"/>
      <c r="D48" s="192"/>
      <c r="E48" s="41">
        <v>1.2</v>
      </c>
      <c r="F48" s="33">
        <v>1.3</v>
      </c>
      <c r="G48" s="33">
        <v>1.4</v>
      </c>
      <c r="H48" s="33">
        <v>1.5</v>
      </c>
      <c r="I48" s="33">
        <v>1.6</v>
      </c>
      <c r="J48" s="33">
        <v>1.7</v>
      </c>
      <c r="K48" s="33">
        <v>1.8</v>
      </c>
      <c r="L48" s="33">
        <v>1.9</v>
      </c>
      <c r="M48" s="33">
        <v>2</v>
      </c>
      <c r="N48" s="34" t="s">
        <v>7</v>
      </c>
      <c r="O48" s="28"/>
      <c r="P48" s="35"/>
      <c r="Q48" s="36"/>
      <c r="R48" s="36"/>
      <c r="S48" s="36"/>
      <c r="T48" s="36"/>
      <c r="U48" s="31"/>
    </row>
    <row r="49" spans="2:21" ht="18" hidden="1">
      <c r="B49" s="25"/>
      <c r="C49" s="32"/>
      <c r="D49" s="192"/>
      <c r="E49" s="41">
        <f aca="true" t="shared" si="7" ref="E49:M49">ROUNDUP((E46-E11)*$B$2/2,-1)</f>
        <v>1400</v>
      </c>
      <c r="F49" s="41">
        <f t="shared" si="7"/>
        <v>1540</v>
      </c>
      <c r="G49" s="41">
        <f t="shared" si="7"/>
        <v>1680</v>
      </c>
      <c r="H49" s="41">
        <f t="shared" si="7"/>
        <v>1680</v>
      </c>
      <c r="I49" s="41">
        <f t="shared" si="7"/>
        <v>1680</v>
      </c>
      <c r="J49" s="41">
        <f t="shared" si="7"/>
        <v>1680</v>
      </c>
      <c r="K49" s="41">
        <f t="shared" si="7"/>
        <v>1540</v>
      </c>
      <c r="L49" s="41">
        <f t="shared" si="7"/>
        <v>1680</v>
      </c>
      <c r="M49" s="41">
        <f t="shared" si="7"/>
        <v>2100</v>
      </c>
      <c r="N49" s="34" t="s">
        <v>8</v>
      </c>
      <c r="O49" s="28"/>
      <c r="P49" s="35"/>
      <c r="Q49" s="36"/>
      <c r="R49" s="36"/>
      <c r="S49" s="36"/>
      <c r="T49" s="36"/>
      <c r="U49" s="31"/>
    </row>
    <row r="50" spans="2:21" ht="18" hidden="1">
      <c r="B50" s="25"/>
      <c r="C50" s="32"/>
      <c r="D50" s="38"/>
      <c r="E50" s="186">
        <v>115</v>
      </c>
      <c r="F50" s="75">
        <v>5.7</v>
      </c>
      <c r="G50" s="39">
        <v>5.9</v>
      </c>
      <c r="H50" s="39">
        <v>6.1</v>
      </c>
      <c r="I50" s="39">
        <v>6.6</v>
      </c>
      <c r="J50" s="39">
        <v>6.7</v>
      </c>
      <c r="K50" s="39">
        <v>6.8</v>
      </c>
      <c r="L50" s="76">
        <v>7</v>
      </c>
      <c r="M50" s="41">
        <v>7.3</v>
      </c>
      <c r="N50" s="34" t="s">
        <v>5</v>
      </c>
      <c r="O50" s="28"/>
      <c r="P50" s="35" t="s">
        <v>9</v>
      </c>
      <c r="Q50" s="36"/>
      <c r="R50" s="36"/>
      <c r="S50" s="36"/>
      <c r="T50" s="36" t="s">
        <v>10</v>
      </c>
      <c r="U50" s="42"/>
    </row>
    <row r="51" spans="2:21" ht="18" hidden="1">
      <c r="B51" s="25"/>
      <c r="C51" s="32"/>
      <c r="D51" s="38"/>
      <c r="E51" s="186"/>
      <c r="F51" s="75"/>
      <c r="G51" s="39"/>
      <c r="H51" s="39"/>
      <c r="I51" s="39"/>
      <c r="J51" s="39"/>
      <c r="K51" s="39"/>
      <c r="L51" s="76"/>
      <c r="M51" s="41"/>
      <c r="N51" s="34" t="s">
        <v>6</v>
      </c>
      <c r="O51" s="28"/>
      <c r="P51" s="35"/>
      <c r="Q51" s="36"/>
      <c r="R51" s="36"/>
      <c r="S51" s="36"/>
      <c r="T51" s="36"/>
      <c r="U51" s="42"/>
    </row>
    <row r="52" spans="2:21" ht="18" hidden="1">
      <c r="B52" s="44"/>
      <c r="C52" s="45"/>
      <c r="D52" s="38"/>
      <c r="E52" s="186"/>
      <c r="F52" s="75">
        <v>1.3</v>
      </c>
      <c r="G52" s="39">
        <v>1.4</v>
      </c>
      <c r="H52" s="39">
        <v>1.5</v>
      </c>
      <c r="I52" s="39">
        <v>1.6</v>
      </c>
      <c r="J52" s="39">
        <v>1.7</v>
      </c>
      <c r="K52" s="39">
        <v>1.8</v>
      </c>
      <c r="L52" s="77">
        <v>1.9</v>
      </c>
      <c r="M52" s="41">
        <v>2</v>
      </c>
      <c r="N52" s="34" t="s">
        <v>7</v>
      </c>
      <c r="O52" s="28"/>
      <c r="P52" s="35"/>
      <c r="Q52" s="36"/>
      <c r="R52" s="36"/>
      <c r="S52" s="36"/>
      <c r="T52" s="36"/>
      <c r="U52" s="42"/>
    </row>
    <row r="53" spans="2:21" ht="18" hidden="1">
      <c r="B53" s="44"/>
      <c r="C53" s="45"/>
      <c r="D53" s="38"/>
      <c r="E53" s="186"/>
      <c r="F53" s="41">
        <f aca="true" t="shared" si="8" ref="F53:M53">ROUNDUP((F50-F15)*$B$2/2,-1)</f>
        <v>1540</v>
      </c>
      <c r="G53" s="41">
        <f t="shared" si="8"/>
        <v>1540</v>
      </c>
      <c r="H53" s="41">
        <f t="shared" si="8"/>
        <v>1540</v>
      </c>
      <c r="I53" s="41">
        <f t="shared" si="8"/>
        <v>1960</v>
      </c>
      <c r="J53" s="41">
        <f t="shared" si="8"/>
        <v>1820</v>
      </c>
      <c r="K53" s="41">
        <f t="shared" si="8"/>
        <v>1680</v>
      </c>
      <c r="L53" s="78">
        <f t="shared" si="8"/>
        <v>1680</v>
      </c>
      <c r="M53" s="41">
        <f t="shared" si="8"/>
        <v>1680</v>
      </c>
      <c r="N53" s="34" t="s">
        <v>8</v>
      </c>
      <c r="O53" s="28"/>
      <c r="P53" s="35"/>
      <c r="Q53" s="36"/>
      <c r="R53" s="36"/>
      <c r="S53" s="36"/>
      <c r="T53" s="36"/>
      <c r="U53" s="42"/>
    </row>
    <row r="54" spans="2:21" ht="18" hidden="1">
      <c r="B54" s="49"/>
      <c r="C54" s="50"/>
      <c r="D54" s="51"/>
      <c r="E54" s="52"/>
      <c r="F54" s="186">
        <v>125</v>
      </c>
      <c r="G54" s="41">
        <v>6</v>
      </c>
      <c r="H54" s="33">
        <v>6.4</v>
      </c>
      <c r="I54" s="33">
        <v>6.5</v>
      </c>
      <c r="J54" s="33">
        <v>6.8</v>
      </c>
      <c r="K54" s="33">
        <v>7.1</v>
      </c>
      <c r="L54" s="33">
        <v>7.3</v>
      </c>
      <c r="M54" s="33">
        <v>7.7</v>
      </c>
      <c r="N54" s="34" t="s">
        <v>5</v>
      </c>
      <c r="O54" s="28"/>
      <c r="P54" s="35" t="s">
        <v>11</v>
      </c>
      <c r="Q54" s="36"/>
      <c r="R54" s="36"/>
      <c r="S54" s="36"/>
      <c r="T54" s="36" t="s">
        <v>12</v>
      </c>
      <c r="U54" s="42"/>
    </row>
    <row r="55" spans="2:21" ht="18" hidden="1">
      <c r="B55" s="49"/>
      <c r="C55" s="50"/>
      <c r="D55" s="51"/>
      <c r="E55" s="52"/>
      <c r="F55" s="186"/>
      <c r="G55" s="41"/>
      <c r="H55" s="33"/>
      <c r="I55" s="33"/>
      <c r="J55" s="33"/>
      <c r="K55" s="33"/>
      <c r="L55" s="33"/>
      <c r="M55" s="33"/>
      <c r="N55" s="34" t="s">
        <v>6</v>
      </c>
      <c r="O55" s="28"/>
      <c r="P55" s="35"/>
      <c r="Q55" s="36"/>
      <c r="R55" s="36"/>
      <c r="S55" s="36"/>
      <c r="T55" s="36"/>
      <c r="U55" s="42"/>
    </row>
    <row r="56" spans="2:21" ht="18" hidden="1">
      <c r="B56" s="4"/>
      <c r="C56" s="4"/>
      <c r="D56" s="4"/>
      <c r="E56" s="52"/>
      <c r="F56" s="186"/>
      <c r="G56" s="41">
        <v>1.4</v>
      </c>
      <c r="H56" s="33">
        <v>1.5</v>
      </c>
      <c r="I56" s="33">
        <v>1.6</v>
      </c>
      <c r="J56" s="33">
        <v>1.7</v>
      </c>
      <c r="K56" s="33">
        <v>1.8</v>
      </c>
      <c r="L56" s="33">
        <v>1.9</v>
      </c>
      <c r="M56" s="33">
        <v>2</v>
      </c>
      <c r="N56" s="34" t="s">
        <v>7</v>
      </c>
      <c r="O56" s="28"/>
      <c r="P56" s="35"/>
      <c r="Q56" s="36"/>
      <c r="R56" s="36"/>
      <c r="S56" s="36"/>
      <c r="T56" s="36"/>
      <c r="U56" s="42"/>
    </row>
    <row r="57" spans="2:21" ht="18" hidden="1">
      <c r="B57" s="4"/>
      <c r="C57" s="4"/>
      <c r="D57" s="4"/>
      <c r="E57" s="52"/>
      <c r="F57" s="186"/>
      <c r="G57" s="33">
        <f aca="true" t="shared" si="9" ref="G57:M57">ROUNDUP((G54-G19)*$B$2/2,-1)</f>
        <v>1680</v>
      </c>
      <c r="H57" s="33">
        <f t="shared" si="9"/>
        <v>1680</v>
      </c>
      <c r="I57" s="33">
        <f t="shared" si="9"/>
        <v>1540</v>
      </c>
      <c r="J57" s="33">
        <f t="shared" si="9"/>
        <v>1820</v>
      </c>
      <c r="K57" s="33">
        <f t="shared" si="9"/>
        <v>1960</v>
      </c>
      <c r="L57" s="33">
        <f t="shared" si="9"/>
        <v>1960</v>
      </c>
      <c r="M57" s="41">
        <f t="shared" si="9"/>
        <v>2100</v>
      </c>
      <c r="N57" s="34" t="s">
        <v>8</v>
      </c>
      <c r="O57" s="28"/>
      <c r="P57" s="35"/>
      <c r="Q57" s="36"/>
      <c r="R57" s="36"/>
      <c r="S57" s="36"/>
      <c r="T57" s="36"/>
      <c r="U57" s="42"/>
    </row>
    <row r="58" spans="2:21" ht="18" hidden="1">
      <c r="B58" s="53"/>
      <c r="C58" s="54"/>
      <c r="D58" s="55"/>
      <c r="E58" s="45"/>
      <c r="F58" s="52"/>
      <c r="G58" s="186">
        <v>135</v>
      </c>
      <c r="H58" s="41">
        <v>6.7</v>
      </c>
      <c r="I58" s="33">
        <v>6.8</v>
      </c>
      <c r="J58" s="33">
        <v>7</v>
      </c>
      <c r="K58" s="33">
        <v>7.2</v>
      </c>
      <c r="L58" s="33">
        <v>7.4</v>
      </c>
      <c r="M58" s="33">
        <v>7.8</v>
      </c>
      <c r="N58" s="34" t="s">
        <v>5</v>
      </c>
      <c r="O58" s="28"/>
      <c r="P58" s="35" t="s">
        <v>13</v>
      </c>
      <c r="Q58" s="36"/>
      <c r="R58" s="36"/>
      <c r="S58" s="36"/>
      <c r="T58" s="36" t="s">
        <v>14</v>
      </c>
      <c r="U58" s="42"/>
    </row>
    <row r="59" spans="2:21" ht="18" hidden="1">
      <c r="B59" s="53"/>
      <c r="C59" s="56"/>
      <c r="D59" s="56"/>
      <c r="E59" s="4"/>
      <c r="F59" s="52"/>
      <c r="G59" s="186"/>
      <c r="H59" s="41"/>
      <c r="I59" s="33"/>
      <c r="J59" s="33"/>
      <c r="K59" s="33"/>
      <c r="L59" s="33"/>
      <c r="M59" s="33"/>
      <c r="N59" s="34" t="s">
        <v>6</v>
      </c>
      <c r="O59" s="28"/>
      <c r="P59" s="35"/>
      <c r="Q59" s="36"/>
      <c r="R59" s="36"/>
      <c r="S59" s="36"/>
      <c r="T59" s="36"/>
      <c r="U59" s="42"/>
    </row>
    <row r="60" spans="2:21" ht="18" hidden="1">
      <c r="B60" s="57"/>
      <c r="C60" s="45"/>
      <c r="D60" s="28"/>
      <c r="E60" s="52"/>
      <c r="F60" s="52"/>
      <c r="G60" s="186"/>
      <c r="H60" s="41">
        <v>1.5</v>
      </c>
      <c r="I60" s="33">
        <v>1.6</v>
      </c>
      <c r="J60" s="33">
        <v>1.7</v>
      </c>
      <c r="K60" s="33">
        <v>1.8</v>
      </c>
      <c r="L60" s="33">
        <v>1.9</v>
      </c>
      <c r="M60" s="33">
        <v>2</v>
      </c>
      <c r="N60" s="34" t="s">
        <v>7</v>
      </c>
      <c r="O60" s="28"/>
      <c r="P60" s="35"/>
      <c r="Q60" s="36"/>
      <c r="R60" s="36"/>
      <c r="S60" s="36"/>
      <c r="T60" s="36"/>
      <c r="U60" s="42"/>
    </row>
    <row r="61" spans="2:21" ht="18" hidden="1">
      <c r="B61" s="57"/>
      <c r="C61" s="45"/>
      <c r="D61" s="28"/>
      <c r="E61" s="52"/>
      <c r="F61" s="52"/>
      <c r="G61" s="186"/>
      <c r="H61" s="33">
        <f aca="true" t="shared" si="10" ref="H61:M61">ROUNDUP((H58-H23)*$B$2/2,-1)</f>
        <v>1680</v>
      </c>
      <c r="I61" s="33">
        <f t="shared" si="10"/>
        <v>1540</v>
      </c>
      <c r="J61" s="33">
        <f t="shared" si="10"/>
        <v>1820</v>
      </c>
      <c r="K61" s="33">
        <f t="shared" si="10"/>
        <v>1960</v>
      </c>
      <c r="L61" s="33">
        <f t="shared" si="10"/>
        <v>1960</v>
      </c>
      <c r="M61" s="41">
        <f t="shared" si="10"/>
        <v>2100</v>
      </c>
      <c r="N61" s="34" t="s">
        <v>8</v>
      </c>
      <c r="O61" s="28"/>
      <c r="P61" s="35"/>
      <c r="Q61" s="36"/>
      <c r="R61" s="36"/>
      <c r="S61" s="36"/>
      <c r="T61" s="36"/>
      <c r="U61" s="42"/>
    </row>
    <row r="62" spans="2:21" ht="18" hidden="1">
      <c r="B62" s="44"/>
      <c r="C62" s="32"/>
      <c r="D62" s="58"/>
      <c r="E62" s="26"/>
      <c r="F62" s="52"/>
      <c r="G62" s="52"/>
      <c r="H62" s="186">
        <v>145</v>
      </c>
      <c r="I62" s="41">
        <v>6.9</v>
      </c>
      <c r="J62" s="33">
        <v>7.1</v>
      </c>
      <c r="K62" s="33">
        <v>7.3</v>
      </c>
      <c r="L62" s="33">
        <v>7.6</v>
      </c>
      <c r="M62" s="33">
        <v>8</v>
      </c>
      <c r="N62" s="34" t="s">
        <v>5</v>
      </c>
      <c r="O62" s="28"/>
      <c r="P62" s="35" t="s">
        <v>15</v>
      </c>
      <c r="Q62" s="36"/>
      <c r="R62" s="36"/>
      <c r="S62" s="36"/>
      <c r="T62" s="36" t="s">
        <v>16</v>
      </c>
      <c r="U62" s="42"/>
    </row>
    <row r="63" spans="2:21" ht="18" hidden="1">
      <c r="B63" s="44"/>
      <c r="C63" s="32"/>
      <c r="D63" s="58"/>
      <c r="E63" s="26"/>
      <c r="F63" s="52"/>
      <c r="G63" s="52"/>
      <c r="H63" s="186"/>
      <c r="I63" s="41"/>
      <c r="J63" s="33"/>
      <c r="K63" s="33"/>
      <c r="L63" s="33"/>
      <c r="M63" s="33"/>
      <c r="N63" s="34" t="s">
        <v>6</v>
      </c>
      <c r="O63" s="28"/>
      <c r="P63" s="35"/>
      <c r="Q63" s="36"/>
      <c r="R63" s="36"/>
      <c r="S63" s="36"/>
      <c r="T63" s="36"/>
      <c r="U63" s="42"/>
    </row>
    <row r="64" spans="2:21" ht="18" hidden="1">
      <c r="B64" s="4"/>
      <c r="C64" s="32"/>
      <c r="D64" s="58"/>
      <c r="E64" s="26"/>
      <c r="F64" s="52"/>
      <c r="G64" s="52"/>
      <c r="H64" s="186"/>
      <c r="I64" s="41">
        <v>1.6</v>
      </c>
      <c r="J64" s="33">
        <v>1.7</v>
      </c>
      <c r="K64" s="33">
        <v>1.8</v>
      </c>
      <c r="L64" s="33">
        <v>1.9</v>
      </c>
      <c r="M64" s="33">
        <v>2</v>
      </c>
      <c r="N64" s="34" t="s">
        <v>7</v>
      </c>
      <c r="O64" s="28"/>
      <c r="P64" s="35"/>
      <c r="Q64" s="36"/>
      <c r="R64" s="36"/>
      <c r="S64" s="36"/>
      <c r="T64" s="36"/>
      <c r="U64" s="42"/>
    </row>
    <row r="65" spans="2:21" ht="18" hidden="1">
      <c r="B65" s="4"/>
      <c r="C65" s="32"/>
      <c r="D65" s="58"/>
      <c r="E65" s="26"/>
      <c r="F65" s="52"/>
      <c r="G65" s="52"/>
      <c r="H65" s="186"/>
      <c r="I65" s="33">
        <f>ROUNDUP((I62-I27)*$B$2/2,-1)</f>
        <v>1540</v>
      </c>
      <c r="J65" s="33">
        <f>ROUNDUP((J62-J27)*$B$2/2,-1)</f>
        <v>1680</v>
      </c>
      <c r="K65" s="33">
        <f>ROUNDUP((K62-K27)*$B$2/2,-1)</f>
        <v>1820</v>
      </c>
      <c r="L65" s="33">
        <f>ROUNDUP((L62-L27)*$B$2/2,-1)</f>
        <v>2100</v>
      </c>
      <c r="M65" s="41">
        <f>ROUNDUP((M62-M27)*$B$2/2,-1)</f>
        <v>2100</v>
      </c>
      <c r="N65" s="34" t="s">
        <v>8</v>
      </c>
      <c r="O65" s="28"/>
      <c r="P65" s="35"/>
      <c r="Q65" s="36"/>
      <c r="R65" s="36"/>
      <c r="S65" s="36"/>
      <c r="T65" s="36"/>
      <c r="U65" s="42"/>
    </row>
    <row r="66" spans="2:21" ht="18" hidden="1">
      <c r="B66" s="25"/>
      <c r="C66" s="32"/>
      <c r="D66" s="58"/>
      <c r="E66" s="26"/>
      <c r="F66" s="58"/>
      <c r="G66" s="52"/>
      <c r="H66" s="52"/>
      <c r="I66" s="186">
        <v>155</v>
      </c>
      <c r="J66" s="41">
        <v>7.3</v>
      </c>
      <c r="K66" s="33">
        <v>7.4</v>
      </c>
      <c r="L66" s="33">
        <v>7.8</v>
      </c>
      <c r="M66" s="33">
        <v>8.2</v>
      </c>
      <c r="N66" s="34" t="s">
        <v>5</v>
      </c>
      <c r="O66" s="28"/>
      <c r="P66" s="59" t="s">
        <v>17</v>
      </c>
      <c r="Q66" s="36"/>
      <c r="R66" s="36"/>
      <c r="S66" s="36"/>
      <c r="T66" s="36" t="s">
        <v>18</v>
      </c>
      <c r="U66" s="42"/>
    </row>
    <row r="67" spans="2:21" ht="18" hidden="1">
      <c r="B67" s="25"/>
      <c r="C67" s="32"/>
      <c r="D67" s="58"/>
      <c r="E67" s="26"/>
      <c r="F67" s="58"/>
      <c r="G67" s="52"/>
      <c r="H67" s="52"/>
      <c r="I67" s="186"/>
      <c r="J67" s="41"/>
      <c r="K67" s="33"/>
      <c r="L67" s="33"/>
      <c r="M67" s="33"/>
      <c r="N67" s="34" t="s">
        <v>6</v>
      </c>
      <c r="O67" s="28"/>
      <c r="P67" s="59"/>
      <c r="Q67" s="36"/>
      <c r="R67" s="36"/>
      <c r="S67" s="36"/>
      <c r="T67" s="36"/>
      <c r="U67" s="42"/>
    </row>
    <row r="68" spans="2:21" ht="18" hidden="1">
      <c r="B68" s="25"/>
      <c r="C68" s="32"/>
      <c r="D68" s="58"/>
      <c r="E68" s="26"/>
      <c r="F68" s="58"/>
      <c r="G68" s="52"/>
      <c r="H68" s="52"/>
      <c r="I68" s="186"/>
      <c r="J68" s="41">
        <v>1.7</v>
      </c>
      <c r="K68" s="33">
        <v>1.8</v>
      </c>
      <c r="L68" s="33">
        <v>1.9</v>
      </c>
      <c r="M68" s="33">
        <v>2</v>
      </c>
      <c r="N68" s="34" t="s">
        <v>7</v>
      </c>
      <c r="O68" s="28"/>
      <c r="P68" s="59"/>
      <c r="Q68" s="36"/>
      <c r="R68" s="36"/>
      <c r="S68" s="36"/>
      <c r="T68" s="36"/>
      <c r="U68" s="42"/>
    </row>
    <row r="69" spans="2:21" ht="18" hidden="1">
      <c r="B69" s="25"/>
      <c r="C69" s="32"/>
      <c r="D69" s="58"/>
      <c r="E69" s="26"/>
      <c r="F69" s="58"/>
      <c r="G69" s="52"/>
      <c r="H69" s="52"/>
      <c r="I69" s="186"/>
      <c r="J69" s="33">
        <f>ROUNDUP((J66-J31)*$B$2/2,-1)</f>
        <v>1820</v>
      </c>
      <c r="K69" s="33">
        <f>ROUNDUP((K66-K31)*$B$2/2,-1)</f>
        <v>1820</v>
      </c>
      <c r="L69" s="33">
        <f>ROUNDUP((L66-L31)*$B$2/2,-1)</f>
        <v>1960</v>
      </c>
      <c r="M69" s="41">
        <f>ROUNDUP((M66-M31)*$B$2/2,-1)</f>
        <v>2100</v>
      </c>
      <c r="N69" s="34" t="s">
        <v>8</v>
      </c>
      <c r="O69" s="28"/>
      <c r="P69" s="59"/>
      <c r="Q69" s="36"/>
      <c r="R69" s="36"/>
      <c r="S69" s="36"/>
      <c r="T69" s="36"/>
      <c r="U69" s="42"/>
    </row>
    <row r="70" spans="2:21" ht="18" hidden="1">
      <c r="B70" s="25"/>
      <c r="C70" s="32"/>
      <c r="D70" s="26"/>
      <c r="E70" s="60"/>
      <c r="F70" s="60"/>
      <c r="G70" s="60"/>
      <c r="H70" s="26"/>
      <c r="I70" s="52"/>
      <c r="J70" s="186">
        <v>165</v>
      </c>
      <c r="K70" s="41">
        <v>7.5</v>
      </c>
      <c r="L70" s="33">
        <v>8</v>
      </c>
      <c r="M70" s="33">
        <v>8.3</v>
      </c>
      <c r="N70" s="34" t="s">
        <v>5</v>
      </c>
      <c r="O70" s="28"/>
      <c r="P70" s="35" t="s">
        <v>19</v>
      </c>
      <c r="Q70" s="36"/>
      <c r="R70" s="36"/>
      <c r="S70" s="36"/>
      <c r="T70" s="36" t="s">
        <v>20</v>
      </c>
      <c r="U70" s="42"/>
    </row>
    <row r="71" spans="2:21" ht="18" hidden="1">
      <c r="B71" s="25"/>
      <c r="C71" s="32"/>
      <c r="D71" s="26"/>
      <c r="E71" s="60"/>
      <c r="F71" s="60"/>
      <c r="G71" s="60"/>
      <c r="H71" s="26"/>
      <c r="I71" s="52"/>
      <c r="J71" s="186"/>
      <c r="K71" s="41"/>
      <c r="L71" s="33"/>
      <c r="M71" s="33"/>
      <c r="N71" s="34" t="s">
        <v>6</v>
      </c>
      <c r="O71" s="28"/>
      <c r="P71" s="35"/>
      <c r="Q71" s="36"/>
      <c r="R71" s="36"/>
      <c r="S71" s="36"/>
      <c r="T71" s="36"/>
      <c r="U71" s="42"/>
    </row>
    <row r="72" spans="2:21" ht="18" hidden="1">
      <c r="B72" s="25"/>
      <c r="C72" s="32"/>
      <c r="D72" s="26"/>
      <c r="E72" s="60"/>
      <c r="F72" s="60"/>
      <c r="G72" s="60"/>
      <c r="H72" s="26"/>
      <c r="I72" s="52"/>
      <c r="J72" s="186"/>
      <c r="K72" s="41">
        <v>1.8</v>
      </c>
      <c r="L72" s="33">
        <v>1.9</v>
      </c>
      <c r="M72" s="33">
        <v>2</v>
      </c>
      <c r="N72" s="34" t="s">
        <v>7</v>
      </c>
      <c r="O72" s="28"/>
      <c r="P72" s="35"/>
      <c r="Q72" s="36"/>
      <c r="R72" s="36"/>
      <c r="S72" s="36"/>
      <c r="T72" s="36"/>
      <c r="U72" s="42"/>
    </row>
    <row r="73" spans="2:21" ht="18" hidden="1">
      <c r="B73" s="25"/>
      <c r="C73" s="32"/>
      <c r="D73" s="26"/>
      <c r="E73" s="60"/>
      <c r="F73" s="60"/>
      <c r="G73" s="60"/>
      <c r="H73" s="26"/>
      <c r="I73" s="52"/>
      <c r="J73" s="186"/>
      <c r="K73" s="33">
        <f>ROUNDUP((K70-K35)*$B$2/2,-1)</f>
        <v>1820</v>
      </c>
      <c r="L73" s="33">
        <f>ROUNDUP((L70-L35)*$B$2/2,-1)</f>
        <v>2100</v>
      </c>
      <c r="M73" s="41">
        <f>ROUNDUP((M70-M35)*$B$2/2,-1)</f>
        <v>2240</v>
      </c>
      <c r="N73" s="34" t="s">
        <v>8</v>
      </c>
      <c r="O73" s="28"/>
      <c r="P73" s="35"/>
      <c r="Q73" s="36"/>
      <c r="R73" s="36"/>
      <c r="S73" s="36"/>
      <c r="T73" s="36"/>
      <c r="U73" s="42"/>
    </row>
    <row r="74" spans="2:21" ht="16.5" customHeight="1" hidden="1">
      <c r="B74" s="25"/>
      <c r="C74" s="32"/>
      <c r="D74" s="26"/>
      <c r="E74" s="26"/>
      <c r="F74" s="52"/>
      <c r="G74" s="52"/>
      <c r="H74" s="26"/>
      <c r="I74" s="52"/>
      <c r="J74" s="52"/>
      <c r="K74" s="186">
        <v>175</v>
      </c>
      <c r="L74" s="41">
        <v>8.2</v>
      </c>
      <c r="M74" s="33">
        <v>8.5</v>
      </c>
      <c r="N74" s="34" t="s">
        <v>5</v>
      </c>
      <c r="O74" s="28"/>
      <c r="P74" s="170" t="s">
        <v>21</v>
      </c>
      <c r="Q74" s="170"/>
      <c r="R74" s="170"/>
      <c r="S74" s="170"/>
      <c r="T74" s="170"/>
      <c r="U74" s="61"/>
    </row>
    <row r="75" spans="2:21" ht="16.5" customHeight="1" hidden="1">
      <c r="B75" s="25"/>
      <c r="C75" s="32"/>
      <c r="D75" s="26"/>
      <c r="E75" s="26"/>
      <c r="F75" s="52"/>
      <c r="G75" s="52"/>
      <c r="H75" s="26"/>
      <c r="I75" s="52"/>
      <c r="J75" s="26"/>
      <c r="K75" s="186"/>
      <c r="L75" s="41"/>
      <c r="M75" s="33"/>
      <c r="N75" s="34" t="s">
        <v>6</v>
      </c>
      <c r="O75" s="28"/>
      <c r="P75" s="170"/>
      <c r="Q75" s="170"/>
      <c r="R75" s="170"/>
      <c r="S75" s="170"/>
      <c r="T75" s="170"/>
      <c r="U75" s="61"/>
    </row>
    <row r="76" spans="2:21" ht="16.5" customHeight="1" hidden="1">
      <c r="B76" s="25"/>
      <c r="C76" s="32"/>
      <c r="D76" s="26"/>
      <c r="E76" s="26"/>
      <c r="F76" s="52"/>
      <c r="G76" s="52"/>
      <c r="H76" s="26"/>
      <c r="I76" s="52"/>
      <c r="J76" s="26"/>
      <c r="K76" s="186"/>
      <c r="L76" s="41">
        <v>1.9</v>
      </c>
      <c r="M76" s="33">
        <v>2</v>
      </c>
      <c r="N76" s="34" t="s">
        <v>7</v>
      </c>
      <c r="O76" s="28"/>
      <c r="P76" s="170"/>
      <c r="Q76" s="170"/>
      <c r="R76" s="170"/>
      <c r="S76" s="170"/>
      <c r="T76" s="170"/>
      <c r="U76" s="42"/>
    </row>
    <row r="77" spans="2:21" ht="16.5" hidden="1">
      <c r="B77" s="25"/>
      <c r="C77" s="32"/>
      <c r="D77" s="32"/>
      <c r="E77" s="26"/>
      <c r="F77" s="52"/>
      <c r="G77" s="52"/>
      <c r="H77" s="32"/>
      <c r="I77" s="62"/>
      <c r="J77" s="63"/>
      <c r="K77" s="186"/>
      <c r="L77" s="65">
        <f>ROUNDUP((L74-L39)*$B$2/2,-1)</f>
        <v>2100</v>
      </c>
      <c r="M77" s="41">
        <f>ROUNDUP((M74-M39)*$B$2/2,-1)</f>
        <v>2240</v>
      </c>
      <c r="N77" s="34" t="s">
        <v>8</v>
      </c>
      <c r="O77" s="28"/>
      <c r="P77" s="28"/>
      <c r="Q77" s="28"/>
      <c r="R77" s="28"/>
      <c r="S77" s="28"/>
      <c r="T77" s="28"/>
      <c r="U77" s="42"/>
    </row>
    <row r="78" spans="2:21" ht="16.5" hidden="1">
      <c r="B78" s="25"/>
      <c r="C78" s="32"/>
      <c r="D78" s="32"/>
      <c r="E78" s="26"/>
      <c r="F78" s="52"/>
      <c r="G78" s="52"/>
      <c r="H78" s="32"/>
      <c r="I78" s="63"/>
      <c r="J78" s="63"/>
      <c r="K78" s="63"/>
      <c r="L78" s="63"/>
      <c r="M78" s="63"/>
      <c r="N78" s="63"/>
      <c r="O78" s="28"/>
      <c r="P78" s="28"/>
      <c r="Q78" s="28"/>
      <c r="R78" s="28"/>
      <c r="S78" s="28"/>
      <c r="T78" s="28"/>
      <c r="U78" s="42"/>
    </row>
    <row r="79" ht="15" hidden="1"/>
    <row r="80" spans="2:21" ht="15" hidden="1">
      <c r="B80" s="17"/>
      <c r="C80" s="18"/>
      <c r="D80" s="19"/>
      <c r="E80" s="18"/>
      <c r="F80" s="18"/>
      <c r="G80" s="20"/>
      <c r="H80" s="18"/>
      <c r="I80" s="21"/>
      <c r="J80" s="22"/>
      <c r="K80" s="22"/>
      <c r="L80" s="23"/>
      <c r="M80" s="21"/>
      <c r="N80" s="21"/>
      <c r="O80" s="21"/>
      <c r="P80" s="21"/>
      <c r="Q80" s="21"/>
      <c r="R80" s="21"/>
      <c r="S80" s="21"/>
      <c r="T80" s="21"/>
      <c r="U80" s="24"/>
    </row>
    <row r="81" spans="2:21" ht="16.5" hidden="1">
      <c r="B81" s="25">
        <f>B2</f>
        <v>2800</v>
      </c>
      <c r="C81" s="188" t="s">
        <v>23</v>
      </c>
      <c r="D81" s="189"/>
      <c r="E81" s="27">
        <v>140</v>
      </c>
      <c r="F81" s="27">
        <v>150</v>
      </c>
      <c r="G81" s="27">
        <v>160</v>
      </c>
      <c r="H81" s="27">
        <v>170</v>
      </c>
      <c r="I81" s="27">
        <v>180</v>
      </c>
      <c r="J81" s="27">
        <v>190</v>
      </c>
      <c r="K81" s="27">
        <v>200</v>
      </c>
      <c r="L81" s="27">
        <v>210</v>
      </c>
      <c r="M81" s="27">
        <v>220</v>
      </c>
      <c r="N81" s="28"/>
      <c r="O81" s="28"/>
      <c r="P81" s="82" t="s">
        <v>4</v>
      </c>
      <c r="Q81" s="30"/>
      <c r="R81" s="30"/>
      <c r="S81" s="30"/>
      <c r="T81" s="30"/>
      <c r="U81" s="31"/>
    </row>
    <row r="82" spans="2:21" ht="18" hidden="1">
      <c r="B82" s="25">
        <f>143*2</f>
        <v>286</v>
      </c>
      <c r="C82" s="32"/>
      <c r="D82" s="192">
        <v>105</v>
      </c>
      <c r="E82" s="41">
        <v>7.1</v>
      </c>
      <c r="F82" s="33">
        <v>7.4</v>
      </c>
      <c r="G82" s="33">
        <v>7.7</v>
      </c>
      <c r="H82" s="33">
        <v>8.1</v>
      </c>
      <c r="I82" s="33">
        <v>8.6</v>
      </c>
      <c r="J82" s="33">
        <v>8.7</v>
      </c>
      <c r="K82" s="33">
        <v>8.9</v>
      </c>
      <c r="L82" s="33">
        <v>9.3</v>
      </c>
      <c r="M82" s="33">
        <v>9.8</v>
      </c>
      <c r="N82" s="34" t="s">
        <v>5</v>
      </c>
      <c r="O82" s="28"/>
      <c r="P82" s="35" t="s">
        <v>24</v>
      </c>
      <c r="Q82" s="36"/>
      <c r="R82" s="36"/>
      <c r="S82" s="36"/>
      <c r="T82" s="36"/>
      <c r="U82" s="31"/>
    </row>
    <row r="83" spans="2:21" ht="18" hidden="1">
      <c r="B83" s="25">
        <f>11.6*2</f>
        <v>23.2</v>
      </c>
      <c r="C83" s="32"/>
      <c r="D83" s="192"/>
      <c r="E83" s="41"/>
      <c r="F83" s="33"/>
      <c r="G83" s="33"/>
      <c r="H83" s="33"/>
      <c r="I83" s="33"/>
      <c r="J83" s="33"/>
      <c r="K83" s="33"/>
      <c r="L83" s="33"/>
      <c r="M83" s="33"/>
      <c r="N83" s="34" t="s">
        <v>6</v>
      </c>
      <c r="O83" s="28"/>
      <c r="P83" s="35"/>
      <c r="Q83" s="36"/>
      <c r="R83" s="36"/>
      <c r="S83" s="36"/>
      <c r="T83" s="36"/>
      <c r="U83" s="31"/>
    </row>
    <row r="84" spans="2:21" ht="18" hidden="1">
      <c r="B84" s="25"/>
      <c r="C84" s="32"/>
      <c r="D84" s="192"/>
      <c r="E84" s="79"/>
      <c r="F84" s="80"/>
      <c r="G84" s="80"/>
      <c r="H84" s="80"/>
      <c r="I84" s="80"/>
      <c r="J84" s="80"/>
      <c r="K84" s="80"/>
      <c r="L84" s="80"/>
      <c r="M84" s="80"/>
      <c r="N84" s="34" t="s">
        <v>7</v>
      </c>
      <c r="O84" s="28"/>
      <c r="P84" s="35"/>
      <c r="Q84" s="36"/>
      <c r="R84" s="36"/>
      <c r="S84" s="36"/>
      <c r="T84" s="36"/>
      <c r="U84" s="31"/>
    </row>
    <row r="85" spans="2:21" ht="18" hidden="1">
      <c r="B85" s="25"/>
      <c r="C85" s="32"/>
      <c r="D85" s="192"/>
      <c r="E85" s="41">
        <f aca="true" t="shared" si="11" ref="E85:M85">ROUNDUP((E82-E11)*$B$2/2,-1)</f>
        <v>3780</v>
      </c>
      <c r="F85" s="33">
        <f t="shared" si="11"/>
        <v>4060</v>
      </c>
      <c r="G85" s="33">
        <f t="shared" si="11"/>
        <v>4340</v>
      </c>
      <c r="H85" s="33">
        <f t="shared" si="11"/>
        <v>4480</v>
      </c>
      <c r="I85" s="33">
        <f t="shared" si="11"/>
        <v>4900</v>
      </c>
      <c r="J85" s="33">
        <f t="shared" si="11"/>
        <v>4760</v>
      </c>
      <c r="K85" s="33">
        <f t="shared" si="11"/>
        <v>4760</v>
      </c>
      <c r="L85" s="33">
        <f t="shared" si="11"/>
        <v>5040</v>
      </c>
      <c r="M85" s="33">
        <f t="shared" si="11"/>
        <v>5600</v>
      </c>
      <c r="N85" s="34" t="s">
        <v>8</v>
      </c>
      <c r="O85" s="28"/>
      <c r="P85" s="35"/>
      <c r="Q85" s="36"/>
      <c r="R85" s="36"/>
      <c r="S85" s="36"/>
      <c r="T85" s="36"/>
      <c r="U85" s="31"/>
    </row>
    <row r="86" spans="2:21" ht="18.75" hidden="1" thickBot="1">
      <c r="B86" s="25"/>
      <c r="C86" s="32"/>
      <c r="D86" s="38"/>
      <c r="E86" s="186">
        <v>115</v>
      </c>
      <c r="F86" s="75">
        <v>7.6</v>
      </c>
      <c r="G86" s="39">
        <v>7.9</v>
      </c>
      <c r="H86" s="39">
        <v>8.2</v>
      </c>
      <c r="I86" s="39">
        <v>8.8</v>
      </c>
      <c r="J86" s="39">
        <v>9</v>
      </c>
      <c r="K86" s="39">
        <v>9.2</v>
      </c>
      <c r="L86" s="81">
        <v>9.5</v>
      </c>
      <c r="M86" s="41">
        <v>9.8</v>
      </c>
      <c r="N86" s="34" t="s">
        <v>5</v>
      </c>
      <c r="O86" s="28"/>
      <c r="P86" s="35" t="s">
        <v>9</v>
      </c>
      <c r="Q86" s="36"/>
      <c r="R86" s="36"/>
      <c r="S86" s="36"/>
      <c r="T86" s="36" t="s">
        <v>10</v>
      </c>
      <c r="U86" s="42"/>
    </row>
    <row r="87" spans="2:21" ht="18" hidden="1">
      <c r="B87" s="25"/>
      <c r="C87" s="32"/>
      <c r="D87" s="38"/>
      <c r="E87" s="186"/>
      <c r="F87" s="75"/>
      <c r="G87" s="39"/>
      <c r="H87" s="39"/>
      <c r="I87" s="39"/>
      <c r="J87" s="39"/>
      <c r="K87" s="39"/>
      <c r="L87" s="77"/>
      <c r="M87" s="39"/>
      <c r="N87" s="34" t="s">
        <v>6</v>
      </c>
      <c r="O87" s="28"/>
      <c r="P87" s="35"/>
      <c r="Q87" s="36"/>
      <c r="R87" s="36"/>
      <c r="S87" s="36"/>
      <c r="T87" s="36"/>
      <c r="U87" s="42"/>
    </row>
    <row r="88" spans="2:21" ht="18.75" hidden="1" thickBot="1">
      <c r="B88" s="44"/>
      <c r="C88" s="45"/>
      <c r="D88" s="38"/>
      <c r="E88" s="186"/>
      <c r="F88" s="75"/>
      <c r="G88" s="39"/>
      <c r="H88" s="39"/>
      <c r="I88" s="39"/>
      <c r="J88" s="39"/>
      <c r="K88" s="39"/>
      <c r="L88" s="81"/>
      <c r="M88" s="41"/>
      <c r="N88" s="34" t="s">
        <v>7</v>
      </c>
      <c r="O88" s="28"/>
      <c r="P88" s="35"/>
      <c r="Q88" s="36"/>
      <c r="R88" s="36"/>
      <c r="S88" s="36"/>
      <c r="T88" s="36"/>
      <c r="U88" s="42"/>
    </row>
    <row r="89" spans="2:21" ht="18" hidden="1">
      <c r="B89" s="44"/>
      <c r="C89" s="45"/>
      <c r="D89" s="38"/>
      <c r="E89" s="186"/>
      <c r="F89" s="41">
        <f aca="true" t="shared" si="12" ref="F89:M89">ROUNDUP((F86-F15)*$B$2/2,-1)</f>
        <v>4200</v>
      </c>
      <c r="G89" s="41">
        <f t="shared" si="12"/>
        <v>4340</v>
      </c>
      <c r="H89" s="41">
        <f t="shared" si="12"/>
        <v>4480</v>
      </c>
      <c r="I89" s="41">
        <f t="shared" si="12"/>
        <v>5040</v>
      </c>
      <c r="J89" s="41">
        <f t="shared" si="12"/>
        <v>5040</v>
      </c>
      <c r="K89" s="41">
        <f t="shared" si="12"/>
        <v>5040</v>
      </c>
      <c r="L89" s="78">
        <f t="shared" si="12"/>
        <v>5180</v>
      </c>
      <c r="M89" s="33">
        <f t="shared" si="12"/>
        <v>5180</v>
      </c>
      <c r="N89" s="34" t="s">
        <v>8</v>
      </c>
      <c r="O89" s="28"/>
      <c r="P89" s="35"/>
      <c r="Q89" s="36"/>
      <c r="R89" s="36"/>
      <c r="S89" s="36"/>
      <c r="T89" s="36"/>
      <c r="U89" s="42"/>
    </row>
    <row r="90" spans="2:21" ht="18" hidden="1">
      <c r="B90" s="49"/>
      <c r="C90" s="50"/>
      <c r="D90" s="51"/>
      <c r="E90" s="52"/>
      <c r="F90" s="186">
        <v>125</v>
      </c>
      <c r="G90" s="41">
        <v>8.1</v>
      </c>
      <c r="H90" s="33">
        <v>8.6</v>
      </c>
      <c r="I90" s="33">
        <v>8.8</v>
      </c>
      <c r="J90" s="33">
        <v>9.2</v>
      </c>
      <c r="K90" s="33">
        <v>9.6</v>
      </c>
      <c r="L90" s="33">
        <v>9.9</v>
      </c>
      <c r="M90" s="33">
        <v>10.4</v>
      </c>
      <c r="N90" s="34" t="s">
        <v>5</v>
      </c>
      <c r="O90" s="28"/>
      <c r="P90" s="35" t="s">
        <v>11</v>
      </c>
      <c r="Q90" s="36"/>
      <c r="R90" s="36"/>
      <c r="S90" s="36"/>
      <c r="T90" s="36" t="s">
        <v>12</v>
      </c>
      <c r="U90" s="42"/>
    </row>
    <row r="91" spans="2:21" ht="18" hidden="1">
      <c r="B91" s="49"/>
      <c r="C91" s="50"/>
      <c r="D91" s="51"/>
      <c r="E91" s="52"/>
      <c r="F91" s="186"/>
      <c r="G91" s="41"/>
      <c r="H91" s="33"/>
      <c r="I91" s="33"/>
      <c r="J91" s="33"/>
      <c r="K91" s="33"/>
      <c r="L91" s="33"/>
      <c r="M91" s="33"/>
      <c r="N91" s="34" t="s">
        <v>6</v>
      </c>
      <c r="O91" s="28"/>
      <c r="P91" s="35"/>
      <c r="Q91" s="36"/>
      <c r="R91" s="36"/>
      <c r="S91" s="36"/>
      <c r="T91" s="36"/>
      <c r="U91" s="42"/>
    </row>
    <row r="92" spans="2:21" ht="18" hidden="1">
      <c r="B92" s="4"/>
      <c r="C92" s="4"/>
      <c r="D92" s="4"/>
      <c r="E92" s="52"/>
      <c r="F92" s="186"/>
      <c r="G92" s="41"/>
      <c r="H92" s="33"/>
      <c r="I92" s="33"/>
      <c r="J92" s="33"/>
      <c r="K92" s="33"/>
      <c r="L92" s="33"/>
      <c r="M92" s="33"/>
      <c r="N92" s="34" t="s">
        <v>7</v>
      </c>
      <c r="O92" s="28"/>
      <c r="P92" s="35"/>
      <c r="Q92" s="36"/>
      <c r="R92" s="36"/>
      <c r="S92" s="36"/>
      <c r="T92" s="36"/>
      <c r="U92" s="42"/>
    </row>
    <row r="93" spans="2:21" ht="18" hidden="1">
      <c r="B93" s="4"/>
      <c r="C93" s="4"/>
      <c r="D93" s="4"/>
      <c r="E93" s="52"/>
      <c r="F93" s="186"/>
      <c r="G93" s="33">
        <f aca="true" t="shared" si="13" ref="G93:M93">ROUNDUP((G90-G19)*$B$2/2,-1)</f>
        <v>4620</v>
      </c>
      <c r="H93" s="33">
        <f t="shared" si="13"/>
        <v>4760</v>
      </c>
      <c r="I93" s="33">
        <f t="shared" si="13"/>
        <v>4760</v>
      </c>
      <c r="J93" s="33">
        <f t="shared" si="13"/>
        <v>5180</v>
      </c>
      <c r="K93" s="33">
        <f t="shared" si="13"/>
        <v>5460</v>
      </c>
      <c r="L93" s="33">
        <f t="shared" si="13"/>
        <v>5600</v>
      </c>
      <c r="M93" s="33">
        <f t="shared" si="13"/>
        <v>5880</v>
      </c>
      <c r="N93" s="34" t="s">
        <v>8</v>
      </c>
      <c r="O93" s="28"/>
      <c r="P93" s="35"/>
      <c r="Q93" s="36"/>
      <c r="R93" s="36"/>
      <c r="S93" s="36"/>
      <c r="T93" s="36"/>
      <c r="U93" s="42"/>
    </row>
    <row r="94" spans="2:21" ht="18" hidden="1">
      <c r="B94" s="53"/>
      <c r="C94" s="54"/>
      <c r="D94" s="55"/>
      <c r="E94" s="45"/>
      <c r="F94" s="52"/>
      <c r="G94" s="186">
        <v>135</v>
      </c>
      <c r="H94" s="41">
        <v>9</v>
      </c>
      <c r="I94" s="33">
        <v>9.2</v>
      </c>
      <c r="J94" s="33">
        <v>9.5</v>
      </c>
      <c r="K94" s="33">
        <v>9.8</v>
      </c>
      <c r="L94" s="33">
        <v>10.1</v>
      </c>
      <c r="M94" s="33">
        <v>10.6</v>
      </c>
      <c r="N94" s="34" t="s">
        <v>5</v>
      </c>
      <c r="O94" s="28"/>
      <c r="P94" s="35" t="s">
        <v>13</v>
      </c>
      <c r="Q94" s="36"/>
      <c r="R94" s="36"/>
      <c r="S94" s="36"/>
      <c r="T94" s="36" t="s">
        <v>14</v>
      </c>
      <c r="U94" s="42"/>
    </row>
    <row r="95" spans="2:21" ht="18" hidden="1">
      <c r="B95" s="53"/>
      <c r="C95" s="56"/>
      <c r="D95" s="56"/>
      <c r="E95" s="4"/>
      <c r="F95" s="52"/>
      <c r="G95" s="186"/>
      <c r="H95" s="41"/>
      <c r="I95" s="33"/>
      <c r="J95" s="33"/>
      <c r="K95" s="33"/>
      <c r="L95" s="33"/>
      <c r="M95" s="33"/>
      <c r="N95" s="34" t="s">
        <v>6</v>
      </c>
      <c r="O95" s="28"/>
      <c r="P95" s="35"/>
      <c r="Q95" s="36"/>
      <c r="R95" s="36"/>
      <c r="S95" s="36"/>
      <c r="T95" s="36"/>
      <c r="U95" s="42"/>
    </row>
    <row r="96" spans="2:21" ht="18" hidden="1">
      <c r="B96" s="57"/>
      <c r="C96" s="45"/>
      <c r="D96" s="28"/>
      <c r="E96" s="52"/>
      <c r="F96" s="52"/>
      <c r="G96" s="186"/>
      <c r="H96" s="41"/>
      <c r="I96" s="33"/>
      <c r="J96" s="33"/>
      <c r="K96" s="33"/>
      <c r="L96" s="33"/>
      <c r="M96" s="33"/>
      <c r="N96" s="34" t="s">
        <v>7</v>
      </c>
      <c r="O96" s="28"/>
      <c r="P96" s="35"/>
      <c r="Q96" s="36"/>
      <c r="R96" s="36"/>
      <c r="S96" s="36"/>
      <c r="T96" s="36"/>
      <c r="U96" s="42"/>
    </row>
    <row r="97" spans="2:21" ht="18" hidden="1">
      <c r="B97" s="57"/>
      <c r="C97" s="45"/>
      <c r="D97" s="28"/>
      <c r="E97" s="52"/>
      <c r="F97" s="52"/>
      <c r="G97" s="186"/>
      <c r="H97" s="33">
        <f aca="true" t="shared" si="14" ref="H97:M97">ROUNDUP((H94-H23)*$B$2/2,-1)</f>
        <v>4900</v>
      </c>
      <c r="I97" s="33">
        <f t="shared" si="14"/>
        <v>4900</v>
      </c>
      <c r="J97" s="33">
        <f t="shared" si="14"/>
        <v>5320</v>
      </c>
      <c r="K97" s="33">
        <f t="shared" si="14"/>
        <v>5600</v>
      </c>
      <c r="L97" s="33">
        <f t="shared" si="14"/>
        <v>5740</v>
      </c>
      <c r="M97" s="33">
        <f t="shared" si="14"/>
        <v>6020</v>
      </c>
      <c r="N97" s="34" t="s">
        <v>8</v>
      </c>
      <c r="O97" s="28"/>
      <c r="P97" s="35"/>
      <c r="Q97" s="36"/>
      <c r="R97" s="36"/>
      <c r="S97" s="36"/>
      <c r="T97" s="36"/>
      <c r="U97" s="42"/>
    </row>
    <row r="98" spans="2:21" ht="18" hidden="1">
      <c r="B98" s="44"/>
      <c r="C98" s="32"/>
      <c r="D98" s="58"/>
      <c r="E98" s="26"/>
      <c r="F98" s="52"/>
      <c r="G98" s="52"/>
      <c r="H98" s="186">
        <v>145</v>
      </c>
      <c r="I98" s="41">
        <v>9.4</v>
      </c>
      <c r="J98" s="33">
        <v>9.7</v>
      </c>
      <c r="K98" s="33">
        <v>10</v>
      </c>
      <c r="L98" s="33">
        <v>10.4</v>
      </c>
      <c r="M98" s="33">
        <v>10.9</v>
      </c>
      <c r="N98" s="34" t="s">
        <v>5</v>
      </c>
      <c r="O98" s="28"/>
      <c r="P98" s="35" t="s">
        <v>15</v>
      </c>
      <c r="Q98" s="36"/>
      <c r="R98" s="36"/>
      <c r="S98" s="36"/>
      <c r="T98" s="36" t="s">
        <v>16</v>
      </c>
      <c r="U98" s="42"/>
    </row>
    <row r="99" spans="2:21" ht="18" hidden="1">
      <c r="B99" s="44"/>
      <c r="C99" s="32"/>
      <c r="D99" s="58"/>
      <c r="E99" s="26"/>
      <c r="F99" s="52"/>
      <c r="G99" s="52"/>
      <c r="H99" s="186"/>
      <c r="I99" s="41"/>
      <c r="J99" s="33"/>
      <c r="K99" s="33"/>
      <c r="L99" s="33"/>
      <c r="M99" s="33"/>
      <c r="N99" s="34" t="s">
        <v>6</v>
      </c>
      <c r="O99" s="28"/>
      <c r="P99" s="35"/>
      <c r="Q99" s="36"/>
      <c r="R99" s="36"/>
      <c r="S99" s="36"/>
      <c r="T99" s="36"/>
      <c r="U99" s="42"/>
    </row>
    <row r="100" spans="2:21" ht="18" hidden="1">
      <c r="B100" s="4"/>
      <c r="C100" s="32"/>
      <c r="D100" s="58"/>
      <c r="E100" s="26"/>
      <c r="F100" s="52"/>
      <c r="G100" s="52"/>
      <c r="H100" s="186"/>
      <c r="I100" s="41"/>
      <c r="J100" s="33"/>
      <c r="K100" s="33"/>
      <c r="L100" s="33"/>
      <c r="M100" s="33"/>
      <c r="N100" s="34" t="s">
        <v>7</v>
      </c>
      <c r="O100" s="28"/>
      <c r="P100" s="35"/>
      <c r="Q100" s="36"/>
      <c r="R100" s="36"/>
      <c r="S100" s="36"/>
      <c r="T100" s="36"/>
      <c r="U100" s="42"/>
    </row>
    <row r="101" spans="2:21" ht="18" hidden="1">
      <c r="B101" s="4"/>
      <c r="C101" s="32"/>
      <c r="D101" s="58"/>
      <c r="E101" s="26"/>
      <c r="F101" s="52"/>
      <c r="G101" s="52"/>
      <c r="H101" s="186"/>
      <c r="I101" s="33">
        <f>ROUNDUP((I98-I27)*$B$2/2,-1)</f>
        <v>5040</v>
      </c>
      <c r="J101" s="33">
        <f>ROUNDUP((J98-J27)*$B$2/2,-1)</f>
        <v>5320</v>
      </c>
      <c r="K101" s="33">
        <f>ROUNDUP((K98-K27)*$B$2/2,-1)</f>
        <v>5600</v>
      </c>
      <c r="L101" s="33">
        <f>ROUNDUP((L98-L27)*$B$2/2,-1)</f>
        <v>6020</v>
      </c>
      <c r="M101" s="33">
        <f>ROUNDUP((M98-M27)*$B$2/2,-1)</f>
        <v>6160</v>
      </c>
      <c r="N101" s="34" t="s">
        <v>8</v>
      </c>
      <c r="O101" s="28"/>
      <c r="P101" s="35"/>
      <c r="Q101" s="36"/>
      <c r="R101" s="36"/>
      <c r="S101" s="36"/>
      <c r="T101" s="36"/>
      <c r="U101" s="42"/>
    </row>
    <row r="102" spans="2:21" ht="18" hidden="1">
      <c r="B102" s="25"/>
      <c r="C102" s="32"/>
      <c r="D102" s="58"/>
      <c r="E102" s="26"/>
      <c r="F102" s="58"/>
      <c r="G102" s="52"/>
      <c r="H102" s="52"/>
      <c r="I102" s="186">
        <v>155</v>
      </c>
      <c r="J102" s="41">
        <v>10</v>
      </c>
      <c r="K102" s="33">
        <v>10.2</v>
      </c>
      <c r="L102" s="33">
        <v>10.7</v>
      </c>
      <c r="M102" s="33">
        <v>11.2</v>
      </c>
      <c r="N102" s="34" t="s">
        <v>5</v>
      </c>
      <c r="O102" s="28"/>
      <c r="P102" s="59" t="s">
        <v>17</v>
      </c>
      <c r="Q102" s="36"/>
      <c r="R102" s="36"/>
      <c r="S102" s="36"/>
      <c r="T102" s="36" t="s">
        <v>18</v>
      </c>
      <c r="U102" s="42"/>
    </row>
    <row r="103" spans="2:21" ht="18" hidden="1">
      <c r="B103" s="25"/>
      <c r="C103" s="32"/>
      <c r="D103" s="58"/>
      <c r="E103" s="26"/>
      <c r="F103" s="58"/>
      <c r="G103" s="52"/>
      <c r="H103" s="52"/>
      <c r="I103" s="186"/>
      <c r="J103" s="41"/>
      <c r="K103" s="33"/>
      <c r="L103" s="33"/>
      <c r="M103" s="33"/>
      <c r="N103" s="34" t="s">
        <v>6</v>
      </c>
      <c r="O103" s="28"/>
      <c r="P103" s="59"/>
      <c r="Q103" s="36"/>
      <c r="R103" s="36"/>
      <c r="S103" s="36"/>
      <c r="T103" s="36"/>
      <c r="U103" s="42"/>
    </row>
    <row r="104" spans="2:21" ht="18" hidden="1">
      <c r="B104" s="25"/>
      <c r="C104" s="32"/>
      <c r="D104" s="58"/>
      <c r="E104" s="26"/>
      <c r="F104" s="58"/>
      <c r="G104" s="52"/>
      <c r="H104" s="52"/>
      <c r="I104" s="186"/>
      <c r="J104" s="41"/>
      <c r="K104" s="33"/>
      <c r="L104" s="33"/>
      <c r="M104" s="33"/>
      <c r="N104" s="34" t="s">
        <v>7</v>
      </c>
      <c r="O104" s="28"/>
      <c r="P104" s="59"/>
      <c r="Q104" s="36"/>
      <c r="R104" s="36"/>
      <c r="S104" s="36"/>
      <c r="T104" s="36"/>
      <c r="U104" s="42"/>
    </row>
    <row r="105" spans="2:21" ht="18" hidden="1">
      <c r="B105" s="25"/>
      <c r="C105" s="32"/>
      <c r="D105" s="58"/>
      <c r="E105" s="26"/>
      <c r="F105" s="58"/>
      <c r="G105" s="52"/>
      <c r="H105" s="52"/>
      <c r="I105" s="186"/>
      <c r="J105" s="33">
        <f>ROUNDUP((J102-J31)*$B$2/2,-1)</f>
        <v>5600</v>
      </c>
      <c r="K105" s="33">
        <f>ROUNDUP((K102-K31)*$B$2/2,-1)</f>
        <v>5740</v>
      </c>
      <c r="L105" s="33">
        <f>ROUNDUP((L102-L31)*$B$2/2,-1)</f>
        <v>6020</v>
      </c>
      <c r="M105" s="33">
        <f>ROUNDUP((M102-M31)*$B$2/2,-1)</f>
        <v>6300</v>
      </c>
      <c r="N105" s="34" t="s">
        <v>8</v>
      </c>
      <c r="O105" s="28"/>
      <c r="P105" s="59"/>
      <c r="Q105" s="36"/>
      <c r="R105" s="36"/>
      <c r="S105" s="36"/>
      <c r="T105" s="36"/>
      <c r="U105" s="42"/>
    </row>
    <row r="106" spans="2:21" ht="18" hidden="1">
      <c r="B106" s="25"/>
      <c r="C106" s="32"/>
      <c r="D106" s="26"/>
      <c r="E106" s="60"/>
      <c r="F106" s="60"/>
      <c r="G106" s="60"/>
      <c r="H106" s="26"/>
      <c r="I106" s="52"/>
      <c r="J106" s="186">
        <v>165</v>
      </c>
      <c r="K106" s="41">
        <v>10.4</v>
      </c>
      <c r="L106" s="33">
        <v>11</v>
      </c>
      <c r="M106" s="33">
        <v>11.4</v>
      </c>
      <c r="N106" s="34" t="s">
        <v>5</v>
      </c>
      <c r="O106" s="28"/>
      <c r="P106" s="35" t="s">
        <v>19</v>
      </c>
      <c r="Q106" s="36"/>
      <c r="R106" s="36"/>
      <c r="S106" s="36"/>
      <c r="T106" s="36" t="s">
        <v>20</v>
      </c>
      <c r="U106" s="42"/>
    </row>
    <row r="107" spans="2:21" ht="18" hidden="1">
      <c r="B107" s="25"/>
      <c r="C107" s="32"/>
      <c r="D107" s="26"/>
      <c r="E107" s="60"/>
      <c r="F107" s="60"/>
      <c r="G107" s="60"/>
      <c r="H107" s="26"/>
      <c r="I107" s="52"/>
      <c r="J107" s="186"/>
      <c r="K107" s="41"/>
      <c r="L107" s="33"/>
      <c r="M107" s="33"/>
      <c r="N107" s="34" t="s">
        <v>6</v>
      </c>
      <c r="O107" s="28"/>
      <c r="P107" s="35"/>
      <c r="Q107" s="36"/>
      <c r="R107" s="36"/>
      <c r="S107" s="36"/>
      <c r="T107" s="36"/>
      <c r="U107" s="42"/>
    </row>
    <row r="108" spans="2:21" ht="18" hidden="1">
      <c r="B108" s="25"/>
      <c r="C108" s="32"/>
      <c r="D108" s="26"/>
      <c r="E108" s="60"/>
      <c r="F108" s="60"/>
      <c r="G108" s="60"/>
      <c r="H108" s="26"/>
      <c r="I108" s="52"/>
      <c r="J108" s="186"/>
      <c r="K108" s="41"/>
      <c r="L108" s="33"/>
      <c r="M108" s="33"/>
      <c r="N108" s="34" t="s">
        <v>7</v>
      </c>
      <c r="O108" s="28"/>
      <c r="P108" s="35"/>
      <c r="Q108" s="36"/>
      <c r="R108" s="36"/>
      <c r="S108" s="36"/>
      <c r="T108" s="36"/>
      <c r="U108" s="42"/>
    </row>
    <row r="109" spans="2:21" ht="18" hidden="1">
      <c r="B109" s="25"/>
      <c r="C109" s="32"/>
      <c r="D109" s="26"/>
      <c r="E109" s="60"/>
      <c r="F109" s="60"/>
      <c r="G109" s="60"/>
      <c r="H109" s="26"/>
      <c r="I109" s="52"/>
      <c r="J109" s="186"/>
      <c r="K109" s="33">
        <f>ROUNDUP((K106-K35)*$B$2/2,-1)</f>
        <v>5880</v>
      </c>
      <c r="L109" s="33">
        <f>ROUNDUP((L106-L35)*$B$2/2,-1)</f>
        <v>6300</v>
      </c>
      <c r="M109" s="33">
        <f>ROUNDUP((M106-M35)*$B$2/2,-1)</f>
        <v>6580</v>
      </c>
      <c r="N109" s="34" t="s">
        <v>8</v>
      </c>
      <c r="O109" s="28"/>
      <c r="P109" s="35"/>
      <c r="Q109" s="36"/>
      <c r="R109" s="36"/>
      <c r="S109" s="36"/>
      <c r="T109" s="36"/>
      <c r="U109" s="42"/>
    </row>
    <row r="110" spans="2:21" ht="16.5" customHeight="1" hidden="1">
      <c r="B110" s="25"/>
      <c r="C110" s="32"/>
      <c r="D110" s="26"/>
      <c r="E110" s="26"/>
      <c r="F110" s="52"/>
      <c r="G110" s="52"/>
      <c r="H110" s="26"/>
      <c r="I110" s="52"/>
      <c r="J110" s="52"/>
      <c r="K110" s="186">
        <v>175</v>
      </c>
      <c r="L110" s="41">
        <v>11.3</v>
      </c>
      <c r="M110" s="33">
        <v>11.7</v>
      </c>
      <c r="N110" s="34" t="s">
        <v>5</v>
      </c>
      <c r="O110" s="28"/>
      <c r="P110" s="170" t="s">
        <v>21</v>
      </c>
      <c r="Q110" s="170"/>
      <c r="R110" s="170"/>
      <c r="S110" s="170"/>
      <c r="T110" s="170"/>
      <c r="U110" s="61"/>
    </row>
    <row r="111" spans="2:21" ht="16.5" customHeight="1" hidden="1">
      <c r="B111" s="25"/>
      <c r="C111" s="32"/>
      <c r="D111" s="26"/>
      <c r="E111" s="26"/>
      <c r="F111" s="52"/>
      <c r="G111" s="52"/>
      <c r="H111" s="26"/>
      <c r="I111" s="52"/>
      <c r="J111" s="26"/>
      <c r="K111" s="186"/>
      <c r="L111" s="41"/>
      <c r="M111" s="33"/>
      <c r="N111" s="34" t="s">
        <v>6</v>
      </c>
      <c r="O111" s="28"/>
      <c r="P111" s="170"/>
      <c r="Q111" s="170"/>
      <c r="R111" s="170"/>
      <c r="S111" s="170"/>
      <c r="T111" s="170"/>
      <c r="U111" s="61"/>
    </row>
    <row r="112" spans="2:21" ht="16.5" customHeight="1" hidden="1">
      <c r="B112" s="25">
        <v>7065.73</v>
      </c>
      <c r="C112" s="32"/>
      <c r="D112" s="26"/>
      <c r="E112" s="26"/>
      <c r="F112" s="52"/>
      <c r="G112" s="52"/>
      <c r="H112" s="26"/>
      <c r="I112" s="52"/>
      <c r="J112" s="26"/>
      <c r="K112" s="186"/>
      <c r="L112" s="41"/>
      <c r="M112" s="33"/>
      <c r="N112" s="34" t="s">
        <v>7</v>
      </c>
      <c r="O112" s="28"/>
      <c r="P112" s="170"/>
      <c r="Q112" s="170"/>
      <c r="R112" s="170"/>
      <c r="S112" s="170"/>
      <c r="T112" s="170"/>
      <c r="U112" s="42"/>
    </row>
    <row r="113" spans="2:21" ht="16.5" hidden="1">
      <c r="B113" s="25">
        <f>175*2</f>
        <v>350</v>
      </c>
      <c r="C113" s="32"/>
      <c r="D113" s="32"/>
      <c r="E113" s="26"/>
      <c r="F113" s="52"/>
      <c r="G113" s="52"/>
      <c r="H113" s="32"/>
      <c r="I113" s="62"/>
      <c r="J113" s="63"/>
      <c r="K113" s="186"/>
      <c r="L113" s="65">
        <f>ROUNDUP((L110-L39)*$B$2/2,-1)</f>
        <v>6440</v>
      </c>
      <c r="M113" s="33">
        <f>ROUNDUP((M110-M39)*$B$2/2,-1)</f>
        <v>6720</v>
      </c>
      <c r="N113" s="34" t="s">
        <v>8</v>
      </c>
      <c r="O113" s="28"/>
      <c r="P113" s="28"/>
      <c r="Q113" s="28"/>
      <c r="R113" s="28"/>
      <c r="S113" s="28"/>
      <c r="T113" s="28"/>
      <c r="U113" s="42"/>
    </row>
    <row r="114" spans="2:21" ht="16.5" hidden="1">
      <c r="B114" s="25"/>
      <c r="C114" s="32"/>
      <c r="D114" s="32"/>
      <c r="E114" s="26"/>
      <c r="F114" s="52"/>
      <c r="G114" s="52"/>
      <c r="H114" s="32"/>
      <c r="I114" s="63"/>
      <c r="J114" s="63"/>
      <c r="K114" s="63"/>
      <c r="L114" s="63"/>
      <c r="M114" s="63"/>
      <c r="N114" s="63"/>
      <c r="O114" s="28"/>
      <c r="P114" s="28"/>
      <c r="Q114" s="28"/>
      <c r="R114" s="28"/>
      <c r="S114" s="28"/>
      <c r="T114" s="28"/>
      <c r="U114" s="42"/>
    </row>
    <row r="115" spans="2:18" ht="25.5" hidden="1">
      <c r="B115" s="13" t="s">
        <v>28</v>
      </c>
      <c r="C115" s="86"/>
      <c r="D115" s="10"/>
      <c r="E115" s="10"/>
      <c r="F115" s="87"/>
      <c r="G115" s="10"/>
      <c r="H115" s="4"/>
      <c r="I115" s="4"/>
      <c r="J115" s="86"/>
      <c r="K115" s="10"/>
      <c r="L115" s="4"/>
      <c r="M115" s="4"/>
      <c r="N115" s="4"/>
      <c r="O115" s="4"/>
      <c r="P115" s="4"/>
      <c r="Q115" s="88"/>
      <c r="R115" s="88"/>
    </row>
    <row r="116" spans="2:18" ht="16.5" hidden="1" thickBot="1"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ht="16.5" hidden="1">
      <c r="B117" s="173" t="s">
        <v>29</v>
      </c>
      <c r="C117" s="174"/>
      <c r="D117" s="89">
        <v>80</v>
      </c>
      <c r="E117" s="89">
        <v>90</v>
      </c>
      <c r="F117" s="89">
        <v>100</v>
      </c>
      <c r="G117" s="89">
        <v>110</v>
      </c>
      <c r="H117" s="89">
        <v>120</v>
      </c>
      <c r="I117" s="89">
        <v>130</v>
      </c>
      <c r="J117" s="89">
        <v>140</v>
      </c>
      <c r="K117" s="89">
        <v>150</v>
      </c>
      <c r="L117" s="89">
        <v>160</v>
      </c>
      <c r="M117" s="89">
        <v>170</v>
      </c>
      <c r="N117" s="89">
        <v>180</v>
      </c>
      <c r="O117" s="90">
        <v>190</v>
      </c>
      <c r="P117" s="91">
        <v>200</v>
      </c>
      <c r="Q117" s="92">
        <v>210</v>
      </c>
      <c r="R117" s="93">
        <v>220</v>
      </c>
    </row>
    <row r="118" spans="2:21" ht="18.75" hidden="1">
      <c r="B118" s="173" t="s">
        <v>5</v>
      </c>
      <c r="C118" s="174"/>
      <c r="D118" s="33">
        <v>2</v>
      </c>
      <c r="E118" s="33">
        <v>2.3</v>
      </c>
      <c r="F118" s="33">
        <v>2.5</v>
      </c>
      <c r="G118" s="33">
        <v>2.6</v>
      </c>
      <c r="H118" s="33">
        <v>2.6</v>
      </c>
      <c r="I118" s="33">
        <v>2.7</v>
      </c>
      <c r="J118" s="33">
        <v>2.9</v>
      </c>
      <c r="K118" s="33">
        <v>3.6</v>
      </c>
      <c r="L118" s="33">
        <v>3.6</v>
      </c>
      <c r="M118" s="33">
        <v>3.8</v>
      </c>
      <c r="N118" s="33">
        <v>4</v>
      </c>
      <c r="O118" s="33">
        <v>4.1</v>
      </c>
      <c r="P118" s="94">
        <v>4</v>
      </c>
      <c r="Q118" s="33">
        <v>4.2</v>
      </c>
      <c r="R118" s="95">
        <v>4.4</v>
      </c>
      <c r="U118" s="96">
        <f>B2</f>
        <v>2800</v>
      </c>
    </row>
    <row r="119" spans="2:21" ht="18.75" hidden="1">
      <c r="B119" s="173" t="s">
        <v>6</v>
      </c>
      <c r="C119" s="174"/>
      <c r="D119" s="33">
        <v>0.9</v>
      </c>
      <c r="E119" s="33">
        <v>1</v>
      </c>
      <c r="F119" s="33">
        <v>1.1</v>
      </c>
      <c r="G119" s="33">
        <v>1.2</v>
      </c>
      <c r="H119" s="33">
        <v>1.2</v>
      </c>
      <c r="I119" s="33">
        <v>1.2</v>
      </c>
      <c r="J119" s="33">
        <v>1.3</v>
      </c>
      <c r="K119" s="33">
        <v>1.4</v>
      </c>
      <c r="L119" s="33">
        <v>1.5</v>
      </c>
      <c r="M119" s="33">
        <v>1.6</v>
      </c>
      <c r="N119" s="33">
        <v>1.7</v>
      </c>
      <c r="O119" s="33">
        <v>1.8</v>
      </c>
      <c r="P119" s="94">
        <v>1.9</v>
      </c>
      <c r="Q119" s="33">
        <v>2</v>
      </c>
      <c r="R119" s="95">
        <v>2.1</v>
      </c>
      <c r="U119" s="96">
        <f>143*2</f>
        <v>286</v>
      </c>
    </row>
    <row r="120" spans="2:21" ht="18.75" hidden="1">
      <c r="B120" s="173" t="s">
        <v>7</v>
      </c>
      <c r="C120" s="174"/>
      <c r="D120" s="37">
        <v>0.7</v>
      </c>
      <c r="E120" s="37">
        <v>0.8</v>
      </c>
      <c r="F120" s="37">
        <v>0.9</v>
      </c>
      <c r="G120" s="37">
        <v>1</v>
      </c>
      <c r="H120" s="37">
        <v>1.1</v>
      </c>
      <c r="I120" s="37">
        <v>1.2</v>
      </c>
      <c r="J120" s="37">
        <v>1.3</v>
      </c>
      <c r="K120" s="37">
        <v>1.4</v>
      </c>
      <c r="L120" s="37">
        <v>1.5</v>
      </c>
      <c r="M120" s="37">
        <v>1.6</v>
      </c>
      <c r="N120" s="37">
        <v>1.7</v>
      </c>
      <c r="O120" s="37">
        <v>1.8</v>
      </c>
      <c r="P120" s="97">
        <v>1.9</v>
      </c>
      <c r="Q120" s="37">
        <v>2</v>
      </c>
      <c r="R120" s="98">
        <v>2.1</v>
      </c>
      <c r="U120" s="96">
        <f>11.6*2</f>
        <v>23.2</v>
      </c>
    </row>
    <row r="121" spans="2:21" ht="18.75" hidden="1">
      <c r="B121" s="175" t="s">
        <v>8</v>
      </c>
      <c r="C121" s="175"/>
      <c r="D121" s="33">
        <f aca="true" t="shared" si="15" ref="D121:R121">ROUNDUP($U$118*D118+$U$119*D119+$U$120*D120,-1)</f>
        <v>5880</v>
      </c>
      <c r="E121" s="33">
        <f t="shared" si="15"/>
        <v>6750</v>
      </c>
      <c r="F121" s="33">
        <f t="shared" si="15"/>
        <v>7340</v>
      </c>
      <c r="G121" s="33">
        <f t="shared" si="15"/>
        <v>7650</v>
      </c>
      <c r="H121" s="33">
        <f t="shared" si="15"/>
        <v>7650</v>
      </c>
      <c r="I121" s="33">
        <f t="shared" si="15"/>
        <v>7940</v>
      </c>
      <c r="J121" s="33">
        <f t="shared" si="15"/>
        <v>8530</v>
      </c>
      <c r="K121" s="33">
        <f t="shared" si="15"/>
        <v>10520</v>
      </c>
      <c r="L121" s="33">
        <f t="shared" si="15"/>
        <v>10550</v>
      </c>
      <c r="M121" s="33">
        <f t="shared" si="15"/>
        <v>11140</v>
      </c>
      <c r="N121" s="33">
        <f t="shared" si="15"/>
        <v>11730</v>
      </c>
      <c r="O121" s="33">
        <f t="shared" si="15"/>
        <v>12040</v>
      </c>
      <c r="P121" s="33">
        <f t="shared" si="15"/>
        <v>11790</v>
      </c>
      <c r="Q121" s="33">
        <f t="shared" si="15"/>
        <v>12380</v>
      </c>
      <c r="R121" s="33">
        <f t="shared" si="15"/>
        <v>12970</v>
      </c>
      <c r="U121" s="96"/>
    </row>
    <row r="122" ht="15" hidden="1"/>
    <row r="123" spans="2:18" ht="16.5" hidden="1" thickBot="1">
      <c r="B123" s="185" t="s">
        <v>26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ht="16.5" hidden="1">
      <c r="B124" s="173" t="s">
        <v>29</v>
      </c>
      <c r="C124" s="174"/>
      <c r="D124" s="89">
        <v>80</v>
      </c>
      <c r="E124" s="89">
        <v>90</v>
      </c>
      <c r="F124" s="89">
        <v>100</v>
      </c>
      <c r="G124" s="89">
        <v>110</v>
      </c>
      <c r="H124" s="89">
        <v>120</v>
      </c>
      <c r="I124" s="89">
        <v>130</v>
      </c>
      <c r="J124" s="89">
        <v>140</v>
      </c>
      <c r="K124" s="89">
        <v>150</v>
      </c>
      <c r="L124" s="89">
        <v>160</v>
      </c>
      <c r="M124" s="89">
        <v>170</v>
      </c>
      <c r="N124" s="89">
        <v>180</v>
      </c>
      <c r="O124" s="90">
        <v>190</v>
      </c>
      <c r="P124" s="91">
        <v>200</v>
      </c>
      <c r="Q124" s="92">
        <v>210</v>
      </c>
      <c r="R124" s="93">
        <v>220</v>
      </c>
    </row>
    <row r="125" spans="2:18" ht="16.5" hidden="1">
      <c r="B125" s="173" t="s">
        <v>5</v>
      </c>
      <c r="C125" s="174"/>
      <c r="D125" s="33">
        <v>2.9</v>
      </c>
      <c r="E125" s="33">
        <v>3.3</v>
      </c>
      <c r="F125" s="33">
        <v>3.6</v>
      </c>
      <c r="G125" s="33">
        <v>3.8</v>
      </c>
      <c r="H125" s="33">
        <v>3.8</v>
      </c>
      <c r="I125" s="33">
        <v>3.9</v>
      </c>
      <c r="J125" s="33">
        <v>4.2</v>
      </c>
      <c r="K125" s="33">
        <v>4.5</v>
      </c>
      <c r="L125" s="33">
        <v>4.7</v>
      </c>
      <c r="M125" s="33">
        <v>5</v>
      </c>
      <c r="N125" s="33">
        <v>5.2</v>
      </c>
      <c r="O125" s="33">
        <v>5.4</v>
      </c>
      <c r="P125" s="94">
        <v>5.6</v>
      </c>
      <c r="Q125" s="33">
        <v>5.9</v>
      </c>
      <c r="R125" s="95">
        <v>6.2</v>
      </c>
    </row>
    <row r="126" spans="2:18" ht="16.5" hidden="1">
      <c r="B126" s="173" t="s">
        <v>6</v>
      </c>
      <c r="C126" s="17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94"/>
      <c r="Q126" s="33"/>
      <c r="R126" s="95"/>
    </row>
    <row r="127" spans="2:18" ht="16.5" hidden="1">
      <c r="B127" s="173" t="s">
        <v>7</v>
      </c>
      <c r="C127" s="174"/>
      <c r="D127" s="37">
        <v>0.7</v>
      </c>
      <c r="E127" s="37">
        <v>0.8</v>
      </c>
      <c r="F127" s="37">
        <v>0.9</v>
      </c>
      <c r="G127" s="37">
        <v>1</v>
      </c>
      <c r="H127" s="37">
        <v>1.1</v>
      </c>
      <c r="I127" s="37">
        <v>1.2</v>
      </c>
      <c r="J127" s="37">
        <v>1.3</v>
      </c>
      <c r="K127" s="37">
        <v>1.4</v>
      </c>
      <c r="L127" s="37">
        <v>1.5</v>
      </c>
      <c r="M127" s="37">
        <v>1.6</v>
      </c>
      <c r="N127" s="37">
        <v>1.7</v>
      </c>
      <c r="O127" s="37">
        <v>1.8</v>
      </c>
      <c r="P127" s="97">
        <v>1.9</v>
      </c>
      <c r="Q127" s="37">
        <v>2</v>
      </c>
      <c r="R127" s="98">
        <v>2.1</v>
      </c>
    </row>
    <row r="128" spans="2:18" ht="16.5" hidden="1">
      <c r="B128" s="175" t="s">
        <v>8</v>
      </c>
      <c r="C128" s="175"/>
      <c r="D128" s="33">
        <f aca="true" t="shared" si="16" ref="D128:R128">ROUNDUP((D125-D118)*$B$2/2,-1)</f>
        <v>1260</v>
      </c>
      <c r="E128" s="33">
        <f t="shared" si="16"/>
        <v>1400</v>
      </c>
      <c r="F128" s="33">
        <f t="shared" si="16"/>
        <v>1540</v>
      </c>
      <c r="G128" s="33">
        <f t="shared" si="16"/>
        <v>1680</v>
      </c>
      <c r="H128" s="33">
        <f t="shared" si="16"/>
        <v>1680</v>
      </c>
      <c r="I128" s="33">
        <f t="shared" si="16"/>
        <v>1680</v>
      </c>
      <c r="J128" s="33">
        <f t="shared" si="16"/>
        <v>1820</v>
      </c>
      <c r="K128" s="33">
        <f t="shared" si="16"/>
        <v>1260</v>
      </c>
      <c r="L128" s="33">
        <f t="shared" si="16"/>
        <v>1540</v>
      </c>
      <c r="M128" s="33">
        <f t="shared" si="16"/>
        <v>1680</v>
      </c>
      <c r="N128" s="33">
        <f t="shared" si="16"/>
        <v>1680</v>
      </c>
      <c r="O128" s="33">
        <f t="shared" si="16"/>
        <v>1820</v>
      </c>
      <c r="P128" s="33">
        <f t="shared" si="16"/>
        <v>2240</v>
      </c>
      <c r="Q128" s="33">
        <f t="shared" si="16"/>
        <v>2380</v>
      </c>
      <c r="R128" s="33">
        <f t="shared" si="16"/>
        <v>2520</v>
      </c>
    </row>
    <row r="129" ht="15" hidden="1"/>
    <row r="130" spans="2:21" ht="17.25" hidden="1" thickBot="1">
      <c r="B130" s="18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U130" s="32">
        <f>4984.89*2+165</f>
        <v>10134.78</v>
      </c>
    </row>
    <row r="131" spans="2:21" ht="16.5" hidden="1">
      <c r="B131" s="173" t="s">
        <v>29</v>
      </c>
      <c r="C131" s="174"/>
      <c r="D131" s="89">
        <v>80</v>
      </c>
      <c r="E131" s="89">
        <v>90</v>
      </c>
      <c r="F131" s="89">
        <v>100</v>
      </c>
      <c r="G131" s="89">
        <v>110</v>
      </c>
      <c r="H131" s="89">
        <v>120</v>
      </c>
      <c r="I131" s="89">
        <v>130</v>
      </c>
      <c r="J131" s="89">
        <v>140</v>
      </c>
      <c r="K131" s="89">
        <v>150</v>
      </c>
      <c r="L131" s="89">
        <v>160</v>
      </c>
      <c r="M131" s="89">
        <v>170</v>
      </c>
      <c r="N131" s="89">
        <v>180</v>
      </c>
      <c r="O131" s="90">
        <v>190</v>
      </c>
      <c r="P131" s="91">
        <v>200</v>
      </c>
      <c r="Q131" s="92">
        <v>210</v>
      </c>
      <c r="R131" s="93">
        <v>220</v>
      </c>
      <c r="U131" s="32">
        <f>175*2</f>
        <v>350</v>
      </c>
    </row>
    <row r="132" spans="2:18" ht="16.5" hidden="1">
      <c r="B132" s="173" t="s">
        <v>5</v>
      </c>
      <c r="C132" s="174"/>
      <c r="D132" s="33">
        <v>3.6</v>
      </c>
      <c r="E132" s="33">
        <v>4.1</v>
      </c>
      <c r="F132" s="33">
        <v>4.5</v>
      </c>
      <c r="G132" s="33">
        <v>4.8</v>
      </c>
      <c r="H132" s="33">
        <v>4.9</v>
      </c>
      <c r="I132" s="33">
        <v>5.1</v>
      </c>
      <c r="J132" s="33">
        <v>5.5</v>
      </c>
      <c r="K132" s="33">
        <v>5.9</v>
      </c>
      <c r="L132" s="33">
        <v>6.2</v>
      </c>
      <c r="M132" s="33">
        <v>6.6</v>
      </c>
      <c r="N132" s="33">
        <v>6.9</v>
      </c>
      <c r="O132" s="33">
        <v>7.2</v>
      </c>
      <c r="P132" s="94">
        <v>7.5</v>
      </c>
      <c r="Q132" s="33">
        <v>7.9</v>
      </c>
      <c r="R132" s="95">
        <v>8.3</v>
      </c>
    </row>
    <row r="133" spans="2:18" ht="16.5" hidden="1">
      <c r="B133" s="173" t="s">
        <v>6</v>
      </c>
      <c r="C133" s="17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94"/>
      <c r="Q133" s="33"/>
      <c r="R133" s="95"/>
    </row>
    <row r="134" spans="2:18" ht="16.5" hidden="1">
      <c r="B134" s="173" t="s">
        <v>7</v>
      </c>
      <c r="C134" s="17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97"/>
      <c r="Q134" s="37"/>
      <c r="R134" s="98"/>
    </row>
    <row r="135" spans="2:18" ht="16.5" hidden="1">
      <c r="B135" s="175" t="s">
        <v>8</v>
      </c>
      <c r="C135" s="175"/>
      <c r="D135" s="33">
        <f aca="true" t="shared" si="17" ref="D135:R135">ROUNDUP((D132-D118)*$B$2/2,-1)</f>
        <v>2240</v>
      </c>
      <c r="E135" s="33">
        <f t="shared" si="17"/>
        <v>2520</v>
      </c>
      <c r="F135" s="33">
        <f t="shared" si="17"/>
        <v>2800</v>
      </c>
      <c r="G135" s="33">
        <f t="shared" si="17"/>
        <v>3080</v>
      </c>
      <c r="H135" s="33">
        <f t="shared" si="17"/>
        <v>3220</v>
      </c>
      <c r="I135" s="33">
        <f t="shared" si="17"/>
        <v>3360</v>
      </c>
      <c r="J135" s="33">
        <f t="shared" si="17"/>
        <v>3640</v>
      </c>
      <c r="K135" s="33">
        <f t="shared" si="17"/>
        <v>3220</v>
      </c>
      <c r="L135" s="33">
        <f t="shared" si="17"/>
        <v>3640</v>
      </c>
      <c r="M135" s="33">
        <f t="shared" si="17"/>
        <v>3920</v>
      </c>
      <c r="N135" s="33">
        <f t="shared" si="17"/>
        <v>4060</v>
      </c>
      <c r="O135" s="33">
        <f t="shared" si="17"/>
        <v>4340</v>
      </c>
      <c r="P135" s="33">
        <f t="shared" si="17"/>
        <v>4900</v>
      </c>
      <c r="Q135" s="33">
        <f t="shared" si="17"/>
        <v>5180</v>
      </c>
      <c r="R135" s="33">
        <f t="shared" si="17"/>
        <v>5460</v>
      </c>
    </row>
    <row r="136" ht="15" hidden="1"/>
    <row r="137" spans="3:21" ht="15" hidden="1">
      <c r="C137" t="s">
        <v>37</v>
      </c>
      <c r="D137">
        <v>1.5</v>
      </c>
      <c r="U137">
        <f>ROUNDUP(1329.94*2,-1)</f>
        <v>2660</v>
      </c>
    </row>
    <row r="138" spans="2:21" ht="16.5" hidden="1">
      <c r="B138" s="25"/>
      <c r="C138" s="32"/>
      <c r="D138" s="32">
        <f>ROUNDUP(D137*B2,-1)</f>
        <v>4200</v>
      </c>
      <c r="E138" s="26"/>
      <c r="F138" s="52"/>
      <c r="G138" s="52"/>
      <c r="H138" s="32"/>
      <c r="I138" s="63"/>
      <c r="J138" s="63"/>
      <c r="K138" s="63"/>
      <c r="L138" s="63"/>
      <c r="M138" s="63"/>
      <c r="N138" s="63"/>
      <c r="O138" s="28"/>
      <c r="P138" s="28"/>
      <c r="Q138" s="28"/>
      <c r="R138" s="28"/>
      <c r="S138" s="28"/>
      <c r="T138" s="28"/>
      <c r="U138" s="42"/>
    </row>
    <row r="139" spans="3:22" s="4" customFormat="1" ht="25.5">
      <c r="C139" s="13" t="s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</row>
    <row r="140" ht="15.75" thickBot="1"/>
    <row r="141" spans="2:22" s="16" customFormat="1" ht="18.75" customHeight="1">
      <c r="B141" s="17"/>
      <c r="C141" s="18"/>
      <c r="D141" s="19"/>
      <c r="E141" s="18"/>
      <c r="F141" s="18"/>
      <c r="G141" s="20"/>
      <c r="H141" s="18"/>
      <c r="I141" s="21"/>
      <c r="J141" s="22"/>
      <c r="K141" s="22"/>
      <c r="L141" s="23"/>
      <c r="M141" s="21"/>
      <c r="N141" s="21"/>
      <c r="O141" s="21"/>
      <c r="P141" s="21"/>
      <c r="Q141" s="21"/>
      <c r="R141" s="21"/>
      <c r="S141" s="21"/>
      <c r="T141" s="21"/>
      <c r="U141" s="24"/>
      <c r="V141" s="15"/>
    </row>
    <row r="142" spans="2:22" s="4" customFormat="1" ht="18.75" customHeight="1">
      <c r="B142" s="25"/>
      <c r="C142" s="188" t="s">
        <v>36</v>
      </c>
      <c r="D142" s="189"/>
      <c r="E142" s="27">
        <v>140</v>
      </c>
      <c r="F142" s="27">
        <v>150</v>
      </c>
      <c r="G142" s="27">
        <v>160</v>
      </c>
      <c r="H142" s="27">
        <v>170</v>
      </c>
      <c r="I142" s="27">
        <v>180</v>
      </c>
      <c r="J142" s="27">
        <v>190</v>
      </c>
      <c r="K142" s="27">
        <v>200</v>
      </c>
      <c r="L142" s="27">
        <v>210</v>
      </c>
      <c r="M142" s="27">
        <v>220</v>
      </c>
      <c r="N142" s="28"/>
      <c r="O142" s="28"/>
      <c r="P142" s="82" t="s">
        <v>4</v>
      </c>
      <c r="Q142" s="30"/>
      <c r="R142" s="30"/>
      <c r="S142" s="30"/>
      <c r="T142" s="30"/>
      <c r="U142" s="31"/>
      <c r="V142" s="28"/>
    </row>
    <row r="143" spans="2:22" s="4" customFormat="1" ht="18.75" customHeight="1">
      <c r="B143" s="25"/>
      <c r="C143" s="32"/>
      <c r="D143" s="190">
        <v>105</v>
      </c>
      <c r="E143" s="33">
        <f aca="true" t="shared" si="18" ref="E143:K143">ROUNDUP(F143-$B$113-F14+E14,-1)</f>
        <v>24620</v>
      </c>
      <c r="F143" s="33">
        <f t="shared" si="18"/>
        <v>25280</v>
      </c>
      <c r="G143" s="33">
        <f t="shared" si="18"/>
        <v>25940</v>
      </c>
      <c r="H143" s="33">
        <f t="shared" si="18"/>
        <v>27130</v>
      </c>
      <c r="I143" s="33">
        <f t="shared" si="18"/>
        <v>28050</v>
      </c>
      <c r="J143" s="33">
        <f t="shared" si="18"/>
        <v>28990</v>
      </c>
      <c r="K143" s="33">
        <f t="shared" si="18"/>
        <v>29930</v>
      </c>
      <c r="L143" s="33">
        <f>ROUNDUP(L146-$B$113-L18+L14,-1)</f>
        <v>30870</v>
      </c>
      <c r="M143" s="33">
        <f>ROUNDUP(L143+$B$113+M14-L14,-1)</f>
        <v>31530</v>
      </c>
      <c r="N143" s="34" t="s">
        <v>25</v>
      </c>
      <c r="O143" s="28"/>
      <c r="P143" s="35" t="s">
        <v>24</v>
      </c>
      <c r="Q143" s="36"/>
      <c r="R143" s="36"/>
      <c r="S143" s="36"/>
      <c r="T143" s="36"/>
      <c r="U143" s="31"/>
      <c r="V143" s="28"/>
    </row>
    <row r="144" spans="2:22" s="4" customFormat="1" ht="18.75" customHeight="1">
      <c r="B144" s="25"/>
      <c r="C144" s="32"/>
      <c r="D144" s="190"/>
      <c r="E144" s="33">
        <f aca="true" t="shared" si="19" ref="E144:M144">ROUNDUP(E143+E49,-1)</f>
        <v>26020</v>
      </c>
      <c r="F144" s="33">
        <f t="shared" si="19"/>
        <v>26820</v>
      </c>
      <c r="G144" s="33">
        <f t="shared" si="19"/>
        <v>27620</v>
      </c>
      <c r="H144" s="33">
        <f t="shared" si="19"/>
        <v>28810</v>
      </c>
      <c r="I144" s="33">
        <f t="shared" si="19"/>
        <v>29730</v>
      </c>
      <c r="J144" s="33">
        <f t="shared" si="19"/>
        <v>30670</v>
      </c>
      <c r="K144" s="33">
        <f t="shared" si="19"/>
        <v>31470</v>
      </c>
      <c r="L144" s="33">
        <f t="shared" si="19"/>
        <v>32550</v>
      </c>
      <c r="M144" s="33">
        <f t="shared" si="19"/>
        <v>33630</v>
      </c>
      <c r="N144" s="34" t="s">
        <v>26</v>
      </c>
      <c r="O144" s="28"/>
      <c r="P144" s="35"/>
      <c r="Q144" s="36"/>
      <c r="R144" s="36"/>
      <c r="S144" s="36"/>
      <c r="T144" s="36"/>
      <c r="U144" s="31"/>
      <c r="V144" s="28"/>
    </row>
    <row r="145" spans="2:22" s="4" customFormat="1" ht="18.75" customHeight="1" thickBot="1">
      <c r="B145" s="25"/>
      <c r="C145" s="32"/>
      <c r="D145" s="190"/>
      <c r="E145" s="33">
        <f aca="true" t="shared" si="20" ref="E145:M145">ROUNDUP(E143+E85,-1)</f>
        <v>28400</v>
      </c>
      <c r="F145" s="33">
        <f t="shared" si="20"/>
        <v>29340</v>
      </c>
      <c r="G145" s="33">
        <f t="shared" si="20"/>
        <v>30280</v>
      </c>
      <c r="H145" s="33">
        <f t="shared" si="20"/>
        <v>31610</v>
      </c>
      <c r="I145" s="33">
        <f t="shared" si="20"/>
        <v>32950</v>
      </c>
      <c r="J145" s="33">
        <f t="shared" si="20"/>
        <v>33750</v>
      </c>
      <c r="K145" s="33">
        <f t="shared" si="20"/>
        <v>34690</v>
      </c>
      <c r="L145" s="33">
        <f t="shared" si="20"/>
        <v>35910</v>
      </c>
      <c r="M145" s="33">
        <f t="shared" si="20"/>
        <v>37130</v>
      </c>
      <c r="N145" s="34" t="s">
        <v>27</v>
      </c>
      <c r="O145" s="28"/>
      <c r="P145" s="35"/>
      <c r="Q145" s="36"/>
      <c r="R145" s="36"/>
      <c r="S145" s="36"/>
      <c r="T145" s="36"/>
      <c r="U145" s="31"/>
      <c r="V145" s="28"/>
    </row>
    <row r="146" spans="2:22" s="4" customFormat="1" ht="18.75" customHeight="1">
      <c r="B146" s="85"/>
      <c r="C146" s="32"/>
      <c r="D146" s="38"/>
      <c r="E146" s="186">
        <v>115</v>
      </c>
      <c r="F146" s="39">
        <f aca="true" t="shared" si="21" ref="F146:K146">ROUNDUP(G146-$B$113-G18+F18,-1)</f>
        <v>25940</v>
      </c>
      <c r="G146" s="39">
        <f t="shared" si="21"/>
        <v>26850</v>
      </c>
      <c r="H146" s="39">
        <f t="shared" si="21"/>
        <v>27760</v>
      </c>
      <c r="I146" s="39">
        <f t="shared" si="21"/>
        <v>28680</v>
      </c>
      <c r="J146" s="39">
        <f t="shared" si="21"/>
        <v>29620</v>
      </c>
      <c r="K146" s="39">
        <f t="shared" si="21"/>
        <v>30560</v>
      </c>
      <c r="L146" s="77">
        <f>ROUNDUP(B112*2+645+L18,-1)</f>
        <v>31500</v>
      </c>
      <c r="M146" s="41">
        <f>ROUNDUP(L146+$B$113+M18-L18,-1)</f>
        <v>32720</v>
      </c>
      <c r="N146" s="34" t="s">
        <v>25</v>
      </c>
      <c r="O146" s="28"/>
      <c r="P146" s="35" t="s">
        <v>9</v>
      </c>
      <c r="Q146" s="36"/>
      <c r="R146" s="36"/>
      <c r="S146" s="36"/>
      <c r="T146" s="36" t="s">
        <v>10</v>
      </c>
      <c r="U146" s="42"/>
      <c r="V146" s="28"/>
    </row>
    <row r="147" spans="2:22" s="4" customFormat="1" ht="18.75" customHeight="1">
      <c r="B147" s="85"/>
      <c r="C147" s="32"/>
      <c r="D147" s="38"/>
      <c r="E147" s="186"/>
      <c r="F147" s="41">
        <f aca="true" t="shared" si="22" ref="F147:M147">ROUNDUP(F146+F53,-1)</f>
        <v>27480</v>
      </c>
      <c r="G147" s="41">
        <f t="shared" si="22"/>
        <v>28390</v>
      </c>
      <c r="H147" s="41">
        <f t="shared" si="22"/>
        <v>29300</v>
      </c>
      <c r="I147" s="41">
        <f t="shared" si="22"/>
        <v>30640</v>
      </c>
      <c r="J147" s="41">
        <f t="shared" si="22"/>
        <v>31440</v>
      </c>
      <c r="K147" s="75">
        <f t="shared" si="22"/>
        <v>32240</v>
      </c>
      <c r="L147" s="76">
        <f t="shared" si="22"/>
        <v>33180</v>
      </c>
      <c r="M147" s="33">
        <f t="shared" si="22"/>
        <v>34400</v>
      </c>
      <c r="N147" s="34" t="s">
        <v>26</v>
      </c>
      <c r="O147" s="28"/>
      <c r="P147" s="35"/>
      <c r="Q147" s="36"/>
      <c r="R147" s="36"/>
      <c r="S147" s="36"/>
      <c r="T147" s="36"/>
      <c r="U147" s="42"/>
      <c r="V147" s="28"/>
    </row>
    <row r="148" spans="2:22" s="4" customFormat="1" ht="18.75" customHeight="1" thickBot="1">
      <c r="B148" s="44"/>
      <c r="C148" s="45"/>
      <c r="D148" s="38"/>
      <c r="E148" s="186"/>
      <c r="F148" s="41">
        <f aca="true" t="shared" si="23" ref="F148:M148">ROUNDUP(F146+F89,-1)</f>
        <v>30140</v>
      </c>
      <c r="G148" s="41">
        <f t="shared" si="23"/>
        <v>31190</v>
      </c>
      <c r="H148" s="41">
        <f t="shared" si="23"/>
        <v>32240</v>
      </c>
      <c r="I148" s="41">
        <f t="shared" si="23"/>
        <v>33720</v>
      </c>
      <c r="J148" s="41">
        <f t="shared" si="23"/>
        <v>34660</v>
      </c>
      <c r="K148" s="75">
        <f t="shared" si="23"/>
        <v>35600</v>
      </c>
      <c r="L148" s="81">
        <f t="shared" si="23"/>
        <v>36680</v>
      </c>
      <c r="M148" s="33">
        <f t="shared" si="23"/>
        <v>37900</v>
      </c>
      <c r="N148" s="34" t="s">
        <v>27</v>
      </c>
      <c r="O148" s="28"/>
      <c r="P148" s="35"/>
      <c r="Q148" s="36"/>
      <c r="R148" s="36"/>
      <c r="S148" s="36"/>
      <c r="T148" s="36"/>
      <c r="U148" s="42"/>
      <c r="V148" s="28"/>
    </row>
    <row r="149" spans="2:22" s="4" customFormat="1" ht="18.75" customHeight="1">
      <c r="B149" s="49"/>
      <c r="C149" s="50"/>
      <c r="D149" s="51"/>
      <c r="E149" s="52"/>
      <c r="F149" s="191">
        <v>125</v>
      </c>
      <c r="G149" s="47">
        <f aca="true" t="shared" si="24" ref="G149:M149">ROUNDUP(G146+$B$113+G22-G18,-1)</f>
        <v>27200</v>
      </c>
      <c r="H149" s="47">
        <f t="shared" si="24"/>
        <v>28670</v>
      </c>
      <c r="I149" s="47">
        <f t="shared" si="24"/>
        <v>29590</v>
      </c>
      <c r="J149" s="47">
        <f t="shared" si="24"/>
        <v>30250</v>
      </c>
      <c r="K149" s="47">
        <f t="shared" si="24"/>
        <v>31190</v>
      </c>
      <c r="L149" s="47">
        <f t="shared" si="24"/>
        <v>32130</v>
      </c>
      <c r="M149" s="47">
        <f t="shared" si="24"/>
        <v>33350</v>
      </c>
      <c r="N149" s="34" t="s">
        <v>25</v>
      </c>
      <c r="O149" s="28"/>
      <c r="P149" s="35" t="s">
        <v>11</v>
      </c>
      <c r="Q149" s="36"/>
      <c r="R149" s="36"/>
      <c r="S149" s="36"/>
      <c r="T149" s="36" t="s">
        <v>12</v>
      </c>
      <c r="U149" s="42"/>
      <c r="V149" s="28"/>
    </row>
    <row r="150" spans="2:22" s="4" customFormat="1" ht="18.75" customHeight="1">
      <c r="B150" s="49"/>
      <c r="C150" s="50"/>
      <c r="D150" s="51"/>
      <c r="E150" s="52"/>
      <c r="F150" s="186"/>
      <c r="G150" s="33">
        <f aca="true" t="shared" si="25" ref="G150:M150">ROUNDUP(G149+G57,-1)</f>
        <v>28880</v>
      </c>
      <c r="H150" s="33">
        <f t="shared" si="25"/>
        <v>30350</v>
      </c>
      <c r="I150" s="33">
        <f t="shared" si="25"/>
        <v>31130</v>
      </c>
      <c r="J150" s="33">
        <f t="shared" si="25"/>
        <v>32070</v>
      </c>
      <c r="K150" s="33">
        <f t="shared" si="25"/>
        <v>33150</v>
      </c>
      <c r="L150" s="33">
        <f t="shared" si="25"/>
        <v>34090</v>
      </c>
      <c r="M150" s="33">
        <f t="shared" si="25"/>
        <v>35450</v>
      </c>
      <c r="N150" s="34" t="s">
        <v>26</v>
      </c>
      <c r="O150" s="28"/>
      <c r="P150" s="35"/>
      <c r="Q150" s="36"/>
      <c r="R150" s="36"/>
      <c r="S150" s="36"/>
      <c r="T150" s="36"/>
      <c r="U150" s="42"/>
      <c r="V150" s="28"/>
    </row>
    <row r="151" spans="2:22" s="4" customFormat="1" ht="18.75" customHeight="1">
      <c r="B151" s="85"/>
      <c r="C151" s="28"/>
      <c r="D151" s="28"/>
      <c r="E151" s="52"/>
      <c r="F151" s="186"/>
      <c r="G151" s="33">
        <f aca="true" t="shared" si="26" ref="G151:M151">ROUNDUP(G149+G93,-1)</f>
        <v>31820</v>
      </c>
      <c r="H151" s="33">
        <f t="shared" si="26"/>
        <v>33430</v>
      </c>
      <c r="I151" s="33">
        <f t="shared" si="26"/>
        <v>34350</v>
      </c>
      <c r="J151" s="33">
        <f t="shared" si="26"/>
        <v>35430</v>
      </c>
      <c r="K151" s="33">
        <f t="shared" si="26"/>
        <v>36650</v>
      </c>
      <c r="L151" s="33">
        <f t="shared" si="26"/>
        <v>37730</v>
      </c>
      <c r="M151" s="33">
        <f t="shared" si="26"/>
        <v>39230</v>
      </c>
      <c r="N151" s="34" t="s">
        <v>27</v>
      </c>
      <c r="O151" s="28"/>
      <c r="P151" s="35"/>
      <c r="Q151" s="36"/>
      <c r="R151" s="36"/>
      <c r="S151" s="36"/>
      <c r="T151" s="36"/>
      <c r="U151" s="42"/>
      <c r="V151" s="28"/>
    </row>
    <row r="152" spans="2:22" s="4" customFormat="1" ht="18.75" customHeight="1">
      <c r="B152" s="53"/>
      <c r="C152" s="54"/>
      <c r="D152" s="55"/>
      <c r="E152" s="45"/>
      <c r="F152" s="52"/>
      <c r="G152" s="186">
        <v>135</v>
      </c>
      <c r="H152" s="33">
        <f aca="true" t="shared" si="27" ref="H152:M152">ROUNDUP(H149+$B$113+H26-H22,-1)</f>
        <v>29860</v>
      </c>
      <c r="I152" s="33">
        <f t="shared" si="27"/>
        <v>30780</v>
      </c>
      <c r="J152" s="33">
        <f t="shared" si="27"/>
        <v>31160</v>
      </c>
      <c r="K152" s="33">
        <f t="shared" si="27"/>
        <v>31820</v>
      </c>
      <c r="L152" s="33">
        <f t="shared" si="27"/>
        <v>32760</v>
      </c>
      <c r="M152" s="33">
        <f t="shared" si="27"/>
        <v>33980</v>
      </c>
      <c r="N152" s="34" t="s">
        <v>25</v>
      </c>
      <c r="O152" s="28"/>
      <c r="P152" s="35" t="s">
        <v>13</v>
      </c>
      <c r="Q152" s="36"/>
      <c r="R152" s="36"/>
      <c r="S152" s="36"/>
      <c r="T152" s="36" t="s">
        <v>14</v>
      </c>
      <c r="U152" s="42"/>
      <c r="V152" s="28"/>
    </row>
    <row r="153" spans="2:22" s="4" customFormat="1" ht="18.75" customHeight="1">
      <c r="B153" s="53"/>
      <c r="C153" s="56"/>
      <c r="D153" s="56"/>
      <c r="E153" s="28"/>
      <c r="F153" s="52"/>
      <c r="G153" s="186"/>
      <c r="H153" s="33">
        <f aca="true" t="shared" si="28" ref="H153:M153">ROUNDUP(H152+H61,-1)</f>
        <v>31540</v>
      </c>
      <c r="I153" s="33">
        <f t="shared" si="28"/>
        <v>32320</v>
      </c>
      <c r="J153" s="33">
        <f t="shared" si="28"/>
        <v>32980</v>
      </c>
      <c r="K153" s="33">
        <f t="shared" si="28"/>
        <v>33780</v>
      </c>
      <c r="L153" s="33">
        <f t="shared" si="28"/>
        <v>34720</v>
      </c>
      <c r="M153" s="33">
        <f t="shared" si="28"/>
        <v>36080</v>
      </c>
      <c r="N153" s="34" t="s">
        <v>26</v>
      </c>
      <c r="O153" s="28"/>
      <c r="P153" s="35"/>
      <c r="Q153" s="36"/>
      <c r="R153" s="36"/>
      <c r="S153" s="36"/>
      <c r="T153" s="36"/>
      <c r="U153" s="42"/>
      <c r="V153" s="28"/>
    </row>
    <row r="154" spans="2:22" s="4" customFormat="1" ht="18.75" customHeight="1">
      <c r="B154" s="57"/>
      <c r="C154" s="45"/>
      <c r="D154" s="28"/>
      <c r="E154" s="52"/>
      <c r="F154" s="52"/>
      <c r="G154" s="186"/>
      <c r="H154" s="33">
        <f aca="true" t="shared" si="29" ref="H154:M154">ROUNDUP(H152+H97,-1)</f>
        <v>34760</v>
      </c>
      <c r="I154" s="33">
        <f t="shared" si="29"/>
        <v>35680</v>
      </c>
      <c r="J154" s="33">
        <f t="shared" si="29"/>
        <v>36480</v>
      </c>
      <c r="K154" s="33">
        <f t="shared" si="29"/>
        <v>37420</v>
      </c>
      <c r="L154" s="33">
        <f t="shared" si="29"/>
        <v>38500</v>
      </c>
      <c r="M154" s="33">
        <f t="shared" si="29"/>
        <v>40000</v>
      </c>
      <c r="N154" s="34" t="s">
        <v>27</v>
      </c>
      <c r="O154" s="28"/>
      <c r="P154" s="35"/>
      <c r="Q154" s="36"/>
      <c r="R154" s="36"/>
      <c r="S154" s="36"/>
      <c r="T154" s="36"/>
      <c r="U154" s="42"/>
      <c r="V154" s="28"/>
    </row>
    <row r="155" spans="2:22" s="4" customFormat="1" ht="18.75" customHeight="1">
      <c r="B155" s="44"/>
      <c r="C155" s="32"/>
      <c r="D155" s="58"/>
      <c r="E155" s="26"/>
      <c r="F155" s="52"/>
      <c r="G155" s="52"/>
      <c r="H155" s="186">
        <v>145</v>
      </c>
      <c r="I155" s="33">
        <f>ROUNDUP(I152+$B$113+I30-I26,-1)</f>
        <v>31410</v>
      </c>
      <c r="J155" s="33">
        <f>ROUNDUP(J152+$B$113+J30-J26,-1)</f>
        <v>32070</v>
      </c>
      <c r="K155" s="33">
        <f>ROUNDUP(K152+$B$113+K30-K26,-1)</f>
        <v>32730</v>
      </c>
      <c r="L155" s="33">
        <f>ROUNDUP(L152+$B$113+L30-L26,-1)</f>
        <v>33390</v>
      </c>
      <c r="M155" s="33">
        <f>ROUNDUP(M152+$B$113+M30-M26,-1)</f>
        <v>34890</v>
      </c>
      <c r="N155" s="34" t="s">
        <v>25</v>
      </c>
      <c r="O155" s="28"/>
      <c r="P155" s="35" t="s">
        <v>15</v>
      </c>
      <c r="Q155" s="36"/>
      <c r="R155" s="36"/>
      <c r="S155" s="36"/>
      <c r="T155" s="36" t="s">
        <v>16</v>
      </c>
      <c r="U155" s="42"/>
      <c r="V155" s="28"/>
    </row>
    <row r="156" spans="2:22" s="4" customFormat="1" ht="18.75" customHeight="1">
      <c r="B156" s="44"/>
      <c r="C156" s="32"/>
      <c r="D156" s="58"/>
      <c r="E156" s="26"/>
      <c r="F156" s="52"/>
      <c r="G156" s="52"/>
      <c r="H156" s="186"/>
      <c r="I156" s="33">
        <f>ROUNDUP(I155+I65,-1)</f>
        <v>32950</v>
      </c>
      <c r="J156" s="33">
        <f>ROUNDUP(J155+J65,-1)</f>
        <v>33750</v>
      </c>
      <c r="K156" s="33">
        <f>ROUNDUP(K155+K65,-1)</f>
        <v>34550</v>
      </c>
      <c r="L156" s="33">
        <f>ROUNDUP(L155+L65,-1)</f>
        <v>35490</v>
      </c>
      <c r="M156" s="33">
        <f>ROUNDUP(M155+M65,-1)</f>
        <v>36990</v>
      </c>
      <c r="N156" s="34" t="s">
        <v>26</v>
      </c>
      <c r="O156" s="28"/>
      <c r="P156" s="35"/>
      <c r="Q156" s="36"/>
      <c r="R156" s="36"/>
      <c r="S156" s="36"/>
      <c r="T156" s="36"/>
      <c r="U156" s="42"/>
      <c r="V156" s="28"/>
    </row>
    <row r="157" spans="2:22" s="4" customFormat="1" ht="18.75" customHeight="1">
      <c r="B157" s="85"/>
      <c r="C157" s="32"/>
      <c r="D157" s="58"/>
      <c r="E157" s="26"/>
      <c r="F157" s="52"/>
      <c r="G157" s="52"/>
      <c r="H157" s="186"/>
      <c r="I157" s="33">
        <f>ROUNDUP(I155+I101,-1)</f>
        <v>36450</v>
      </c>
      <c r="J157" s="33">
        <f>ROUNDUP(J155+J101,-1)</f>
        <v>37390</v>
      </c>
      <c r="K157" s="33">
        <f>ROUNDUP(K155+K101,-1)</f>
        <v>38330</v>
      </c>
      <c r="L157" s="33">
        <f>ROUNDUP(L155+L101,-1)</f>
        <v>39410</v>
      </c>
      <c r="M157" s="33">
        <f>ROUNDUP(M155+M101,-1)</f>
        <v>41050</v>
      </c>
      <c r="N157" s="34" t="s">
        <v>27</v>
      </c>
      <c r="O157" s="28"/>
      <c r="P157" s="35"/>
      <c r="Q157" s="36"/>
      <c r="R157" s="36"/>
      <c r="S157" s="36"/>
      <c r="T157" s="36"/>
      <c r="U157" s="42"/>
      <c r="V157" s="28"/>
    </row>
    <row r="158" spans="2:22" s="4" customFormat="1" ht="18.75" customHeight="1">
      <c r="B158" s="25"/>
      <c r="C158" s="32"/>
      <c r="D158" s="58"/>
      <c r="E158" s="26"/>
      <c r="F158" s="58"/>
      <c r="G158" s="52"/>
      <c r="H158" s="52"/>
      <c r="I158" s="186">
        <v>155</v>
      </c>
      <c r="J158" s="33">
        <f>ROUNDUP(J155+$B$113+J34-J30,-1)</f>
        <v>32700</v>
      </c>
      <c r="K158" s="33">
        <f>ROUNDUP(K155+$B$113+K34-K30,-1)</f>
        <v>33360</v>
      </c>
      <c r="L158" s="33">
        <f>ROUNDUP(L155+$B$113+L34-L30,-1)</f>
        <v>34580</v>
      </c>
      <c r="M158" s="33">
        <f>ROUNDUP(M155+$B$113+M34-M30,-1)</f>
        <v>35800</v>
      </c>
      <c r="N158" s="34" t="s">
        <v>25</v>
      </c>
      <c r="O158" s="28"/>
      <c r="P158" s="59" t="s">
        <v>17</v>
      </c>
      <c r="Q158" s="36"/>
      <c r="R158" s="36"/>
      <c r="S158" s="36"/>
      <c r="T158" s="36" t="s">
        <v>18</v>
      </c>
      <c r="U158" s="42"/>
      <c r="V158" s="28"/>
    </row>
    <row r="159" spans="2:22" s="4" customFormat="1" ht="18.75" customHeight="1">
      <c r="B159" s="25"/>
      <c r="C159" s="32"/>
      <c r="D159" s="58"/>
      <c r="E159" s="26"/>
      <c r="F159" s="58"/>
      <c r="G159" s="52"/>
      <c r="H159" s="52"/>
      <c r="I159" s="186"/>
      <c r="J159" s="33">
        <f>ROUNDUP(J158+J69,-1)</f>
        <v>34520</v>
      </c>
      <c r="K159" s="33">
        <f>ROUNDUP(K158+K69,-1)</f>
        <v>35180</v>
      </c>
      <c r="L159" s="33">
        <f>ROUNDUP(L158+L69,-1)</f>
        <v>36540</v>
      </c>
      <c r="M159" s="33">
        <f>ROUNDUP(M158+M69,-1)</f>
        <v>37900</v>
      </c>
      <c r="N159" s="34" t="s">
        <v>26</v>
      </c>
      <c r="O159" s="28"/>
      <c r="P159" s="59"/>
      <c r="Q159" s="36"/>
      <c r="R159" s="36"/>
      <c r="S159" s="36"/>
      <c r="T159" s="36"/>
      <c r="U159" s="42"/>
      <c r="V159" s="28"/>
    </row>
    <row r="160" spans="2:22" s="4" customFormat="1" ht="18.75" customHeight="1">
      <c r="B160" s="25"/>
      <c r="C160" s="32"/>
      <c r="D160" s="58"/>
      <c r="E160" s="26"/>
      <c r="F160" s="58"/>
      <c r="G160" s="52"/>
      <c r="H160" s="52"/>
      <c r="I160" s="186"/>
      <c r="J160" s="33">
        <f>ROUNDUP(J158+J105,-1)</f>
        <v>38300</v>
      </c>
      <c r="K160" s="33">
        <f>ROUNDUP(K158+K105,-1)</f>
        <v>39100</v>
      </c>
      <c r="L160" s="33">
        <f>ROUNDUP(L158+L105,-1)</f>
        <v>40600</v>
      </c>
      <c r="M160" s="33">
        <f>ROUNDUP(M158+M105,-1)</f>
        <v>42100</v>
      </c>
      <c r="N160" s="34" t="s">
        <v>27</v>
      </c>
      <c r="O160" s="28"/>
      <c r="P160" s="59"/>
      <c r="Q160" s="36"/>
      <c r="R160" s="36"/>
      <c r="S160" s="36"/>
      <c r="T160" s="36"/>
      <c r="U160" s="42"/>
      <c r="V160" s="28"/>
    </row>
    <row r="161" spans="2:22" s="4" customFormat="1" ht="18.75" customHeight="1">
      <c r="B161" s="25"/>
      <c r="C161" s="32"/>
      <c r="D161" s="26"/>
      <c r="E161" s="60"/>
      <c r="F161" s="60"/>
      <c r="G161" s="60"/>
      <c r="H161" s="26"/>
      <c r="I161" s="52"/>
      <c r="J161" s="186">
        <v>165</v>
      </c>
      <c r="K161" s="33">
        <f>ROUNDUP(K158+$B$113+K38-K34,-1)</f>
        <v>33990</v>
      </c>
      <c r="L161" s="33">
        <f>ROUNDUP(L158+$B$113+L38-L34,-1)</f>
        <v>35210</v>
      </c>
      <c r="M161" s="33">
        <f>ROUNDUP(M158+$B$113+M38-M34,-1)</f>
        <v>36150</v>
      </c>
      <c r="N161" s="34" t="s">
        <v>25</v>
      </c>
      <c r="O161" s="28"/>
      <c r="P161" s="35" t="s">
        <v>19</v>
      </c>
      <c r="Q161" s="36"/>
      <c r="R161" s="36"/>
      <c r="S161" s="36"/>
      <c r="T161" s="36" t="s">
        <v>20</v>
      </c>
      <c r="U161" s="42"/>
      <c r="V161" s="28"/>
    </row>
    <row r="162" spans="2:22" s="4" customFormat="1" ht="18.75" customHeight="1">
      <c r="B162" s="25"/>
      <c r="C162" s="32"/>
      <c r="D162" s="26"/>
      <c r="E162" s="60"/>
      <c r="F162" s="60"/>
      <c r="G162" s="60"/>
      <c r="H162" s="26"/>
      <c r="I162" s="52"/>
      <c r="J162" s="186"/>
      <c r="K162" s="33">
        <f>ROUNDUP(K161+K73,-1)</f>
        <v>35810</v>
      </c>
      <c r="L162" s="33">
        <f>ROUNDUP(L161+L73,-1)</f>
        <v>37310</v>
      </c>
      <c r="M162" s="33">
        <f>ROUNDUP(M161+M73,-1)</f>
        <v>38390</v>
      </c>
      <c r="N162" s="34" t="s">
        <v>26</v>
      </c>
      <c r="O162" s="28"/>
      <c r="P162" s="35"/>
      <c r="Q162" s="36"/>
      <c r="R162" s="36"/>
      <c r="S162" s="36"/>
      <c r="T162" s="36"/>
      <c r="U162" s="42"/>
      <c r="V162" s="28"/>
    </row>
    <row r="163" spans="2:22" s="4" customFormat="1" ht="18.75" customHeight="1">
      <c r="B163" s="25"/>
      <c r="C163" s="32"/>
      <c r="D163" s="26"/>
      <c r="E163" s="60"/>
      <c r="F163" s="60"/>
      <c r="G163" s="60"/>
      <c r="H163" s="26"/>
      <c r="I163" s="52"/>
      <c r="J163" s="186"/>
      <c r="K163" s="33">
        <f>ROUNDUP(K161+K109,-1)</f>
        <v>39870</v>
      </c>
      <c r="L163" s="33">
        <f>ROUNDUP(L161+L109,-1)</f>
        <v>41510</v>
      </c>
      <c r="M163" s="33">
        <f>ROUNDUP(M161+M109,-1)</f>
        <v>42730</v>
      </c>
      <c r="N163" s="34" t="s">
        <v>27</v>
      </c>
      <c r="O163" s="28"/>
      <c r="P163" s="35"/>
      <c r="Q163" s="36"/>
      <c r="R163" s="36"/>
      <c r="S163" s="36"/>
      <c r="T163" s="36"/>
      <c r="U163" s="42"/>
      <c r="V163" s="28"/>
    </row>
    <row r="164" spans="2:22" s="4" customFormat="1" ht="18.75" customHeight="1">
      <c r="B164" s="25"/>
      <c r="C164" s="32"/>
      <c r="D164" s="26"/>
      <c r="E164" s="26"/>
      <c r="F164" s="52"/>
      <c r="G164" s="52"/>
      <c r="H164" s="26"/>
      <c r="I164" s="52"/>
      <c r="J164" s="52"/>
      <c r="K164" s="186">
        <v>175</v>
      </c>
      <c r="L164" s="33">
        <f>ROUNDUP(L161+$B$113+L42-L38,-1)</f>
        <v>36120</v>
      </c>
      <c r="M164" s="33">
        <f>ROUNDUP(M161+$B$113+M42-M38,-1)</f>
        <v>37060</v>
      </c>
      <c r="N164" s="34" t="s">
        <v>25</v>
      </c>
      <c r="O164" s="28"/>
      <c r="P164" s="170" t="s">
        <v>21</v>
      </c>
      <c r="Q164" s="187"/>
      <c r="R164" s="187"/>
      <c r="S164" s="187"/>
      <c r="T164" s="187"/>
      <c r="U164" s="61"/>
      <c r="V164" s="28"/>
    </row>
    <row r="165" spans="2:22" s="4" customFormat="1" ht="18.75" customHeight="1">
      <c r="B165" s="25"/>
      <c r="C165" s="32"/>
      <c r="D165" s="26"/>
      <c r="E165" s="26"/>
      <c r="F165" s="52"/>
      <c r="G165" s="52"/>
      <c r="H165" s="26"/>
      <c r="I165" s="52"/>
      <c r="J165" s="26"/>
      <c r="K165" s="186"/>
      <c r="L165" s="33">
        <f>ROUNDUP(L164+L77,-1)</f>
        <v>38220</v>
      </c>
      <c r="M165" s="33">
        <f>ROUNDUP(M164+M77,-1)</f>
        <v>39300</v>
      </c>
      <c r="N165" s="34" t="s">
        <v>26</v>
      </c>
      <c r="O165" s="28"/>
      <c r="P165" s="187"/>
      <c r="Q165" s="187"/>
      <c r="R165" s="187"/>
      <c r="S165" s="187"/>
      <c r="T165" s="187"/>
      <c r="U165" s="61"/>
      <c r="V165" s="28"/>
    </row>
    <row r="166" spans="2:22" s="4" customFormat="1" ht="18.75" customHeight="1">
      <c r="B166" s="25"/>
      <c r="C166" s="32"/>
      <c r="D166" s="26"/>
      <c r="E166" s="26"/>
      <c r="F166" s="52"/>
      <c r="G166" s="52"/>
      <c r="H166" s="26"/>
      <c r="I166" s="52"/>
      <c r="J166" s="26"/>
      <c r="K166" s="186"/>
      <c r="L166" s="33">
        <f>ROUNDUP(L164+L113,-1)</f>
        <v>42560</v>
      </c>
      <c r="M166" s="33">
        <f>ROUNDUP(M164+M113,-1)</f>
        <v>43780</v>
      </c>
      <c r="N166" s="34" t="s">
        <v>27</v>
      </c>
      <c r="O166" s="28"/>
      <c r="P166" s="28"/>
      <c r="Q166" s="28"/>
      <c r="R166" s="28"/>
      <c r="S166" s="28"/>
      <c r="T166" s="28"/>
      <c r="U166" s="42"/>
      <c r="V166" s="28"/>
    </row>
    <row r="167" spans="2:22" s="4" customFormat="1" ht="18.75" customHeight="1">
      <c r="B167" s="25"/>
      <c r="C167" s="32"/>
      <c r="D167" s="32"/>
      <c r="E167" s="26"/>
      <c r="F167" s="52"/>
      <c r="G167" s="52"/>
      <c r="H167" s="32"/>
      <c r="I167" s="62"/>
      <c r="J167" s="63"/>
      <c r="K167" s="63"/>
      <c r="L167" s="63"/>
      <c r="M167" s="63"/>
      <c r="N167" s="63"/>
      <c r="O167" s="28"/>
      <c r="P167" s="28"/>
      <c r="Q167" s="28"/>
      <c r="R167" s="28"/>
      <c r="S167" s="28"/>
      <c r="T167" s="28"/>
      <c r="U167" s="42"/>
      <c r="V167" s="28"/>
    </row>
    <row r="168" spans="2:22" s="4" customFormat="1" ht="18.75" customHeight="1">
      <c r="B168" s="25"/>
      <c r="C168" s="32"/>
      <c r="D168" s="32"/>
      <c r="E168" s="26"/>
      <c r="F168" s="52"/>
      <c r="G168" s="52"/>
      <c r="H168" s="32"/>
      <c r="I168" s="63"/>
      <c r="J168" s="63"/>
      <c r="K168" s="199" t="s">
        <v>66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42"/>
      <c r="V168" s="28"/>
    </row>
    <row r="169" spans="2:22" s="4" customFormat="1" ht="18.75" customHeight="1">
      <c r="B169" s="25"/>
      <c r="C169" s="32"/>
      <c r="D169" s="32"/>
      <c r="E169" s="26"/>
      <c r="F169" s="52"/>
      <c r="G169" s="52"/>
      <c r="H169" s="32"/>
      <c r="I169" s="63"/>
      <c r="J169" s="6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42"/>
      <c r="V169" s="28"/>
    </row>
    <row r="170" spans="2:22" s="4" customFormat="1" ht="18.75" customHeight="1">
      <c r="B170" s="25"/>
      <c r="C170" s="32"/>
      <c r="D170" s="32"/>
      <c r="E170" s="26"/>
      <c r="F170" s="52"/>
      <c r="G170" s="52"/>
      <c r="H170" s="32"/>
      <c r="I170" s="62"/>
      <c r="J170" s="134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42"/>
      <c r="V170" s="28"/>
    </row>
    <row r="171" spans="2:22" s="4" customFormat="1" ht="18.75" customHeight="1">
      <c r="B171" s="25"/>
      <c r="C171" s="32"/>
      <c r="D171" s="32"/>
      <c r="E171" s="26"/>
      <c r="F171" s="52"/>
      <c r="G171" s="52"/>
      <c r="H171" s="32"/>
      <c r="I171" s="134"/>
      <c r="J171" s="134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42"/>
      <c r="V171" s="28"/>
    </row>
    <row r="172" spans="2:22" s="4" customFormat="1" ht="18.75" customHeight="1">
      <c r="B172" s="25"/>
      <c r="C172" s="32"/>
      <c r="D172" s="32"/>
      <c r="E172" s="26"/>
      <c r="F172" s="52"/>
      <c r="G172" s="52"/>
      <c r="H172" s="32"/>
      <c r="I172" s="134"/>
      <c r="J172" s="134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42"/>
      <c r="V172" s="28"/>
    </row>
    <row r="173" spans="2:22" s="4" customFormat="1" ht="18.75" customHeight="1">
      <c r="B173" s="25"/>
      <c r="C173" s="32"/>
      <c r="D173" s="32"/>
      <c r="E173" s="26"/>
      <c r="F173" s="52"/>
      <c r="G173" s="52"/>
      <c r="H173" s="32"/>
      <c r="I173" s="134"/>
      <c r="J173" s="134"/>
      <c r="K173" s="134"/>
      <c r="L173" s="134"/>
      <c r="M173" s="134"/>
      <c r="N173" s="134"/>
      <c r="O173" s="28"/>
      <c r="P173" s="28"/>
      <c r="Q173" s="28"/>
      <c r="R173" s="28"/>
      <c r="S173" s="28"/>
      <c r="T173" s="28"/>
      <c r="U173" s="42"/>
      <c r="V173" s="28"/>
    </row>
    <row r="174" spans="2:22" s="4" customFormat="1" ht="18.75" customHeight="1" thickBot="1">
      <c r="B174" s="67"/>
      <c r="C174" s="68"/>
      <c r="D174" s="69"/>
      <c r="E174" s="68"/>
      <c r="F174" s="68"/>
      <c r="G174" s="70"/>
      <c r="H174" s="68"/>
      <c r="I174" s="71"/>
      <c r="J174" s="72"/>
      <c r="K174" s="72"/>
      <c r="L174" s="73"/>
      <c r="M174" s="71"/>
      <c r="N174" s="71"/>
      <c r="O174" s="71"/>
      <c r="P174" s="71"/>
      <c r="Q174" s="71"/>
      <c r="R174" s="71"/>
      <c r="S174" s="71"/>
      <c r="T174" s="71"/>
      <c r="U174" s="74"/>
      <c r="V174" s="28"/>
    </row>
    <row r="177" spans="2:22" s="4" customFormat="1" ht="25.5">
      <c r="B177" s="99"/>
      <c r="C177" s="13" t="s">
        <v>28</v>
      </c>
      <c r="D177" s="86"/>
      <c r="E177" s="10"/>
      <c r="F177" s="10"/>
      <c r="G177" s="87"/>
      <c r="H177" s="10"/>
      <c r="K177" s="86"/>
      <c r="L177" s="10"/>
      <c r="R177" s="88"/>
      <c r="S177" s="88"/>
      <c r="T177" s="88"/>
      <c r="U177" s="88"/>
      <c r="V177" s="88"/>
    </row>
    <row r="178" spans="7:22" s="4" customFormat="1" ht="18" customHeight="1">
      <c r="G178" s="100"/>
      <c r="H178" s="100"/>
      <c r="I178" s="100"/>
      <c r="J178" s="100"/>
      <c r="K178" s="100"/>
      <c r="L178" s="100"/>
      <c r="R178" s="101"/>
      <c r="S178" s="101"/>
      <c r="T178" s="101"/>
      <c r="U178" s="101"/>
      <c r="V178" s="101"/>
    </row>
    <row r="179" spans="6:22" s="4" customFormat="1" ht="13.5" thickBot="1">
      <c r="F179" s="105" t="e">
        <f>#REF!+#REF!</f>
        <v>#REF!</v>
      </c>
      <c r="G179" s="103"/>
      <c r="H179" s="106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U179" s="104"/>
      <c r="V179" s="28"/>
    </row>
    <row r="180" spans="2:22" s="4" customFormat="1" ht="13.5" customHeight="1" thickBot="1">
      <c r="B180" s="107"/>
      <c r="C180" s="108"/>
      <c r="D180" s="108"/>
      <c r="E180" s="108"/>
      <c r="F180" s="108"/>
      <c r="G180" s="108"/>
      <c r="H180" s="108"/>
      <c r="I180" s="109"/>
      <c r="J180" s="109"/>
      <c r="K180" s="110"/>
      <c r="L180" s="108"/>
      <c r="M180" s="108"/>
      <c r="N180" s="108"/>
      <c r="O180" s="108"/>
      <c r="P180" s="108"/>
      <c r="Q180" s="108"/>
      <c r="R180" s="108"/>
      <c r="S180" s="108"/>
      <c r="T180" s="108"/>
      <c r="U180" s="111"/>
      <c r="V180" s="28"/>
    </row>
    <row r="181" spans="2:22" s="4" customFormat="1" ht="18.75" customHeight="1" thickBot="1">
      <c r="B181" s="85"/>
      <c r="C181" s="176" t="s">
        <v>29</v>
      </c>
      <c r="D181" s="177"/>
      <c r="E181" s="112">
        <v>80</v>
      </c>
      <c r="F181" s="112">
        <v>90</v>
      </c>
      <c r="G181" s="112">
        <v>100</v>
      </c>
      <c r="H181" s="112">
        <v>110</v>
      </c>
      <c r="I181" s="112">
        <v>120</v>
      </c>
      <c r="J181" s="112">
        <v>130</v>
      </c>
      <c r="K181" s="112">
        <v>140</v>
      </c>
      <c r="L181" s="112">
        <v>150</v>
      </c>
      <c r="M181" s="112">
        <v>160</v>
      </c>
      <c r="N181" s="112">
        <v>170</v>
      </c>
      <c r="O181" s="112">
        <v>180</v>
      </c>
      <c r="P181" s="113">
        <v>190</v>
      </c>
      <c r="Q181" s="114">
        <v>200</v>
      </c>
      <c r="R181" s="115">
        <v>210</v>
      </c>
      <c r="S181" s="116">
        <v>220</v>
      </c>
      <c r="T181" s="28"/>
      <c r="U181" s="42"/>
      <c r="V181" s="28"/>
    </row>
    <row r="182" spans="2:22" s="4" customFormat="1" ht="18.75" customHeight="1">
      <c r="B182" s="85"/>
      <c r="C182" s="180" t="s">
        <v>25</v>
      </c>
      <c r="D182" s="181"/>
      <c r="E182" s="83">
        <f aca="true" t="shared" si="30" ref="E182:P182">ROUNDUP(F182-$U$131-E121+D121,-1)</f>
        <v>11820</v>
      </c>
      <c r="F182" s="83">
        <f t="shared" si="30"/>
        <v>13040</v>
      </c>
      <c r="G182" s="83">
        <f t="shared" si="30"/>
        <v>13980</v>
      </c>
      <c r="H182" s="83">
        <f t="shared" si="30"/>
        <v>14640</v>
      </c>
      <c r="I182" s="83">
        <f t="shared" si="30"/>
        <v>14990</v>
      </c>
      <c r="J182" s="83">
        <f t="shared" si="30"/>
        <v>15630</v>
      </c>
      <c r="K182" s="83">
        <f t="shared" si="30"/>
        <v>16570</v>
      </c>
      <c r="L182" s="83">
        <f t="shared" si="30"/>
        <v>18910</v>
      </c>
      <c r="M182" s="83">
        <f t="shared" si="30"/>
        <v>19290</v>
      </c>
      <c r="N182" s="83">
        <f t="shared" si="30"/>
        <v>20230</v>
      </c>
      <c r="O182" s="83">
        <f t="shared" si="30"/>
        <v>21170</v>
      </c>
      <c r="P182" s="83">
        <f t="shared" si="30"/>
        <v>21830</v>
      </c>
      <c r="Q182" s="117">
        <f>ROUNDUP(U130+P121,-1)</f>
        <v>21930</v>
      </c>
      <c r="R182" s="83">
        <f>ROUNDUP(Q182+$U$131+Q121-P121,-1)</f>
        <v>22870</v>
      </c>
      <c r="S182" s="83">
        <f>ROUNDUP(R182+$U$131+R121-Q121,-1)</f>
        <v>23810</v>
      </c>
      <c r="T182" s="28"/>
      <c r="U182" s="42"/>
      <c r="V182" s="28"/>
    </row>
    <row r="183" spans="2:22" s="4" customFormat="1" ht="18.75" customHeight="1">
      <c r="B183" s="85"/>
      <c r="C183" s="180" t="s">
        <v>26</v>
      </c>
      <c r="D183" s="181"/>
      <c r="E183" s="118">
        <f aca="true" t="shared" si="31" ref="E183:S183">ROUNDUP(E182+D128,-1)</f>
        <v>13080</v>
      </c>
      <c r="F183" s="33">
        <f t="shared" si="31"/>
        <v>14440</v>
      </c>
      <c r="G183" s="33">
        <f t="shared" si="31"/>
        <v>15520</v>
      </c>
      <c r="H183" s="33">
        <f t="shared" si="31"/>
        <v>16320</v>
      </c>
      <c r="I183" s="33">
        <f t="shared" si="31"/>
        <v>16670</v>
      </c>
      <c r="J183" s="33">
        <f t="shared" si="31"/>
        <v>17310</v>
      </c>
      <c r="K183" s="33">
        <f t="shared" si="31"/>
        <v>18390</v>
      </c>
      <c r="L183" s="33">
        <f t="shared" si="31"/>
        <v>20170</v>
      </c>
      <c r="M183" s="33">
        <f t="shared" si="31"/>
        <v>20830</v>
      </c>
      <c r="N183" s="33">
        <f t="shared" si="31"/>
        <v>21910</v>
      </c>
      <c r="O183" s="33">
        <f t="shared" si="31"/>
        <v>22850</v>
      </c>
      <c r="P183" s="33">
        <f t="shared" si="31"/>
        <v>23650</v>
      </c>
      <c r="Q183" s="119">
        <f t="shared" si="31"/>
        <v>24170</v>
      </c>
      <c r="R183" s="33">
        <f t="shared" si="31"/>
        <v>25250</v>
      </c>
      <c r="S183" s="95">
        <f t="shared" si="31"/>
        <v>26330</v>
      </c>
      <c r="T183" s="28"/>
      <c r="U183" s="42"/>
      <c r="V183" s="28"/>
    </row>
    <row r="184" spans="2:22" s="4" customFormat="1" ht="18.75" customHeight="1" thickBot="1">
      <c r="B184" s="85"/>
      <c r="C184" s="180" t="s">
        <v>27</v>
      </c>
      <c r="D184" s="181"/>
      <c r="E184" s="120">
        <f aca="true" t="shared" si="32" ref="E184:S184">ROUNDUP(E182+D135,-1)</f>
        <v>14060</v>
      </c>
      <c r="F184" s="84">
        <f t="shared" si="32"/>
        <v>15560</v>
      </c>
      <c r="G184" s="84">
        <f t="shared" si="32"/>
        <v>16780</v>
      </c>
      <c r="H184" s="84">
        <f t="shared" si="32"/>
        <v>17720</v>
      </c>
      <c r="I184" s="84">
        <f t="shared" si="32"/>
        <v>18210</v>
      </c>
      <c r="J184" s="84">
        <f t="shared" si="32"/>
        <v>18990</v>
      </c>
      <c r="K184" s="84">
        <f t="shared" si="32"/>
        <v>20210</v>
      </c>
      <c r="L184" s="84">
        <f t="shared" si="32"/>
        <v>22130</v>
      </c>
      <c r="M184" s="84">
        <f t="shared" si="32"/>
        <v>22930</v>
      </c>
      <c r="N184" s="84">
        <f t="shared" si="32"/>
        <v>24150</v>
      </c>
      <c r="O184" s="84">
        <f t="shared" si="32"/>
        <v>25230</v>
      </c>
      <c r="P184" s="84">
        <f t="shared" si="32"/>
        <v>26170</v>
      </c>
      <c r="Q184" s="121">
        <f t="shared" si="32"/>
        <v>26830</v>
      </c>
      <c r="R184" s="84">
        <f t="shared" si="32"/>
        <v>28050</v>
      </c>
      <c r="S184" s="122">
        <f t="shared" si="32"/>
        <v>29270</v>
      </c>
      <c r="T184" s="28"/>
      <c r="U184" s="42"/>
      <c r="V184" s="28"/>
    </row>
    <row r="185" spans="2:22" s="4" customFormat="1" ht="18.75" customHeight="1">
      <c r="B185" s="85"/>
      <c r="C185" s="28"/>
      <c r="D185" s="28"/>
      <c r="E185" s="28"/>
      <c r="F185" s="28"/>
      <c r="G185" s="28"/>
      <c r="H185" s="28"/>
      <c r="I185" s="123"/>
      <c r="J185" s="123"/>
      <c r="K185" s="124"/>
      <c r="L185" s="28"/>
      <c r="M185" s="28"/>
      <c r="N185" s="28"/>
      <c r="O185" s="28"/>
      <c r="P185" s="28"/>
      <c r="Q185" s="28"/>
      <c r="R185" s="28"/>
      <c r="S185" s="28"/>
      <c r="T185" s="28"/>
      <c r="U185" s="42"/>
      <c r="V185" s="28"/>
    </row>
    <row r="186" spans="2:22" s="4" customFormat="1" ht="18.75" customHeight="1">
      <c r="B186" s="85"/>
      <c r="D186" s="32"/>
      <c r="E186" s="60"/>
      <c r="F186" s="60"/>
      <c r="G186" s="60"/>
      <c r="H186" s="28"/>
      <c r="I186" s="182" t="s">
        <v>30</v>
      </c>
      <c r="J186" s="183"/>
      <c r="K186" s="183"/>
      <c r="L186" s="183"/>
      <c r="M186" s="183"/>
      <c r="N186" s="183"/>
      <c r="O186" s="125"/>
      <c r="P186" s="29" t="s">
        <v>31</v>
      </c>
      <c r="R186" s="30"/>
      <c r="S186" s="30"/>
      <c r="T186" s="30"/>
      <c r="U186" s="31"/>
      <c r="V186" s="30"/>
    </row>
    <row r="187" spans="2:22" s="4" customFormat="1" ht="18.75" customHeight="1">
      <c r="B187" s="85"/>
      <c r="D187" s="32"/>
      <c r="E187" s="26"/>
      <c r="F187" s="52"/>
      <c r="G187" s="126"/>
      <c r="H187" s="28"/>
      <c r="I187" s="183"/>
      <c r="J187" s="183"/>
      <c r="K187" s="183"/>
      <c r="L187" s="183"/>
      <c r="M187" s="183"/>
      <c r="N187" s="183"/>
      <c r="O187" s="125"/>
      <c r="P187" s="35" t="s">
        <v>32</v>
      </c>
      <c r="R187" s="36"/>
      <c r="S187" s="36"/>
      <c r="T187" s="28"/>
      <c r="U187" s="127"/>
      <c r="V187" s="30"/>
    </row>
    <row r="188" spans="2:22" s="4" customFormat="1" ht="18.75" customHeight="1">
      <c r="B188" s="85"/>
      <c r="C188" s="32"/>
      <c r="D188" s="32"/>
      <c r="E188" s="26"/>
      <c r="F188" s="52"/>
      <c r="G188" s="126"/>
      <c r="H188" s="28"/>
      <c r="I188" s="183"/>
      <c r="J188" s="183"/>
      <c r="K188" s="183"/>
      <c r="L188" s="183"/>
      <c r="M188" s="183"/>
      <c r="N188" s="183"/>
      <c r="O188" s="125"/>
      <c r="P188" s="35" t="s">
        <v>9</v>
      </c>
      <c r="R188" s="36"/>
      <c r="S188" s="36"/>
      <c r="T188" s="28"/>
      <c r="U188" s="127" t="s">
        <v>33</v>
      </c>
      <c r="V188" s="28"/>
    </row>
    <row r="189" spans="2:22" s="4" customFormat="1" ht="18.75" customHeight="1">
      <c r="B189" s="85"/>
      <c r="C189" s="32"/>
      <c r="D189" s="32"/>
      <c r="E189" s="26"/>
      <c r="F189" s="52"/>
      <c r="G189" s="126"/>
      <c r="H189" s="28"/>
      <c r="I189" s="182" t="s">
        <v>34</v>
      </c>
      <c r="J189" s="184"/>
      <c r="K189" s="184"/>
      <c r="L189" s="184"/>
      <c r="M189" s="184"/>
      <c r="N189" s="184"/>
      <c r="O189" s="125"/>
      <c r="P189" s="35" t="s">
        <v>39</v>
      </c>
      <c r="R189" s="36"/>
      <c r="S189" s="36"/>
      <c r="T189" s="28"/>
      <c r="U189" s="127" t="s">
        <v>12</v>
      </c>
      <c r="V189" s="28"/>
    </row>
    <row r="190" spans="2:22" s="4" customFormat="1" ht="18.75" customHeight="1">
      <c r="B190" s="85"/>
      <c r="C190" s="32"/>
      <c r="D190" s="32"/>
      <c r="E190" s="26"/>
      <c r="F190" s="52"/>
      <c r="G190" s="126"/>
      <c r="H190" s="28"/>
      <c r="I190" s="184"/>
      <c r="J190" s="184"/>
      <c r="K190" s="184"/>
      <c r="L190" s="184"/>
      <c r="M190" s="184"/>
      <c r="N190" s="184"/>
      <c r="O190" s="128"/>
      <c r="P190" s="35" t="s">
        <v>40</v>
      </c>
      <c r="R190" s="36"/>
      <c r="S190" s="36"/>
      <c r="T190" s="28"/>
      <c r="U190" s="127" t="s">
        <v>14</v>
      </c>
      <c r="V190" s="28"/>
    </row>
    <row r="191" spans="2:22" s="4" customFormat="1" ht="18.75" customHeight="1">
      <c r="B191" s="85"/>
      <c r="C191" s="32"/>
      <c r="D191" s="32"/>
      <c r="E191" s="26"/>
      <c r="F191" s="52"/>
      <c r="G191" s="126"/>
      <c r="H191" s="28"/>
      <c r="I191" s="184"/>
      <c r="J191" s="184"/>
      <c r="K191" s="184"/>
      <c r="L191" s="184"/>
      <c r="M191" s="184"/>
      <c r="N191" s="184"/>
      <c r="O191" s="128"/>
      <c r="P191" s="35" t="s">
        <v>41</v>
      </c>
      <c r="R191" s="36"/>
      <c r="S191" s="36"/>
      <c r="T191" s="28"/>
      <c r="U191" s="127" t="s">
        <v>16</v>
      </c>
      <c r="V191" s="28"/>
    </row>
    <row r="192" spans="2:22" s="4" customFormat="1" ht="18.75" customHeight="1">
      <c r="B192" s="85"/>
      <c r="C192" s="32"/>
      <c r="D192" s="32"/>
      <c r="E192" s="26"/>
      <c r="F192" s="52"/>
      <c r="G192" s="126"/>
      <c r="H192" s="28"/>
      <c r="I192" s="184"/>
      <c r="J192" s="184"/>
      <c r="K192" s="184"/>
      <c r="L192" s="184"/>
      <c r="M192" s="184"/>
      <c r="N192" s="184"/>
      <c r="O192" s="28"/>
      <c r="P192" s="59" t="s">
        <v>42</v>
      </c>
      <c r="R192" s="36"/>
      <c r="S192" s="36"/>
      <c r="T192" s="28"/>
      <c r="U192" s="127" t="s">
        <v>18</v>
      </c>
      <c r="V192" s="28"/>
    </row>
    <row r="193" spans="2:22" s="4" customFormat="1" ht="18.75" customHeight="1">
      <c r="B193" s="85"/>
      <c r="C193" s="32"/>
      <c r="D193" s="32"/>
      <c r="E193" s="26"/>
      <c r="F193" s="52"/>
      <c r="G193" s="126"/>
      <c r="H193" s="28"/>
      <c r="I193" s="28"/>
      <c r="J193" s="28"/>
      <c r="K193" s="28"/>
      <c r="L193" s="28"/>
      <c r="M193" s="28"/>
      <c r="N193" s="28"/>
      <c r="O193" s="28"/>
      <c r="P193" s="35" t="s">
        <v>19</v>
      </c>
      <c r="R193" s="36"/>
      <c r="S193" s="36"/>
      <c r="T193" s="28"/>
      <c r="U193" s="127" t="s">
        <v>20</v>
      </c>
      <c r="V193" s="28"/>
    </row>
    <row r="194" spans="2:22" s="4" customFormat="1" ht="18.75" customHeight="1">
      <c r="B194" s="85"/>
      <c r="C194" s="32"/>
      <c r="D194" s="32"/>
      <c r="E194" s="26"/>
      <c r="F194" s="52"/>
      <c r="G194" s="126"/>
      <c r="H194" s="28"/>
      <c r="I194" s="123"/>
      <c r="J194" s="123"/>
      <c r="K194" s="124"/>
      <c r="L194" s="28"/>
      <c r="M194" s="28"/>
      <c r="N194" s="28"/>
      <c r="O194" s="28"/>
      <c r="P194" s="28"/>
      <c r="Q194" s="170" t="s">
        <v>21</v>
      </c>
      <c r="R194" s="171"/>
      <c r="S194" s="171"/>
      <c r="T194" s="171"/>
      <c r="U194" s="172"/>
      <c r="V194" s="129"/>
    </row>
    <row r="195" spans="2:22" s="4" customFormat="1" ht="18.75" customHeight="1">
      <c r="B195" s="85"/>
      <c r="C195" s="32"/>
      <c r="D195" s="32"/>
      <c r="E195" s="200" t="s">
        <v>35</v>
      </c>
      <c r="F195" s="52"/>
      <c r="G195" s="126"/>
      <c r="H195" s="28"/>
      <c r="I195" s="123"/>
      <c r="J195" s="123"/>
      <c r="K195" s="124"/>
      <c r="L195" s="28"/>
      <c r="M195" s="28"/>
      <c r="N195" s="28"/>
      <c r="O195" s="28"/>
      <c r="P195" s="28"/>
      <c r="Q195" s="171"/>
      <c r="R195" s="171"/>
      <c r="S195" s="171"/>
      <c r="T195" s="171"/>
      <c r="U195" s="172"/>
      <c r="V195" s="129"/>
    </row>
    <row r="196" spans="2:22" s="4" customFormat="1" ht="18.75" customHeight="1">
      <c r="B196" s="85"/>
      <c r="C196" s="32"/>
      <c r="D196" s="32"/>
      <c r="E196" s="26"/>
      <c r="F196" s="52"/>
      <c r="G196" s="126"/>
      <c r="H196" s="28"/>
      <c r="I196" s="123"/>
      <c r="J196" s="123"/>
      <c r="K196" s="124"/>
      <c r="L196" s="28"/>
      <c r="M196" s="28"/>
      <c r="N196" s="28"/>
      <c r="O196" s="28"/>
      <c r="P196" s="28"/>
      <c r="Q196" s="28"/>
      <c r="R196" s="28"/>
      <c r="S196" s="28"/>
      <c r="T196" s="28"/>
      <c r="U196" s="42"/>
      <c r="V196" s="28"/>
    </row>
    <row r="197" spans="2:22" s="4" customFormat="1" ht="18.75" customHeight="1" thickBot="1">
      <c r="B197" s="130"/>
      <c r="C197" s="73"/>
      <c r="D197" s="73"/>
      <c r="E197" s="131"/>
      <c r="F197" s="132"/>
      <c r="G197" s="71"/>
      <c r="H197" s="71"/>
      <c r="I197" s="72"/>
      <c r="J197" s="72"/>
      <c r="K197" s="73"/>
      <c r="L197" s="71"/>
      <c r="M197" s="71"/>
      <c r="N197" s="71"/>
      <c r="O197" s="71"/>
      <c r="P197" s="71"/>
      <c r="Q197" s="71"/>
      <c r="R197" s="71"/>
      <c r="S197" s="71"/>
      <c r="T197" s="71"/>
      <c r="U197" s="74"/>
      <c r="V197" s="28"/>
    </row>
    <row r="198" spans="9:22" s="4" customFormat="1" ht="18.75" customHeight="1">
      <c r="I198" s="123"/>
      <c r="J198" s="123"/>
      <c r="K198" s="124"/>
      <c r="V198" s="28"/>
    </row>
    <row r="199" spans="3:22" s="4" customFormat="1" ht="25.5">
      <c r="C199" s="135" t="s">
        <v>38</v>
      </c>
      <c r="D199" s="136"/>
      <c r="E199" s="137"/>
      <c r="F199" s="137"/>
      <c r="G199" s="138"/>
      <c r="H199" s="139"/>
      <c r="I199" s="123"/>
      <c r="J199" s="123"/>
      <c r="K199" s="124"/>
      <c r="L199" s="138"/>
      <c r="V199" s="28"/>
    </row>
    <row r="200" spans="3:13" s="4" customFormat="1" ht="18.75" customHeight="1" thickBot="1">
      <c r="C200" s="140"/>
      <c r="D200" s="136"/>
      <c r="E200" s="137"/>
      <c r="F200" s="137"/>
      <c r="G200" s="138"/>
      <c r="H200" s="139"/>
      <c r="I200" s="123"/>
      <c r="J200" s="123"/>
      <c r="K200" s="124"/>
      <c r="L200" s="138"/>
      <c r="M200" s="28"/>
    </row>
    <row r="201" spans="2:22" s="4" customFormat="1" ht="14.25" customHeight="1" thickBot="1">
      <c r="B201" s="107"/>
      <c r="C201" s="141"/>
      <c r="D201" s="142"/>
      <c r="E201" s="142"/>
      <c r="F201" s="142"/>
      <c r="G201" s="143"/>
      <c r="H201" s="143"/>
      <c r="I201" s="109"/>
      <c r="J201" s="144"/>
      <c r="V201" s="28"/>
    </row>
    <row r="202" spans="2:21" s="4" customFormat="1" ht="18.75" customHeight="1" thickBot="1" thickTop="1">
      <c r="B202" s="85"/>
      <c r="C202" s="178" t="str">
        <f>K5</f>
        <v>9 категория</v>
      </c>
      <c r="D202" s="179"/>
      <c r="E202" s="145">
        <f>ROUNDUP(D138+U137,-1)</f>
        <v>6860</v>
      </c>
      <c r="F202" s="146"/>
      <c r="G202" s="104"/>
      <c r="H202" s="104"/>
      <c r="I202" s="104"/>
      <c r="J202" s="147"/>
      <c r="L202" s="157"/>
      <c r="M202" s="158"/>
      <c r="N202" s="158"/>
      <c r="O202" s="158"/>
      <c r="P202" s="158"/>
      <c r="Q202" s="158"/>
      <c r="R202" s="158"/>
      <c r="S202" s="158"/>
      <c r="T202" s="158"/>
      <c r="U202" s="159"/>
    </row>
    <row r="203" spans="2:21" s="4" customFormat="1" ht="18.75" customHeight="1">
      <c r="B203" s="85"/>
      <c r="C203" s="148"/>
      <c r="D203" s="148"/>
      <c r="E203" s="149"/>
      <c r="F203" s="150"/>
      <c r="G203" s="104"/>
      <c r="H203" s="104"/>
      <c r="I203" s="104"/>
      <c r="J203" s="147"/>
      <c r="L203" s="160"/>
      <c r="M203" s="161" t="s">
        <v>43</v>
      </c>
      <c r="N203" s="28"/>
      <c r="O203" s="28"/>
      <c r="P203" s="28"/>
      <c r="Q203" s="28"/>
      <c r="R203" s="28"/>
      <c r="S203" s="28"/>
      <c r="T203" s="28"/>
      <c r="U203" s="162"/>
    </row>
    <row r="204" spans="2:22" ht="20.25">
      <c r="B204" s="151"/>
      <c r="C204" s="152"/>
      <c r="D204" s="152"/>
      <c r="E204" s="152"/>
      <c r="F204" s="152"/>
      <c r="G204" s="152"/>
      <c r="H204" s="152"/>
      <c r="I204" s="152"/>
      <c r="J204" s="153"/>
      <c r="K204" s="4"/>
      <c r="L204" s="160"/>
      <c r="M204" s="163" t="s">
        <v>44</v>
      </c>
      <c r="N204" s="163"/>
      <c r="O204" s="28"/>
      <c r="P204" s="28"/>
      <c r="Q204" s="28"/>
      <c r="R204" s="28"/>
      <c r="S204" s="28"/>
      <c r="T204" s="28"/>
      <c r="U204" s="162"/>
      <c r="V204" s="4"/>
    </row>
    <row r="205" spans="2:22" ht="20.25">
      <c r="B205" s="151"/>
      <c r="C205" s="152"/>
      <c r="D205" s="152"/>
      <c r="E205" s="152"/>
      <c r="F205" s="152"/>
      <c r="G205" s="152"/>
      <c r="H205" s="152"/>
      <c r="I205" s="152"/>
      <c r="J205" s="153"/>
      <c r="K205" s="4"/>
      <c r="L205" s="160"/>
      <c r="M205" s="163" t="s">
        <v>45</v>
      </c>
      <c r="N205" s="163"/>
      <c r="O205" s="28"/>
      <c r="P205" s="28"/>
      <c r="Q205" s="28"/>
      <c r="R205" s="28"/>
      <c r="S205" s="28"/>
      <c r="T205" s="28"/>
      <c r="U205" s="162"/>
      <c r="V205" s="4"/>
    </row>
    <row r="206" spans="2:22" ht="20.25">
      <c r="B206" s="151"/>
      <c r="C206" s="152"/>
      <c r="D206" s="152"/>
      <c r="E206" s="152"/>
      <c r="F206" s="152"/>
      <c r="G206" s="152"/>
      <c r="H206" s="152"/>
      <c r="I206" s="152"/>
      <c r="J206" s="153"/>
      <c r="K206" s="4"/>
      <c r="L206" s="160"/>
      <c r="M206" s="163" t="s">
        <v>46</v>
      </c>
      <c r="N206" s="163"/>
      <c r="O206" s="28"/>
      <c r="P206" s="28"/>
      <c r="Q206" s="28"/>
      <c r="R206" s="28"/>
      <c r="S206" s="28"/>
      <c r="T206" s="28"/>
      <c r="U206" s="162"/>
      <c r="V206" s="4"/>
    </row>
    <row r="207" spans="2:22" ht="20.25">
      <c r="B207" s="151"/>
      <c r="C207" s="152"/>
      <c r="D207" s="152"/>
      <c r="E207" s="152"/>
      <c r="F207" s="152"/>
      <c r="G207" s="152"/>
      <c r="H207" s="152"/>
      <c r="I207" s="152"/>
      <c r="J207" s="153"/>
      <c r="K207" s="4"/>
      <c r="L207" s="160"/>
      <c r="M207" s="163" t="s">
        <v>47</v>
      </c>
      <c r="N207" s="163"/>
      <c r="O207" s="28"/>
      <c r="P207" s="28"/>
      <c r="Q207" s="28"/>
      <c r="R207" s="28"/>
      <c r="S207" s="28"/>
      <c r="T207" s="28"/>
      <c r="U207" s="162"/>
      <c r="V207" s="4"/>
    </row>
    <row r="208" spans="2:22" ht="20.25">
      <c r="B208" s="151"/>
      <c r="C208" s="152"/>
      <c r="D208" s="152"/>
      <c r="E208" s="152"/>
      <c r="F208" s="152"/>
      <c r="G208" s="152"/>
      <c r="H208" s="152"/>
      <c r="I208" s="152"/>
      <c r="J208" s="153"/>
      <c r="K208" s="4"/>
      <c r="L208" s="160"/>
      <c r="M208" s="163" t="s">
        <v>48</v>
      </c>
      <c r="N208" s="163"/>
      <c r="O208" s="28"/>
      <c r="P208" s="28"/>
      <c r="Q208" s="28"/>
      <c r="R208" s="28"/>
      <c r="S208" s="28"/>
      <c r="T208" s="28"/>
      <c r="U208" s="162"/>
      <c r="V208" s="4"/>
    </row>
    <row r="209" spans="2:22" ht="20.25">
      <c r="B209" s="151"/>
      <c r="C209" s="152"/>
      <c r="D209" s="152"/>
      <c r="E209" s="152"/>
      <c r="F209" s="152"/>
      <c r="G209" s="152"/>
      <c r="H209" s="152"/>
      <c r="I209" s="152"/>
      <c r="J209" s="153"/>
      <c r="K209" s="4"/>
      <c r="L209" s="160"/>
      <c r="M209" s="163" t="s">
        <v>49</v>
      </c>
      <c r="N209" s="163"/>
      <c r="O209" s="28"/>
      <c r="P209" s="28"/>
      <c r="Q209" s="28"/>
      <c r="R209" s="28"/>
      <c r="S209" s="28"/>
      <c r="T209" s="28"/>
      <c r="U209" s="162"/>
      <c r="V209" s="4"/>
    </row>
    <row r="210" spans="2:22" ht="15.75" thickBot="1">
      <c r="B210" s="154"/>
      <c r="C210" s="155"/>
      <c r="D210" s="155"/>
      <c r="E210" s="155"/>
      <c r="F210" s="155"/>
      <c r="G210" s="155"/>
      <c r="H210" s="155"/>
      <c r="I210" s="155"/>
      <c r="J210" s="156"/>
      <c r="K210" s="4"/>
      <c r="L210" s="164"/>
      <c r="M210" s="165"/>
      <c r="N210" s="165"/>
      <c r="O210" s="165"/>
      <c r="P210" s="165"/>
      <c r="Q210" s="165"/>
      <c r="R210" s="165"/>
      <c r="S210" s="165"/>
      <c r="T210" s="165"/>
      <c r="U210" s="166"/>
      <c r="V210" s="4"/>
    </row>
    <row r="211" spans="2:22" ht="15">
      <c r="B211" s="152"/>
      <c r="C211" s="152"/>
      <c r="D211" s="152"/>
      <c r="E211" s="152"/>
      <c r="F211" s="152"/>
      <c r="G211" s="152"/>
      <c r="H211" s="152"/>
      <c r="I211" s="152"/>
      <c r="J211" s="15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0" s="4" customFormat="1" ht="18.75" customHeight="1">
      <c r="B212" s="167" t="s">
        <v>50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s="4" customFormat="1" ht="18.75" customHeight="1">
      <c r="B213" s="167" t="s">
        <v>51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s="4" customFormat="1" ht="18.75" customHeight="1">
      <c r="B214" s="167" t="s">
        <v>52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s="4" customFormat="1" ht="18.75" customHeight="1">
      <c r="B215" s="168" t="s">
        <v>53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</sheetData>
  <sheetProtection/>
  <mergeCells count="71">
    <mergeCell ref="K168:T172"/>
    <mergeCell ref="C1:J1"/>
    <mergeCell ref="N1:U4"/>
    <mergeCell ref="C2:K4"/>
    <mergeCell ref="K5:L5"/>
    <mergeCell ref="C10:D10"/>
    <mergeCell ref="D11:D14"/>
    <mergeCell ref="E15:E18"/>
    <mergeCell ref="F19:F22"/>
    <mergeCell ref="G23:G26"/>
    <mergeCell ref="H27:H30"/>
    <mergeCell ref="I31:I34"/>
    <mergeCell ref="J35:J38"/>
    <mergeCell ref="K39:K42"/>
    <mergeCell ref="P39:T41"/>
    <mergeCell ref="C45:D45"/>
    <mergeCell ref="D46:D49"/>
    <mergeCell ref="E50:E53"/>
    <mergeCell ref="F54:F57"/>
    <mergeCell ref="G58:G61"/>
    <mergeCell ref="H62:H65"/>
    <mergeCell ref="I66:I69"/>
    <mergeCell ref="J70:J73"/>
    <mergeCell ref="K74:K77"/>
    <mergeCell ref="P74:T76"/>
    <mergeCell ref="C81:D81"/>
    <mergeCell ref="D82:D85"/>
    <mergeCell ref="E86:E89"/>
    <mergeCell ref="F90:F93"/>
    <mergeCell ref="G94:G97"/>
    <mergeCell ref="H98:H101"/>
    <mergeCell ref="I102:I105"/>
    <mergeCell ref="J106:J109"/>
    <mergeCell ref="K110:K113"/>
    <mergeCell ref="P110:T112"/>
    <mergeCell ref="B116:R116"/>
    <mergeCell ref="B117:C117"/>
    <mergeCell ref="B118:C118"/>
    <mergeCell ref="B119:C119"/>
    <mergeCell ref="B120:C120"/>
    <mergeCell ref="B121:C121"/>
    <mergeCell ref="B123:R123"/>
    <mergeCell ref="B124:C124"/>
    <mergeCell ref="B125:C125"/>
    <mergeCell ref="B126:C126"/>
    <mergeCell ref="B127:C127"/>
    <mergeCell ref="B128:C128"/>
    <mergeCell ref="B130:R130"/>
    <mergeCell ref="B131:C131"/>
    <mergeCell ref="B132:C132"/>
    <mergeCell ref="B133:C133"/>
    <mergeCell ref="B134:C134"/>
    <mergeCell ref="B135:C135"/>
    <mergeCell ref="C142:D142"/>
    <mergeCell ref="D143:D145"/>
    <mergeCell ref="E146:E148"/>
    <mergeCell ref="F149:F151"/>
    <mergeCell ref="G152:G154"/>
    <mergeCell ref="H155:H157"/>
    <mergeCell ref="I158:I160"/>
    <mergeCell ref="J161:J163"/>
    <mergeCell ref="I186:N188"/>
    <mergeCell ref="I189:N192"/>
    <mergeCell ref="Q194:U195"/>
    <mergeCell ref="C202:D202"/>
    <mergeCell ref="K164:K166"/>
    <mergeCell ref="P164:T165"/>
    <mergeCell ref="C181:D181"/>
    <mergeCell ref="C182:D182"/>
    <mergeCell ref="C183:D183"/>
    <mergeCell ref="C184:D1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Аня</cp:lastModifiedBy>
  <cp:lastPrinted>2017-12-28T11:15:05Z</cp:lastPrinted>
  <dcterms:created xsi:type="dcterms:W3CDTF">2017-12-01T07:50:38Z</dcterms:created>
  <dcterms:modified xsi:type="dcterms:W3CDTF">2017-12-28T11:22:20Z</dcterms:modified>
  <cp:category/>
  <cp:version/>
  <cp:contentType/>
  <cp:contentStatus/>
</cp:coreProperties>
</file>