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9320" windowHeight="9465" activeTab="2"/>
  </bookViews>
  <sheets>
    <sheet name="1 КАТ" sheetId="1" r:id="rId1"/>
    <sheet name="2 КАТ" sheetId="2" r:id="rId2"/>
    <sheet name="3 КАТ" sheetId="3" r:id="rId3"/>
    <sheet name="4 КАТ" sheetId="4" r:id="rId4"/>
    <sheet name="5 КАТ" sheetId="5" r:id="rId5"/>
    <sheet name="6 КАТ" sheetId="6" r:id="rId6"/>
    <sheet name="7 КАТ" sheetId="7" r:id="rId7"/>
    <sheet name="8 КАТ" sheetId="8" r:id="rId8"/>
    <sheet name="9 КАТ" sheetId="9" r:id="rId9"/>
    <sheet name="10 КАТ" sheetId="10" r:id="rId10"/>
  </sheets>
  <definedNames>
    <definedName name="_xlnm.Print_Area" localSheetId="0">'1 КАТ'!$A$1:$N$88</definedName>
    <definedName name="_xlnm.Print_Area" localSheetId="9">'10 КАТ'!$A$1:$N$89</definedName>
    <definedName name="_xlnm.Print_Area" localSheetId="1">'2 КАТ'!$A$1:$N$89</definedName>
    <definedName name="_xlnm.Print_Area" localSheetId="3">'4 КАТ'!$A$1:$N$89</definedName>
    <definedName name="_xlnm.Print_Area" localSheetId="4">'5 КАТ'!$A$1:$N$90</definedName>
    <definedName name="_xlnm.Print_Area" localSheetId="5">'6 КАТ'!$A$1:$N$89</definedName>
  </definedNames>
  <calcPr fullCalcOnLoad="1" refMode="R1C1"/>
</workbook>
</file>

<file path=xl/sharedStrings.xml><?xml version="1.0" encoding="utf-8"?>
<sst xmlns="http://schemas.openxmlformats.org/spreadsheetml/2006/main" count="410" uniqueCount="41">
  <si>
    <t>стандарт</t>
  </si>
  <si>
    <t>Размер, см.</t>
  </si>
  <si>
    <t>ткань</t>
  </si>
  <si>
    <t>карета</t>
  </si>
  <si>
    <t>спандбонд</t>
  </si>
  <si>
    <t>Фабрика мебели "Седьмая Карета"</t>
  </si>
  <si>
    <t>ПРАЙС-ЛИСТ</t>
  </si>
  <si>
    <t>сумма</t>
  </si>
  <si>
    <t xml:space="preserve">Модульная система "БЕРГЕН" </t>
  </si>
  <si>
    <t xml:space="preserve">Размер, см. </t>
  </si>
  <si>
    <t xml:space="preserve">Угловой элемент </t>
  </si>
  <si>
    <t>Банкетка "БЕРГЕН" 105*55</t>
  </si>
  <si>
    <t>УВ</t>
  </si>
  <si>
    <t>"У Т В Е Р Ж Д А Ю"
Генеральный директор ООО "Седьмая Карета"
________________ Рахчеев И.В.
15 января 2018 года</t>
  </si>
  <si>
    <t>Стандартные размеры дивана:</t>
  </si>
  <si>
    <t>1. Стандартная длина дивана: 55,75,125</t>
  </si>
  <si>
    <t>2. Глубина дивана</t>
  </si>
  <si>
    <t>55 см</t>
  </si>
  <si>
    <t>3. Глубина сиденья</t>
  </si>
  <si>
    <t>42 см</t>
  </si>
  <si>
    <t>4. Высота сиденья</t>
  </si>
  <si>
    <t>46 см</t>
  </si>
  <si>
    <t>5. Высота спинки</t>
  </si>
  <si>
    <t>79 см</t>
  </si>
  <si>
    <t>Все остальные размеры считаются нестандартными</t>
  </si>
  <si>
    <t>Задня стенка выполнена в основной ткани</t>
  </si>
  <si>
    <t>При заказе указывать:</t>
  </si>
  <si>
    <t>1. Общие габаритные размеры каждого модуля;</t>
  </si>
  <si>
    <t>2. Нить (в цвет / в контраст).</t>
  </si>
  <si>
    <t>1 категория</t>
  </si>
  <si>
    <t>10 категория</t>
  </si>
  <si>
    <t>2 категория</t>
  </si>
  <si>
    <t>3 категория</t>
  </si>
  <si>
    <t>4 категория</t>
  </si>
  <si>
    <t>5 категория</t>
  </si>
  <si>
    <t>6 категория</t>
  </si>
  <si>
    <t>7 категория</t>
  </si>
  <si>
    <t>8 категория</t>
  </si>
  <si>
    <t>9 категория</t>
  </si>
  <si>
    <t>600022, г.Владимир, ул. Ставровская, д.11, 
т/ф: (4922) 37-06-81, 37-34-91,46-47-79, 46-47-71                                                                                                                               
Сайт: www.7kareta.ru  E-mail: fm_vladimir@mail.ru</t>
  </si>
  <si>
    <t>Задняя стенка выполнена в основной ткани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</si>
</sst>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6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sz val="26"/>
      <name val="Arial"/>
      <family val="2"/>
    </font>
    <font>
      <sz val="24"/>
      <name val="Arial"/>
      <family val="2"/>
    </font>
    <font>
      <b/>
      <sz val="26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i/>
      <u val="single"/>
      <sz val="28"/>
      <name val="Arial"/>
      <family val="2"/>
    </font>
    <font>
      <b/>
      <sz val="16"/>
      <color indexed="8"/>
      <name val="Arial"/>
      <family val="2"/>
    </font>
    <font>
      <b/>
      <u val="single"/>
      <sz val="28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 style="thin"/>
      <right/>
      <top/>
      <bottom style="medium"/>
    </border>
    <border>
      <left/>
      <right style="medium"/>
      <top style="medium"/>
      <bottom style="medium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right" wrapText="1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Border="1" applyAlignment="1">
      <alignment/>
    </xf>
    <xf numFmtId="0" fontId="1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16" fillId="0" borderId="0" xfId="0" applyFont="1" applyAlignment="1">
      <alignment/>
    </xf>
    <xf numFmtId="0" fontId="6" fillId="33" borderId="12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34" borderId="13" xfId="0" applyFont="1" applyFill="1" applyBorder="1" applyAlignment="1">
      <alignment horizontal="center" wrapText="1"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35" borderId="13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35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9" fillId="34" borderId="2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vertical="center"/>
    </xf>
    <xf numFmtId="0" fontId="18" fillId="0" borderId="13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/>
    </xf>
    <xf numFmtId="0" fontId="19" fillId="34" borderId="23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34" borderId="27" xfId="0" applyFont="1" applyFill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0" fillId="0" borderId="0" xfId="0" applyAlignment="1">
      <alignment wrapText="1"/>
    </xf>
    <xf numFmtId="0" fontId="4" fillId="0" borderId="29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2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39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0" xfId="0" applyFont="1" applyBorder="1" applyAlignment="1">
      <alignment/>
    </xf>
    <xf numFmtId="0" fontId="28" fillId="0" borderId="0" xfId="0" applyFont="1" applyFill="1" applyBorder="1" applyAlignment="1">
      <alignment vertical="center"/>
    </xf>
    <xf numFmtId="0" fontId="4" fillId="0" borderId="41" xfId="0" applyFont="1" applyFill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5" fillId="0" borderId="0" xfId="0" applyFont="1" applyAlignment="1">
      <alignment/>
    </xf>
    <xf numFmtId="0" fontId="17" fillId="0" borderId="33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wrapText="1"/>
    </xf>
    <xf numFmtId="0" fontId="6" fillId="0" borderId="44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19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34" borderId="21" xfId="0" applyFont="1" applyFill="1" applyBorder="1" applyAlignment="1">
      <alignment/>
    </xf>
    <xf numFmtId="0" fontId="17" fillId="0" borderId="47" xfId="0" applyFont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6" fillId="0" borderId="49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5" fillId="0" borderId="28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9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/>
    </xf>
    <xf numFmtId="0" fontId="18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10" fillId="0" borderId="0" xfId="0" applyFont="1" applyAlignment="1">
      <alignment vertical="center"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 horizontal="right" vertical="center" wrapText="1"/>
    </xf>
    <xf numFmtId="0" fontId="18" fillId="0" borderId="28" xfId="0" applyFont="1" applyBorder="1" applyAlignment="1">
      <alignment/>
    </xf>
    <xf numFmtId="0" fontId="18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22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8" fillId="0" borderId="32" xfId="0" applyFont="1" applyBorder="1" applyAlignment="1">
      <alignment/>
    </xf>
    <xf numFmtId="0" fontId="25" fillId="0" borderId="34" xfId="0" applyFont="1" applyBorder="1" applyAlignment="1">
      <alignment wrapText="1"/>
    </xf>
    <xf numFmtId="0" fontId="25" fillId="0" borderId="35" xfId="0" applyFont="1" applyBorder="1" applyAlignment="1">
      <alignment wrapText="1"/>
    </xf>
    <xf numFmtId="0" fontId="25" fillId="0" borderId="50" xfId="0" applyFont="1" applyBorder="1" applyAlignment="1">
      <alignment horizontal="center" wrapText="1"/>
    </xf>
    <xf numFmtId="0" fontId="25" fillId="0" borderId="51" xfId="0" applyFont="1" applyBorder="1" applyAlignment="1">
      <alignment horizontal="center" wrapText="1"/>
    </xf>
    <xf numFmtId="0" fontId="25" fillId="0" borderId="52" xfId="0" applyFont="1" applyBorder="1" applyAlignment="1">
      <alignment horizontal="center" wrapText="1"/>
    </xf>
    <xf numFmtId="0" fontId="25" fillId="0" borderId="53" xfId="0" applyFont="1" applyBorder="1" applyAlignment="1">
      <alignment horizontal="center" wrapText="1"/>
    </xf>
    <xf numFmtId="0" fontId="25" fillId="0" borderId="54" xfId="0" applyFont="1" applyBorder="1" applyAlignment="1">
      <alignment horizontal="center" wrapText="1"/>
    </xf>
    <xf numFmtId="0" fontId="25" fillId="0" borderId="55" xfId="0" applyFont="1" applyBorder="1" applyAlignment="1">
      <alignment horizontal="center" wrapText="1"/>
    </xf>
    <xf numFmtId="0" fontId="18" fillId="0" borderId="0" xfId="0" applyFont="1" applyFill="1" applyAlignment="1">
      <alignment/>
    </xf>
    <xf numFmtId="0" fontId="18" fillId="0" borderId="28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18" fillId="0" borderId="30" xfId="0" applyFont="1" applyFill="1" applyBorder="1" applyAlignment="1">
      <alignment/>
    </xf>
    <xf numFmtId="0" fontId="22" fillId="0" borderId="28" xfId="0" applyFont="1" applyBorder="1" applyAlignment="1">
      <alignment vertical="center"/>
    </xf>
    <xf numFmtId="0" fontId="14" fillId="0" borderId="28" xfId="0" applyFont="1" applyBorder="1" applyAlignment="1">
      <alignment/>
    </xf>
    <xf numFmtId="0" fontId="21" fillId="0" borderId="28" xfId="0" applyFont="1" applyBorder="1" applyAlignment="1">
      <alignment/>
    </xf>
    <xf numFmtId="0" fontId="16" fillId="0" borderId="28" xfId="0" applyFont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4" fillId="0" borderId="28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371475</xdr:colOff>
      <xdr:row>30</xdr:row>
      <xdr:rowOff>76200</xdr:rowOff>
    </xdr:from>
    <xdr:to>
      <xdr:col>4</xdr:col>
      <xdr:colOff>438150</xdr:colOff>
      <xdr:row>37</xdr:row>
      <xdr:rowOff>28575</xdr:rowOff>
    </xdr:to>
    <xdr:pic>
      <xdr:nvPicPr>
        <xdr:cNvPr id="1" name="Рисунок 8" descr="МД Берген.jpg"/>
        <xdr:cNvPicPr preferRelativeResize="1">
          <a:picLocks noChangeAspect="1"/>
        </xdr:cNvPicPr>
      </xdr:nvPicPr>
      <xdr:blipFill>
        <a:blip r:embed="rId1"/>
        <a:srcRect l="16148" t="10337" r="13841" b="15507"/>
        <a:stretch>
          <a:fillRect/>
        </a:stretch>
      </xdr:blipFill>
      <xdr:spPr>
        <a:xfrm>
          <a:off x="1428750" y="3971925"/>
          <a:ext cx="4238625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43</xdr:row>
      <xdr:rowOff>66675</xdr:rowOff>
    </xdr:from>
    <xdr:to>
      <xdr:col>3</xdr:col>
      <xdr:colOff>1095375</xdr:colOff>
      <xdr:row>48</xdr:row>
      <xdr:rowOff>247650</xdr:rowOff>
    </xdr:to>
    <xdr:pic>
      <xdr:nvPicPr>
        <xdr:cNvPr id="2" name="Рисунок 7" descr="вставка Берген.jpg"/>
        <xdr:cNvPicPr preferRelativeResize="1">
          <a:picLocks noChangeAspect="1"/>
        </xdr:cNvPicPr>
      </xdr:nvPicPr>
      <xdr:blipFill>
        <a:blip r:embed="rId2"/>
        <a:srcRect l="9226" t="5442" r="6919" b="18142"/>
        <a:stretch>
          <a:fillRect/>
        </a:stretch>
      </xdr:blipFill>
      <xdr:spPr>
        <a:xfrm>
          <a:off x="1504950" y="9182100"/>
          <a:ext cx="273367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55</xdr:row>
      <xdr:rowOff>95250</xdr:rowOff>
    </xdr:from>
    <xdr:to>
      <xdr:col>4</xdr:col>
      <xdr:colOff>9525</xdr:colOff>
      <xdr:row>66</xdr:row>
      <xdr:rowOff>95250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38300" y="13754100"/>
          <a:ext cx="360045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70</xdr:row>
      <xdr:rowOff>371475</xdr:rowOff>
    </xdr:from>
    <xdr:to>
      <xdr:col>6</xdr:col>
      <xdr:colOff>876300</xdr:colOff>
      <xdr:row>79</xdr:row>
      <xdr:rowOff>219075</xdr:rowOff>
    </xdr:to>
    <xdr:pic>
      <xdr:nvPicPr>
        <xdr:cNvPr id="4" name="Рисунок 9" descr="УД Бергенjpg.jpg"/>
        <xdr:cNvPicPr preferRelativeResize="1">
          <a:picLocks noChangeAspect="1"/>
        </xdr:cNvPicPr>
      </xdr:nvPicPr>
      <xdr:blipFill>
        <a:blip r:embed="rId4"/>
        <a:srcRect l="9226" t="11541" r="9226" b="15388"/>
        <a:stretch>
          <a:fillRect/>
        </a:stretch>
      </xdr:blipFill>
      <xdr:spPr>
        <a:xfrm>
          <a:off x="1019175" y="17526000"/>
          <a:ext cx="7296150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571500</xdr:colOff>
      <xdr:row>29</xdr:row>
      <xdr:rowOff>190500</xdr:rowOff>
    </xdr:from>
    <xdr:to>
      <xdr:col>4</xdr:col>
      <xdr:colOff>457200</xdr:colOff>
      <xdr:row>36</xdr:row>
      <xdr:rowOff>219075</xdr:rowOff>
    </xdr:to>
    <xdr:pic>
      <xdr:nvPicPr>
        <xdr:cNvPr id="1" name="Рисунок 8" descr="МД Берген.jpg"/>
        <xdr:cNvPicPr preferRelativeResize="1">
          <a:picLocks noChangeAspect="1"/>
        </xdr:cNvPicPr>
      </xdr:nvPicPr>
      <xdr:blipFill>
        <a:blip r:embed="rId1"/>
        <a:srcRect l="16148" t="10337" r="13841" b="15507"/>
        <a:stretch>
          <a:fillRect/>
        </a:stretch>
      </xdr:blipFill>
      <xdr:spPr>
        <a:xfrm>
          <a:off x="1905000" y="3705225"/>
          <a:ext cx="4057650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41</xdr:row>
      <xdr:rowOff>180975</xdr:rowOff>
    </xdr:from>
    <xdr:to>
      <xdr:col>3</xdr:col>
      <xdr:colOff>1457325</xdr:colOff>
      <xdr:row>48</xdr:row>
      <xdr:rowOff>285750</xdr:rowOff>
    </xdr:to>
    <xdr:pic>
      <xdr:nvPicPr>
        <xdr:cNvPr id="2" name="Рисунок 7" descr="вставка Берген.jpg"/>
        <xdr:cNvPicPr preferRelativeResize="1">
          <a:picLocks noChangeAspect="1"/>
        </xdr:cNvPicPr>
      </xdr:nvPicPr>
      <xdr:blipFill>
        <a:blip r:embed="rId2"/>
        <a:srcRect l="9226" t="5442" r="6919" b="18142"/>
        <a:stretch>
          <a:fillRect/>
        </a:stretch>
      </xdr:blipFill>
      <xdr:spPr>
        <a:xfrm>
          <a:off x="2085975" y="8429625"/>
          <a:ext cx="27908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55</xdr:row>
      <xdr:rowOff>342900</xdr:rowOff>
    </xdr:from>
    <xdr:to>
      <xdr:col>4</xdr:col>
      <xdr:colOff>323850</xdr:colOff>
      <xdr:row>67</xdr:row>
      <xdr:rowOff>161925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28850" y="14001750"/>
          <a:ext cx="360045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72</xdr:row>
      <xdr:rowOff>19050</xdr:rowOff>
    </xdr:from>
    <xdr:to>
      <xdr:col>6</xdr:col>
      <xdr:colOff>847725</xdr:colOff>
      <xdr:row>80</xdr:row>
      <xdr:rowOff>295275</xdr:rowOff>
    </xdr:to>
    <xdr:pic>
      <xdr:nvPicPr>
        <xdr:cNvPr id="4" name="Рисунок 9" descr="УД Бергенjpg.jpg"/>
        <xdr:cNvPicPr preferRelativeResize="1">
          <a:picLocks noChangeAspect="1"/>
        </xdr:cNvPicPr>
      </xdr:nvPicPr>
      <xdr:blipFill>
        <a:blip r:embed="rId4"/>
        <a:srcRect l="9226" t="11541" r="9226" b="15388"/>
        <a:stretch>
          <a:fillRect/>
        </a:stretch>
      </xdr:blipFill>
      <xdr:spPr>
        <a:xfrm>
          <a:off x="1266825" y="17764125"/>
          <a:ext cx="7296150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29</xdr:row>
      <xdr:rowOff>152400</xdr:rowOff>
    </xdr:from>
    <xdr:to>
      <xdr:col>3</xdr:col>
      <xdr:colOff>2047875</xdr:colOff>
      <xdr:row>36</xdr:row>
      <xdr:rowOff>209550</xdr:rowOff>
    </xdr:to>
    <xdr:pic>
      <xdr:nvPicPr>
        <xdr:cNvPr id="1" name="Рисунок 8" descr="МД Берген.jpg"/>
        <xdr:cNvPicPr preferRelativeResize="1">
          <a:picLocks noChangeAspect="1"/>
        </xdr:cNvPicPr>
      </xdr:nvPicPr>
      <xdr:blipFill>
        <a:blip r:embed="rId1"/>
        <a:srcRect l="16148" t="10337" r="13841" b="15507"/>
        <a:stretch>
          <a:fillRect/>
        </a:stretch>
      </xdr:blipFill>
      <xdr:spPr>
        <a:xfrm>
          <a:off x="1152525" y="3838575"/>
          <a:ext cx="391477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42</xdr:row>
      <xdr:rowOff>180975</xdr:rowOff>
    </xdr:from>
    <xdr:to>
      <xdr:col>3</xdr:col>
      <xdr:colOff>809625</xdr:colOff>
      <xdr:row>48</xdr:row>
      <xdr:rowOff>219075</xdr:rowOff>
    </xdr:to>
    <xdr:pic>
      <xdr:nvPicPr>
        <xdr:cNvPr id="2" name="Рисунок 7" descr="вставка Берген.jpg"/>
        <xdr:cNvPicPr preferRelativeResize="1">
          <a:picLocks noChangeAspect="1"/>
        </xdr:cNvPicPr>
      </xdr:nvPicPr>
      <xdr:blipFill>
        <a:blip r:embed="rId2"/>
        <a:srcRect l="9226" t="5442" r="6919" b="18142"/>
        <a:stretch>
          <a:fillRect/>
        </a:stretch>
      </xdr:blipFill>
      <xdr:spPr>
        <a:xfrm>
          <a:off x="1266825" y="9067800"/>
          <a:ext cx="25622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55</xdr:row>
      <xdr:rowOff>238125</xdr:rowOff>
    </xdr:from>
    <xdr:to>
      <xdr:col>3</xdr:col>
      <xdr:colOff>1971675</xdr:colOff>
      <xdr:row>67</xdr:row>
      <xdr:rowOff>47625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0175" y="14497050"/>
          <a:ext cx="359092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72</xdr:row>
      <xdr:rowOff>142875</xdr:rowOff>
    </xdr:from>
    <xdr:to>
      <xdr:col>6</xdr:col>
      <xdr:colOff>771525</xdr:colOff>
      <xdr:row>81</xdr:row>
      <xdr:rowOff>28575</xdr:rowOff>
    </xdr:to>
    <xdr:pic>
      <xdr:nvPicPr>
        <xdr:cNvPr id="4" name="Рисунок 9" descr="УД Бергенjpg.jpg"/>
        <xdr:cNvPicPr preferRelativeResize="1">
          <a:picLocks noChangeAspect="1"/>
        </xdr:cNvPicPr>
      </xdr:nvPicPr>
      <xdr:blipFill>
        <a:blip r:embed="rId4"/>
        <a:srcRect l="9226" t="11541" r="9226" b="15388"/>
        <a:stretch>
          <a:fillRect/>
        </a:stretch>
      </xdr:blipFill>
      <xdr:spPr>
        <a:xfrm>
          <a:off x="790575" y="18488025"/>
          <a:ext cx="7296150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466725</xdr:colOff>
      <xdr:row>29</xdr:row>
      <xdr:rowOff>333375</xdr:rowOff>
    </xdr:from>
    <xdr:to>
      <xdr:col>4</xdr:col>
      <xdr:colOff>238125</xdr:colOff>
      <xdr:row>37</xdr:row>
      <xdr:rowOff>19050</xdr:rowOff>
    </xdr:to>
    <xdr:pic>
      <xdr:nvPicPr>
        <xdr:cNvPr id="1" name="Рисунок 8" descr="МД Берген.jpg"/>
        <xdr:cNvPicPr preferRelativeResize="1">
          <a:picLocks noChangeAspect="1"/>
        </xdr:cNvPicPr>
      </xdr:nvPicPr>
      <xdr:blipFill>
        <a:blip r:embed="rId1"/>
        <a:srcRect l="16148" t="10337" r="13841" b="15507"/>
        <a:stretch>
          <a:fillRect/>
        </a:stretch>
      </xdr:blipFill>
      <xdr:spPr>
        <a:xfrm>
          <a:off x="1362075" y="4210050"/>
          <a:ext cx="3943350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42</xdr:row>
      <xdr:rowOff>95250</xdr:rowOff>
    </xdr:from>
    <xdr:to>
      <xdr:col>3</xdr:col>
      <xdr:colOff>971550</xdr:colOff>
      <xdr:row>48</xdr:row>
      <xdr:rowOff>133350</xdr:rowOff>
    </xdr:to>
    <xdr:pic>
      <xdr:nvPicPr>
        <xdr:cNvPr id="2" name="Рисунок 7" descr="вставка Берген.jpg"/>
        <xdr:cNvPicPr preferRelativeResize="1">
          <a:picLocks noChangeAspect="1"/>
        </xdr:cNvPicPr>
      </xdr:nvPicPr>
      <xdr:blipFill>
        <a:blip r:embed="rId2"/>
        <a:srcRect l="9226" t="5442" r="6919" b="18142"/>
        <a:stretch>
          <a:fillRect/>
        </a:stretch>
      </xdr:blipFill>
      <xdr:spPr>
        <a:xfrm>
          <a:off x="1114425" y="9172575"/>
          <a:ext cx="2838450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55</xdr:row>
      <xdr:rowOff>180975</xdr:rowOff>
    </xdr:from>
    <xdr:to>
      <xdr:col>4</xdr:col>
      <xdr:colOff>590550</xdr:colOff>
      <xdr:row>67</xdr:row>
      <xdr:rowOff>161925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90700" y="14620875"/>
          <a:ext cx="386715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71</xdr:row>
      <xdr:rowOff>314325</xdr:rowOff>
    </xdr:from>
    <xdr:to>
      <xdr:col>6</xdr:col>
      <xdr:colOff>866775</xdr:colOff>
      <xdr:row>80</xdr:row>
      <xdr:rowOff>323850</xdr:rowOff>
    </xdr:to>
    <xdr:pic>
      <xdr:nvPicPr>
        <xdr:cNvPr id="4" name="Рисунок 9" descr="УД Бергенjpg.jpg"/>
        <xdr:cNvPicPr preferRelativeResize="1">
          <a:picLocks noChangeAspect="1"/>
        </xdr:cNvPicPr>
      </xdr:nvPicPr>
      <xdr:blipFill>
        <a:blip r:embed="rId4"/>
        <a:srcRect l="9226" t="11541" r="9226" b="15388"/>
        <a:stretch>
          <a:fillRect/>
        </a:stretch>
      </xdr:blipFill>
      <xdr:spPr>
        <a:xfrm>
          <a:off x="847725" y="18440400"/>
          <a:ext cx="729615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29</xdr:row>
      <xdr:rowOff>47625</xdr:rowOff>
    </xdr:from>
    <xdr:to>
      <xdr:col>4</xdr:col>
      <xdr:colOff>409575</xdr:colOff>
      <xdr:row>37</xdr:row>
      <xdr:rowOff>19050</xdr:rowOff>
    </xdr:to>
    <xdr:pic>
      <xdr:nvPicPr>
        <xdr:cNvPr id="1" name="Рисунок 8" descr="МД Берген.jpg"/>
        <xdr:cNvPicPr preferRelativeResize="1">
          <a:picLocks noChangeAspect="1"/>
        </xdr:cNvPicPr>
      </xdr:nvPicPr>
      <xdr:blipFill>
        <a:blip r:embed="rId1"/>
        <a:srcRect l="16148" t="10337" r="13841" b="15507"/>
        <a:stretch>
          <a:fillRect/>
        </a:stretch>
      </xdr:blipFill>
      <xdr:spPr>
        <a:xfrm>
          <a:off x="1314450" y="3733800"/>
          <a:ext cx="432435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41</xdr:row>
      <xdr:rowOff>381000</xdr:rowOff>
    </xdr:from>
    <xdr:to>
      <xdr:col>3</xdr:col>
      <xdr:colOff>1666875</xdr:colOff>
      <xdr:row>48</xdr:row>
      <xdr:rowOff>352425</xdr:rowOff>
    </xdr:to>
    <xdr:pic>
      <xdr:nvPicPr>
        <xdr:cNvPr id="2" name="Рисунок 7" descr="вставка Берген.jpg"/>
        <xdr:cNvPicPr preferRelativeResize="1">
          <a:picLocks noChangeAspect="1"/>
        </xdr:cNvPicPr>
      </xdr:nvPicPr>
      <xdr:blipFill>
        <a:blip r:embed="rId2"/>
        <a:srcRect l="9226" t="5442" r="6919" b="18142"/>
        <a:stretch>
          <a:fillRect/>
        </a:stretch>
      </xdr:blipFill>
      <xdr:spPr>
        <a:xfrm>
          <a:off x="1838325" y="8867775"/>
          <a:ext cx="2971800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55</xdr:row>
      <xdr:rowOff>133350</xdr:rowOff>
    </xdr:from>
    <xdr:to>
      <xdr:col>3</xdr:col>
      <xdr:colOff>2000250</xdr:colOff>
      <xdr:row>67</xdr:row>
      <xdr:rowOff>57150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2075" y="14306550"/>
          <a:ext cx="378142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71</xdr:row>
      <xdr:rowOff>323850</xdr:rowOff>
    </xdr:from>
    <xdr:to>
      <xdr:col>6</xdr:col>
      <xdr:colOff>866775</xdr:colOff>
      <xdr:row>80</xdr:row>
      <xdr:rowOff>85725</xdr:rowOff>
    </xdr:to>
    <xdr:pic>
      <xdr:nvPicPr>
        <xdr:cNvPr id="4" name="Рисунок 9" descr="УД Бергенjpg.jpg"/>
        <xdr:cNvPicPr preferRelativeResize="1">
          <a:picLocks noChangeAspect="1"/>
        </xdr:cNvPicPr>
      </xdr:nvPicPr>
      <xdr:blipFill>
        <a:blip r:embed="rId4"/>
        <a:srcRect l="9226" t="11541" r="9226" b="15388"/>
        <a:stretch>
          <a:fillRect/>
        </a:stretch>
      </xdr:blipFill>
      <xdr:spPr>
        <a:xfrm>
          <a:off x="1009650" y="18183225"/>
          <a:ext cx="7296150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29</xdr:row>
      <xdr:rowOff>200025</xdr:rowOff>
    </xdr:from>
    <xdr:to>
      <xdr:col>4</xdr:col>
      <xdr:colOff>571500</xdr:colOff>
      <xdr:row>37</xdr:row>
      <xdr:rowOff>161925</xdr:rowOff>
    </xdr:to>
    <xdr:pic>
      <xdr:nvPicPr>
        <xdr:cNvPr id="1" name="Рисунок 8" descr="МД Берген.jpg"/>
        <xdr:cNvPicPr preferRelativeResize="1">
          <a:picLocks noChangeAspect="1"/>
        </xdr:cNvPicPr>
      </xdr:nvPicPr>
      <xdr:blipFill>
        <a:blip r:embed="rId1"/>
        <a:srcRect l="16148" t="10337" r="13841" b="15507"/>
        <a:stretch>
          <a:fillRect/>
        </a:stretch>
      </xdr:blipFill>
      <xdr:spPr>
        <a:xfrm>
          <a:off x="1238250" y="3886200"/>
          <a:ext cx="4486275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647700</xdr:colOff>
      <xdr:row>42</xdr:row>
      <xdr:rowOff>161925</xdr:rowOff>
    </xdr:from>
    <xdr:to>
      <xdr:col>3</xdr:col>
      <xdr:colOff>1314450</xdr:colOff>
      <xdr:row>48</xdr:row>
      <xdr:rowOff>285750</xdr:rowOff>
    </xdr:to>
    <xdr:pic>
      <xdr:nvPicPr>
        <xdr:cNvPr id="2" name="Рисунок 7" descr="вставка Берген.jpg"/>
        <xdr:cNvPicPr preferRelativeResize="1">
          <a:picLocks noChangeAspect="1"/>
        </xdr:cNvPicPr>
      </xdr:nvPicPr>
      <xdr:blipFill>
        <a:blip r:embed="rId2"/>
        <a:srcRect l="9226" t="5442" r="6919" b="18142"/>
        <a:stretch>
          <a:fillRect/>
        </a:stretch>
      </xdr:blipFill>
      <xdr:spPr>
        <a:xfrm>
          <a:off x="1628775" y="9048750"/>
          <a:ext cx="2752725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55</xdr:row>
      <xdr:rowOff>342900</xdr:rowOff>
    </xdr:from>
    <xdr:to>
      <xdr:col>4</xdr:col>
      <xdr:colOff>323850</xdr:colOff>
      <xdr:row>67</xdr:row>
      <xdr:rowOff>161925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76425" y="14820900"/>
          <a:ext cx="360045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71</xdr:row>
      <xdr:rowOff>171450</xdr:rowOff>
    </xdr:from>
    <xdr:to>
      <xdr:col>6</xdr:col>
      <xdr:colOff>685800</xdr:colOff>
      <xdr:row>80</xdr:row>
      <xdr:rowOff>314325</xdr:rowOff>
    </xdr:to>
    <xdr:pic>
      <xdr:nvPicPr>
        <xdr:cNvPr id="4" name="Рисунок 9" descr="УД Бергенjpg.jpg"/>
        <xdr:cNvPicPr preferRelativeResize="1">
          <a:picLocks noChangeAspect="1"/>
        </xdr:cNvPicPr>
      </xdr:nvPicPr>
      <xdr:blipFill>
        <a:blip r:embed="rId4"/>
        <a:srcRect l="9226" t="11541" r="9226" b="15388"/>
        <a:stretch>
          <a:fillRect/>
        </a:stretch>
      </xdr:blipFill>
      <xdr:spPr>
        <a:xfrm>
          <a:off x="752475" y="18335625"/>
          <a:ext cx="7296150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29</xdr:row>
      <xdr:rowOff>333375</xdr:rowOff>
    </xdr:from>
    <xdr:to>
      <xdr:col>4</xdr:col>
      <xdr:colOff>266700</xdr:colOff>
      <xdr:row>37</xdr:row>
      <xdr:rowOff>123825</xdr:rowOff>
    </xdr:to>
    <xdr:pic>
      <xdr:nvPicPr>
        <xdr:cNvPr id="1" name="Рисунок 8" descr="МД Берген.jpg"/>
        <xdr:cNvPicPr preferRelativeResize="1">
          <a:picLocks noChangeAspect="1"/>
        </xdr:cNvPicPr>
      </xdr:nvPicPr>
      <xdr:blipFill>
        <a:blip r:embed="rId1"/>
        <a:srcRect l="16148" t="10337" r="13841" b="15507"/>
        <a:stretch>
          <a:fillRect/>
        </a:stretch>
      </xdr:blipFill>
      <xdr:spPr>
        <a:xfrm>
          <a:off x="1085850" y="4019550"/>
          <a:ext cx="42576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42</xdr:row>
      <xdr:rowOff>238125</xdr:rowOff>
    </xdr:from>
    <xdr:to>
      <xdr:col>3</xdr:col>
      <xdr:colOff>885825</xdr:colOff>
      <xdr:row>48</xdr:row>
      <xdr:rowOff>238125</xdr:rowOff>
    </xdr:to>
    <xdr:pic>
      <xdr:nvPicPr>
        <xdr:cNvPr id="2" name="Рисунок 7" descr="вставка Берген.jpg"/>
        <xdr:cNvPicPr preferRelativeResize="1">
          <a:picLocks noChangeAspect="1"/>
        </xdr:cNvPicPr>
      </xdr:nvPicPr>
      <xdr:blipFill>
        <a:blip r:embed="rId2"/>
        <a:srcRect l="9226" t="5442" r="6919" b="18142"/>
        <a:stretch>
          <a:fillRect/>
        </a:stretch>
      </xdr:blipFill>
      <xdr:spPr>
        <a:xfrm>
          <a:off x="1314450" y="9124950"/>
          <a:ext cx="25622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56</xdr:row>
      <xdr:rowOff>161925</xdr:rowOff>
    </xdr:from>
    <xdr:to>
      <xdr:col>3</xdr:col>
      <xdr:colOff>1962150</xdr:colOff>
      <xdr:row>67</xdr:row>
      <xdr:rowOff>161925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2550" y="14344650"/>
          <a:ext cx="360045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72</xdr:row>
      <xdr:rowOff>85725</xdr:rowOff>
    </xdr:from>
    <xdr:to>
      <xdr:col>6</xdr:col>
      <xdr:colOff>828675</xdr:colOff>
      <xdr:row>79</xdr:row>
      <xdr:rowOff>342900</xdr:rowOff>
    </xdr:to>
    <xdr:pic>
      <xdr:nvPicPr>
        <xdr:cNvPr id="4" name="Рисунок 9" descr="УД Бергенjpg.jpg"/>
        <xdr:cNvPicPr preferRelativeResize="1">
          <a:picLocks noChangeAspect="1"/>
        </xdr:cNvPicPr>
      </xdr:nvPicPr>
      <xdr:blipFill>
        <a:blip r:embed="rId4"/>
        <a:srcRect l="9226" t="11541" r="9226" b="15388"/>
        <a:stretch>
          <a:fillRect/>
        </a:stretch>
      </xdr:blipFill>
      <xdr:spPr>
        <a:xfrm>
          <a:off x="819150" y="17964150"/>
          <a:ext cx="729615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29</xdr:row>
      <xdr:rowOff>95250</xdr:rowOff>
    </xdr:from>
    <xdr:to>
      <xdr:col>4</xdr:col>
      <xdr:colOff>847725</xdr:colOff>
      <xdr:row>37</xdr:row>
      <xdr:rowOff>19050</xdr:rowOff>
    </xdr:to>
    <xdr:pic>
      <xdr:nvPicPr>
        <xdr:cNvPr id="1" name="Рисунок 8" descr="МД Берген.jpg"/>
        <xdr:cNvPicPr preferRelativeResize="1">
          <a:picLocks noChangeAspect="1"/>
        </xdr:cNvPicPr>
      </xdr:nvPicPr>
      <xdr:blipFill>
        <a:blip r:embed="rId1"/>
        <a:srcRect l="16148" t="10337" r="13841" b="15507"/>
        <a:stretch>
          <a:fillRect/>
        </a:stretch>
      </xdr:blipFill>
      <xdr:spPr>
        <a:xfrm>
          <a:off x="1600200" y="3781425"/>
          <a:ext cx="457200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476250</xdr:colOff>
      <xdr:row>42</xdr:row>
      <xdr:rowOff>180975</xdr:rowOff>
    </xdr:from>
    <xdr:to>
      <xdr:col>3</xdr:col>
      <xdr:colOff>1333500</xdr:colOff>
      <xdr:row>48</xdr:row>
      <xdr:rowOff>257175</xdr:rowOff>
    </xdr:to>
    <xdr:pic>
      <xdr:nvPicPr>
        <xdr:cNvPr id="2" name="Рисунок 7" descr="вставка Берген.jpg"/>
        <xdr:cNvPicPr preferRelativeResize="1">
          <a:picLocks noChangeAspect="1"/>
        </xdr:cNvPicPr>
      </xdr:nvPicPr>
      <xdr:blipFill>
        <a:blip r:embed="rId2"/>
        <a:srcRect l="9226" t="5442" r="6919" b="18142"/>
        <a:stretch>
          <a:fillRect/>
        </a:stretch>
      </xdr:blipFill>
      <xdr:spPr>
        <a:xfrm>
          <a:off x="1628775" y="9067800"/>
          <a:ext cx="29432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55</xdr:row>
      <xdr:rowOff>228600</xdr:rowOff>
    </xdr:from>
    <xdr:to>
      <xdr:col>3</xdr:col>
      <xdr:colOff>1733550</xdr:colOff>
      <xdr:row>67</xdr:row>
      <xdr:rowOff>38100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1125" y="14525625"/>
          <a:ext cx="359092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71</xdr:row>
      <xdr:rowOff>266700</xdr:rowOff>
    </xdr:from>
    <xdr:to>
      <xdr:col>6</xdr:col>
      <xdr:colOff>809625</xdr:colOff>
      <xdr:row>79</xdr:row>
      <xdr:rowOff>352425</xdr:rowOff>
    </xdr:to>
    <xdr:pic>
      <xdr:nvPicPr>
        <xdr:cNvPr id="4" name="Рисунок 9" descr="УД Бергенjpg.jpg"/>
        <xdr:cNvPicPr preferRelativeResize="1">
          <a:picLocks noChangeAspect="1"/>
        </xdr:cNvPicPr>
      </xdr:nvPicPr>
      <xdr:blipFill>
        <a:blip r:embed="rId4"/>
        <a:srcRect l="9226" t="11541" r="9226" b="15388"/>
        <a:stretch>
          <a:fillRect/>
        </a:stretch>
      </xdr:blipFill>
      <xdr:spPr>
        <a:xfrm>
          <a:off x="1047750" y="18249900"/>
          <a:ext cx="7296150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561975</xdr:colOff>
      <xdr:row>29</xdr:row>
      <xdr:rowOff>304800</xdr:rowOff>
    </xdr:from>
    <xdr:to>
      <xdr:col>4</xdr:col>
      <xdr:colOff>866775</xdr:colOff>
      <xdr:row>37</xdr:row>
      <xdr:rowOff>123825</xdr:rowOff>
    </xdr:to>
    <xdr:pic>
      <xdr:nvPicPr>
        <xdr:cNvPr id="1" name="Рисунок 8" descr="МД Берген.jpg"/>
        <xdr:cNvPicPr preferRelativeResize="1">
          <a:picLocks noChangeAspect="1"/>
        </xdr:cNvPicPr>
      </xdr:nvPicPr>
      <xdr:blipFill>
        <a:blip r:embed="rId1"/>
        <a:srcRect l="16148" t="10337" r="13841" b="15507"/>
        <a:stretch>
          <a:fillRect/>
        </a:stretch>
      </xdr:blipFill>
      <xdr:spPr>
        <a:xfrm>
          <a:off x="1504950" y="3838575"/>
          <a:ext cx="4476750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1019175</xdr:colOff>
      <xdr:row>42</xdr:row>
      <xdr:rowOff>123825</xdr:rowOff>
    </xdr:from>
    <xdr:to>
      <xdr:col>3</xdr:col>
      <xdr:colOff>2076450</xdr:colOff>
      <xdr:row>48</xdr:row>
      <xdr:rowOff>304800</xdr:rowOff>
    </xdr:to>
    <xdr:pic>
      <xdr:nvPicPr>
        <xdr:cNvPr id="2" name="Рисунок 7" descr="вставка Берген.jpg"/>
        <xdr:cNvPicPr preferRelativeResize="1">
          <a:picLocks noChangeAspect="1"/>
        </xdr:cNvPicPr>
      </xdr:nvPicPr>
      <xdr:blipFill>
        <a:blip r:embed="rId2"/>
        <a:srcRect l="9226" t="5442" r="6919" b="18142"/>
        <a:stretch>
          <a:fillRect/>
        </a:stretch>
      </xdr:blipFill>
      <xdr:spPr>
        <a:xfrm>
          <a:off x="1962150" y="8858250"/>
          <a:ext cx="314325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55</xdr:row>
      <xdr:rowOff>142875</xdr:rowOff>
    </xdr:from>
    <xdr:to>
      <xdr:col>4</xdr:col>
      <xdr:colOff>257175</xdr:colOff>
      <xdr:row>67</xdr:row>
      <xdr:rowOff>95250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2575" y="14068425"/>
          <a:ext cx="381952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47625</xdr:rowOff>
    </xdr:from>
    <xdr:to>
      <xdr:col>6</xdr:col>
      <xdr:colOff>285750</xdr:colOff>
      <xdr:row>80</xdr:row>
      <xdr:rowOff>304800</xdr:rowOff>
    </xdr:to>
    <xdr:pic>
      <xdr:nvPicPr>
        <xdr:cNvPr id="4" name="Рисунок 9" descr="УД Бергенjpg.jpg"/>
        <xdr:cNvPicPr preferRelativeResize="1">
          <a:picLocks noChangeAspect="1"/>
        </xdr:cNvPicPr>
      </xdr:nvPicPr>
      <xdr:blipFill>
        <a:blip r:embed="rId4"/>
        <a:srcRect l="9226" t="11541" r="9226" b="15388"/>
        <a:stretch>
          <a:fillRect/>
        </a:stretch>
      </xdr:blipFill>
      <xdr:spPr>
        <a:xfrm>
          <a:off x="942975" y="18059400"/>
          <a:ext cx="6667500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685800</xdr:colOff>
      <xdr:row>29</xdr:row>
      <xdr:rowOff>361950</xdr:rowOff>
    </xdr:from>
    <xdr:to>
      <xdr:col>4</xdr:col>
      <xdr:colOff>752475</xdr:colOff>
      <xdr:row>36</xdr:row>
      <xdr:rowOff>219075</xdr:rowOff>
    </xdr:to>
    <xdr:pic>
      <xdr:nvPicPr>
        <xdr:cNvPr id="1" name="Рисунок 8" descr="МД Берген.jpg"/>
        <xdr:cNvPicPr preferRelativeResize="1">
          <a:picLocks noChangeAspect="1"/>
        </xdr:cNvPicPr>
      </xdr:nvPicPr>
      <xdr:blipFill>
        <a:blip r:embed="rId1"/>
        <a:srcRect l="16148" t="10337" r="13841" b="15507"/>
        <a:stretch>
          <a:fillRect/>
        </a:stretch>
      </xdr:blipFill>
      <xdr:spPr>
        <a:xfrm>
          <a:off x="1552575" y="4048125"/>
          <a:ext cx="42386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41</xdr:row>
      <xdr:rowOff>238125</xdr:rowOff>
    </xdr:from>
    <xdr:to>
      <xdr:col>3</xdr:col>
      <xdr:colOff>1352550</xdr:colOff>
      <xdr:row>48</xdr:row>
      <xdr:rowOff>266700</xdr:rowOff>
    </xdr:to>
    <xdr:pic>
      <xdr:nvPicPr>
        <xdr:cNvPr id="2" name="Рисунок 7" descr="вставка Берген.jpg"/>
        <xdr:cNvPicPr preferRelativeResize="1">
          <a:picLocks noChangeAspect="1"/>
        </xdr:cNvPicPr>
      </xdr:nvPicPr>
      <xdr:blipFill>
        <a:blip r:embed="rId2"/>
        <a:srcRect l="9226" t="5442" r="6919" b="18142"/>
        <a:stretch>
          <a:fillRect/>
        </a:stretch>
      </xdr:blipFill>
      <xdr:spPr>
        <a:xfrm>
          <a:off x="1095375" y="8839200"/>
          <a:ext cx="3209925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55</xdr:row>
      <xdr:rowOff>342900</xdr:rowOff>
    </xdr:from>
    <xdr:to>
      <xdr:col>4</xdr:col>
      <xdr:colOff>323850</xdr:colOff>
      <xdr:row>67</xdr:row>
      <xdr:rowOff>161925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62125" y="14725650"/>
          <a:ext cx="360045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70</xdr:row>
      <xdr:rowOff>238125</xdr:rowOff>
    </xdr:from>
    <xdr:to>
      <xdr:col>6</xdr:col>
      <xdr:colOff>914400</xdr:colOff>
      <xdr:row>79</xdr:row>
      <xdr:rowOff>171450</xdr:rowOff>
    </xdr:to>
    <xdr:pic>
      <xdr:nvPicPr>
        <xdr:cNvPr id="4" name="Рисунок 9" descr="УД Бергенjpg.jpg"/>
        <xdr:cNvPicPr preferRelativeResize="1">
          <a:picLocks noChangeAspect="1"/>
        </xdr:cNvPicPr>
      </xdr:nvPicPr>
      <xdr:blipFill>
        <a:blip r:embed="rId4"/>
        <a:srcRect l="9226" t="11541" r="9226" b="15388"/>
        <a:stretch>
          <a:fillRect/>
        </a:stretch>
      </xdr:blipFill>
      <xdr:spPr>
        <a:xfrm>
          <a:off x="866775" y="17916525"/>
          <a:ext cx="7296150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89"/>
  <sheetViews>
    <sheetView view="pageBreakPreview" zoomScale="60" zoomScaleNormal="70"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8.140625" style="0" customWidth="1"/>
    <col min="3" max="4" width="31.28125" style="0" customWidth="1"/>
    <col min="5" max="13" width="16.57421875" style="0" customWidth="1"/>
    <col min="14" max="14" width="9.140625" style="0" customWidth="1"/>
    <col min="15" max="15" width="5.00390625" style="0" customWidth="1"/>
    <col min="16" max="17" width="14.7109375" style="0" customWidth="1"/>
    <col min="18" max="21" width="9.7109375" style="0" customWidth="1"/>
    <col min="22" max="22" width="5.421875" style="0" customWidth="1"/>
    <col min="23" max="23" width="7.421875" style="0" customWidth="1"/>
    <col min="24" max="24" width="9.28125" style="0" customWidth="1"/>
    <col min="25" max="25" width="0.5625" style="0" customWidth="1"/>
    <col min="26" max="28" width="5.140625" style="0" customWidth="1"/>
  </cols>
  <sheetData>
    <row r="1" spans="3:16" ht="20.25" customHeight="1">
      <c r="C1" s="6" t="s">
        <v>5</v>
      </c>
      <c r="D1" s="7"/>
      <c r="E1" s="7"/>
      <c r="F1" s="7"/>
      <c r="G1" s="7"/>
      <c r="H1" s="7"/>
      <c r="I1" s="121" t="s">
        <v>13</v>
      </c>
      <c r="J1" s="121"/>
      <c r="K1" s="121"/>
      <c r="L1" s="121"/>
      <c r="M1" s="121"/>
      <c r="N1" s="120"/>
      <c r="O1" s="57"/>
      <c r="P1" s="57"/>
    </row>
    <row r="2" spans="2:16" ht="15" customHeight="1">
      <c r="B2" s="86">
        <f>180*2</f>
        <v>360</v>
      </c>
      <c r="C2" s="103" t="s">
        <v>39</v>
      </c>
      <c r="D2" s="103"/>
      <c r="E2" s="103"/>
      <c r="F2" s="103"/>
      <c r="G2" s="119"/>
      <c r="H2" s="119"/>
      <c r="I2" s="121"/>
      <c r="J2" s="121"/>
      <c r="K2" s="121"/>
      <c r="L2" s="121"/>
      <c r="M2" s="121"/>
      <c r="N2" s="120"/>
      <c r="O2" s="57"/>
      <c r="P2" s="57"/>
    </row>
    <row r="3" spans="2:16" ht="15" customHeight="1">
      <c r="B3" s="86">
        <v>286</v>
      </c>
      <c r="C3" s="103"/>
      <c r="D3" s="103"/>
      <c r="E3" s="103"/>
      <c r="F3" s="103"/>
      <c r="G3" s="119"/>
      <c r="H3" s="119"/>
      <c r="I3" s="121"/>
      <c r="J3" s="121"/>
      <c r="K3" s="121"/>
      <c r="L3" s="121"/>
      <c r="M3" s="121"/>
      <c r="N3" s="120"/>
      <c r="O3" s="57"/>
      <c r="P3" s="57"/>
    </row>
    <row r="4" spans="2:16" ht="40.5" customHeight="1">
      <c r="B4" s="86">
        <v>23.2</v>
      </c>
      <c r="C4" s="103"/>
      <c r="D4" s="103"/>
      <c r="E4" s="103"/>
      <c r="F4" s="103"/>
      <c r="G4" s="119"/>
      <c r="H4" s="119"/>
      <c r="I4" s="121"/>
      <c r="J4" s="121"/>
      <c r="K4" s="121"/>
      <c r="L4" s="121"/>
      <c r="M4" s="121"/>
      <c r="N4" s="120"/>
      <c r="O4" s="57"/>
      <c r="P4" s="57"/>
    </row>
    <row r="5" spans="3:14" ht="20.25">
      <c r="C5" s="9" t="s">
        <v>6</v>
      </c>
      <c r="D5" s="8"/>
      <c r="E5" s="10"/>
      <c r="F5" s="10"/>
      <c r="G5" s="10"/>
      <c r="H5" s="10"/>
      <c r="I5" s="121"/>
      <c r="J5" s="121"/>
      <c r="K5" s="121"/>
      <c r="L5" s="121"/>
      <c r="M5" s="121"/>
      <c r="N5" s="120"/>
    </row>
    <row r="6" spans="3:14" ht="30.75" customHeight="1" hidden="1">
      <c r="C6" s="11"/>
      <c r="D6" s="11"/>
      <c r="E6" s="11"/>
      <c r="F6" s="11"/>
      <c r="G6" s="11"/>
      <c r="H6" s="11"/>
      <c r="I6" s="11"/>
      <c r="J6" s="11"/>
      <c r="K6" s="11"/>
      <c r="L6" s="12"/>
      <c r="M6" s="12"/>
      <c r="N6" s="12"/>
    </row>
    <row r="7" spans="3:11" ht="30.75" customHeight="1" hidden="1" thickBot="1">
      <c r="C7" s="44" t="s">
        <v>8</v>
      </c>
      <c r="D7" s="1"/>
      <c r="E7" s="2"/>
      <c r="F7" s="2"/>
      <c r="G7" s="3"/>
      <c r="H7" s="2"/>
      <c r="I7" s="4"/>
      <c r="J7" s="4"/>
      <c r="K7" s="1"/>
    </row>
    <row r="8" spans="3:11" ht="30.75" customHeight="1" hidden="1" thickBot="1">
      <c r="C8" s="106" t="s">
        <v>0</v>
      </c>
      <c r="D8" s="106"/>
      <c r="E8" s="106"/>
      <c r="F8" s="106"/>
      <c r="G8" s="106"/>
      <c r="H8" s="106"/>
      <c r="I8" s="106"/>
      <c r="J8" s="106"/>
      <c r="K8" s="106"/>
    </row>
    <row r="9" spans="3:23" ht="30.75" customHeight="1" hidden="1">
      <c r="C9" s="104" t="s">
        <v>1</v>
      </c>
      <c r="D9" s="105"/>
      <c r="E9" s="25">
        <v>55</v>
      </c>
      <c r="F9" s="16">
        <v>65</v>
      </c>
      <c r="G9" s="25">
        <v>75</v>
      </c>
      <c r="H9" s="16">
        <v>85</v>
      </c>
      <c r="I9" s="16">
        <v>95</v>
      </c>
      <c r="J9" s="16">
        <v>105</v>
      </c>
      <c r="K9" s="16">
        <v>115</v>
      </c>
      <c r="L9" s="25">
        <v>125</v>
      </c>
      <c r="M9" s="25" t="s">
        <v>12</v>
      </c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3:13" ht="30.75" customHeight="1" hidden="1">
      <c r="C10" s="90" t="s">
        <v>2</v>
      </c>
      <c r="D10" s="91"/>
      <c r="E10" s="26">
        <v>1.2</v>
      </c>
      <c r="F10" s="5">
        <v>1.4</v>
      </c>
      <c r="G10" s="26">
        <v>1.6</v>
      </c>
      <c r="H10" s="5">
        <v>1.8</v>
      </c>
      <c r="I10" s="5">
        <v>2</v>
      </c>
      <c r="J10" s="5">
        <v>2.2</v>
      </c>
      <c r="K10" s="5">
        <v>2.4</v>
      </c>
      <c r="L10" s="26">
        <v>2.6</v>
      </c>
      <c r="M10" s="26">
        <v>1.8</v>
      </c>
    </row>
    <row r="11" spans="3:13" ht="30.75" customHeight="1" hidden="1">
      <c r="C11" s="90" t="s">
        <v>3</v>
      </c>
      <c r="D11" s="91"/>
      <c r="E11" s="26"/>
      <c r="F11" s="5"/>
      <c r="G11" s="26"/>
      <c r="H11" s="5"/>
      <c r="I11" s="5"/>
      <c r="J11" s="5"/>
      <c r="K11" s="5"/>
      <c r="L11" s="26"/>
      <c r="M11" s="26"/>
    </row>
    <row r="12" spans="3:13" ht="30.75" customHeight="1" hidden="1">
      <c r="C12" s="90" t="s">
        <v>4</v>
      </c>
      <c r="D12" s="91"/>
      <c r="E12" s="26"/>
      <c r="F12" s="5"/>
      <c r="G12" s="26"/>
      <c r="H12" s="5"/>
      <c r="I12" s="5"/>
      <c r="J12" s="5"/>
      <c r="K12" s="5"/>
      <c r="L12" s="26"/>
      <c r="M12" s="26"/>
    </row>
    <row r="13" spans="3:13" ht="17.25" hidden="1" thickBot="1">
      <c r="C13" s="101" t="s">
        <v>7</v>
      </c>
      <c r="D13" s="102"/>
      <c r="E13" s="27">
        <f aca="true" t="shared" si="0" ref="E13:M13">ROUNDUP($B$2*E10,-1)</f>
        <v>440</v>
      </c>
      <c r="F13" s="13">
        <f t="shared" si="0"/>
        <v>510</v>
      </c>
      <c r="G13" s="27">
        <f t="shared" si="0"/>
        <v>580</v>
      </c>
      <c r="H13" s="13">
        <f t="shared" si="0"/>
        <v>650</v>
      </c>
      <c r="I13" s="13">
        <f t="shared" si="0"/>
        <v>720</v>
      </c>
      <c r="J13" s="13">
        <f t="shared" si="0"/>
        <v>800</v>
      </c>
      <c r="K13" s="13">
        <f t="shared" si="0"/>
        <v>870</v>
      </c>
      <c r="L13" s="27">
        <f t="shared" si="0"/>
        <v>940</v>
      </c>
      <c r="M13" s="27">
        <f t="shared" si="0"/>
        <v>650</v>
      </c>
    </row>
    <row r="14" spans="5:13" ht="15" hidden="1">
      <c r="E14">
        <f>1590*2</f>
        <v>3180</v>
      </c>
      <c r="G14">
        <f>1720*2</f>
        <v>3440</v>
      </c>
      <c r="L14">
        <f>2050*2</f>
        <v>4100</v>
      </c>
      <c r="M14">
        <f>1920*2</f>
        <v>3840</v>
      </c>
    </row>
    <row r="15" ht="35.25" hidden="1" thickBot="1">
      <c r="C15" s="44" t="s">
        <v>11</v>
      </c>
    </row>
    <row r="16" spans="3:11" ht="16.5" hidden="1" thickBot="1">
      <c r="C16" s="98"/>
      <c r="D16" s="99"/>
      <c r="E16" s="99"/>
      <c r="F16" s="99"/>
      <c r="G16" s="99"/>
      <c r="H16" s="99"/>
      <c r="I16" s="99"/>
      <c r="J16" s="99"/>
      <c r="K16" s="100"/>
    </row>
    <row r="17" spans="3:13" ht="17.25" customHeight="1" hidden="1">
      <c r="C17" s="104" t="s">
        <v>1</v>
      </c>
      <c r="D17" s="105"/>
      <c r="E17" s="16">
        <v>55</v>
      </c>
      <c r="F17" s="16">
        <v>65</v>
      </c>
      <c r="G17" s="16">
        <v>75</v>
      </c>
      <c r="H17" s="16">
        <v>85</v>
      </c>
      <c r="I17" s="16">
        <v>95</v>
      </c>
      <c r="J17" s="25">
        <v>105</v>
      </c>
      <c r="K17" s="16">
        <v>115</v>
      </c>
      <c r="L17" s="16">
        <v>125</v>
      </c>
      <c r="M17" s="15"/>
    </row>
    <row r="18" spans="3:13" ht="16.5" hidden="1">
      <c r="C18" s="90" t="s">
        <v>2</v>
      </c>
      <c r="D18" s="91"/>
      <c r="E18" s="5">
        <v>0.7</v>
      </c>
      <c r="F18" s="5">
        <v>0.8</v>
      </c>
      <c r="G18" s="5">
        <v>0.9</v>
      </c>
      <c r="H18" s="5">
        <v>1</v>
      </c>
      <c r="I18" s="5">
        <v>1.1</v>
      </c>
      <c r="J18" s="26">
        <v>1.2</v>
      </c>
      <c r="K18" s="5">
        <v>1.3</v>
      </c>
      <c r="L18" s="5">
        <v>1.4</v>
      </c>
      <c r="M18" s="14"/>
    </row>
    <row r="19" spans="3:13" ht="16.5" hidden="1">
      <c r="C19" s="90" t="s">
        <v>3</v>
      </c>
      <c r="D19" s="91"/>
      <c r="E19" s="5"/>
      <c r="F19" s="5"/>
      <c r="G19" s="5"/>
      <c r="H19" s="5"/>
      <c r="I19" s="5"/>
      <c r="J19" s="26"/>
      <c r="K19" s="5"/>
      <c r="L19" s="5"/>
      <c r="M19" s="14"/>
    </row>
    <row r="20" spans="3:13" ht="16.5" customHeight="1" hidden="1">
      <c r="C20" s="90" t="s">
        <v>4</v>
      </c>
      <c r="D20" s="91"/>
      <c r="E20" s="5"/>
      <c r="F20" s="5"/>
      <c r="G20" s="5"/>
      <c r="H20" s="5"/>
      <c r="I20" s="5"/>
      <c r="J20" s="26"/>
      <c r="K20" s="5"/>
      <c r="L20" s="5"/>
      <c r="M20" s="14"/>
    </row>
    <row r="21" spans="3:13" ht="17.25" hidden="1" thickBot="1">
      <c r="C21" s="101" t="s">
        <v>7</v>
      </c>
      <c r="D21" s="102"/>
      <c r="E21" s="13">
        <f aca="true" t="shared" si="1" ref="E21:L21">ROUNDUP($B$2*E18,-1)</f>
        <v>260</v>
      </c>
      <c r="F21" s="13">
        <f t="shared" si="1"/>
        <v>290</v>
      </c>
      <c r="G21" s="13">
        <f t="shared" si="1"/>
        <v>330</v>
      </c>
      <c r="H21" s="13">
        <f t="shared" si="1"/>
        <v>360</v>
      </c>
      <c r="I21" s="13">
        <f t="shared" si="1"/>
        <v>400</v>
      </c>
      <c r="J21" s="43">
        <f t="shared" si="1"/>
        <v>440</v>
      </c>
      <c r="K21" s="13">
        <f t="shared" si="1"/>
        <v>470</v>
      </c>
      <c r="L21" s="13">
        <f t="shared" si="1"/>
        <v>510</v>
      </c>
      <c r="M21" s="14"/>
    </row>
    <row r="22" spans="10:13" ht="15" hidden="1">
      <c r="J22">
        <f>1490*2+455</f>
        <v>3435</v>
      </c>
      <c r="M22">
        <f>90*2</f>
        <v>180</v>
      </c>
    </row>
    <row r="23" ht="15" hidden="1"/>
    <row r="24" ht="15" hidden="1"/>
    <row r="25" spans="3:21" s="17" customFormat="1" ht="34.5">
      <c r="C25" s="44" t="s">
        <v>8</v>
      </c>
      <c r="H25" s="19"/>
      <c r="I25" s="18"/>
      <c r="L25" s="21"/>
      <c r="M25" s="18"/>
      <c r="R25" s="20"/>
      <c r="S25" s="20"/>
      <c r="T25" s="20"/>
      <c r="U25" s="20"/>
    </row>
    <row r="26" spans="3:21" s="17" customFormat="1" ht="35.25" thickBot="1">
      <c r="C26" s="44"/>
      <c r="H26" s="19"/>
      <c r="I26" s="18"/>
      <c r="L26" s="21"/>
      <c r="M26" s="18"/>
      <c r="R26" s="20"/>
      <c r="S26" s="20"/>
      <c r="T26" s="20"/>
      <c r="U26" s="20"/>
    </row>
    <row r="27" spans="2:26" s="17" customFormat="1" ht="31.5" customHeight="1" thickBot="1"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60"/>
      <c r="U27" s="20"/>
      <c r="Z27" s="22"/>
    </row>
    <row r="28" spans="2:26" s="17" customFormat="1" ht="31.5" customHeight="1" thickBot="1">
      <c r="B28" s="61"/>
      <c r="C28" s="94" t="s">
        <v>9</v>
      </c>
      <c r="D28" s="95"/>
      <c r="E28" s="54">
        <v>55</v>
      </c>
      <c r="F28" s="55">
        <v>65</v>
      </c>
      <c r="G28" s="54">
        <v>75</v>
      </c>
      <c r="H28" s="51">
        <v>85</v>
      </c>
      <c r="I28" s="52">
        <v>95</v>
      </c>
      <c r="J28" s="52">
        <v>105</v>
      </c>
      <c r="K28" s="53">
        <v>115</v>
      </c>
      <c r="L28" s="54">
        <v>125</v>
      </c>
      <c r="M28" s="63"/>
      <c r="U28" s="20"/>
      <c r="Z28" s="22"/>
    </row>
    <row r="29" spans="2:13" s="17" customFormat="1" ht="31.5" customHeight="1" thickBot="1">
      <c r="B29" s="61"/>
      <c r="C29" s="92" t="s">
        <v>29</v>
      </c>
      <c r="D29" s="93"/>
      <c r="E29" s="28">
        <f>ROUNDUP(E14+E13,-1)</f>
        <v>3620</v>
      </c>
      <c r="F29" s="48">
        <f>ROUNDUP(E29+M22-E13+F13,-1)</f>
        <v>3870</v>
      </c>
      <c r="G29" s="45">
        <f>ROUNDUP(G14+G13,-1)</f>
        <v>4020</v>
      </c>
      <c r="H29" s="56">
        <f>ROUNDUP(G29+$M$22-G13+H13,-1)</f>
        <v>4270</v>
      </c>
      <c r="I29" s="56">
        <f>ROUNDUP(H29+$M$22-H13+I13,-1)</f>
        <v>4520</v>
      </c>
      <c r="J29" s="56">
        <f>ROUNDUP(I29+$M$22-I13+J13,-1)</f>
        <v>4780</v>
      </c>
      <c r="K29" s="56">
        <f>ROUNDUP(J29+$M$22-J13+K13,-1)</f>
        <v>5030</v>
      </c>
      <c r="L29" s="50">
        <f>ROUNDUP(L14+L13,-1)</f>
        <v>5040</v>
      </c>
      <c r="M29" s="63"/>
    </row>
    <row r="30" spans="2:13" s="17" customFormat="1" ht="31.5" customHeight="1">
      <c r="B30" s="61"/>
      <c r="C30" s="107"/>
      <c r="D30" s="108"/>
      <c r="E30" s="109"/>
      <c r="F30" s="110"/>
      <c r="G30" s="109"/>
      <c r="H30" s="111"/>
      <c r="I30" s="111"/>
      <c r="J30" s="111"/>
      <c r="K30" s="111"/>
      <c r="L30" s="109"/>
      <c r="M30" s="63"/>
    </row>
    <row r="31" spans="2:13" s="17" customFormat="1" ht="31.5" customHeight="1">
      <c r="B31" s="61"/>
      <c r="C31" s="107"/>
      <c r="D31" s="108"/>
      <c r="E31" s="109"/>
      <c r="F31" s="110"/>
      <c r="G31" s="109"/>
      <c r="H31" s="111"/>
      <c r="I31" s="111"/>
      <c r="J31" s="111"/>
      <c r="K31" s="111"/>
      <c r="L31" s="109"/>
      <c r="M31" s="63"/>
    </row>
    <row r="32" spans="2:13" s="17" customFormat="1" ht="31.5" customHeight="1">
      <c r="B32" s="61"/>
      <c r="C32" s="107"/>
      <c r="D32" s="108"/>
      <c r="E32" s="109"/>
      <c r="F32" s="110"/>
      <c r="G32" s="109"/>
      <c r="H32" s="111"/>
      <c r="I32" s="111"/>
      <c r="J32" s="111"/>
      <c r="K32" s="111"/>
      <c r="L32" s="109"/>
      <c r="M32" s="63"/>
    </row>
    <row r="33" spans="2:13" s="17" customFormat="1" ht="31.5" customHeight="1">
      <c r="B33" s="61"/>
      <c r="C33" s="107"/>
      <c r="D33" s="108"/>
      <c r="E33" s="109"/>
      <c r="F33" s="110"/>
      <c r="G33" s="109"/>
      <c r="H33" s="111"/>
      <c r="I33" s="111"/>
      <c r="J33" s="111"/>
      <c r="K33" s="111"/>
      <c r="L33" s="109"/>
      <c r="M33" s="63"/>
    </row>
    <row r="34" spans="2:13" s="17" customFormat="1" ht="31.5" customHeight="1">
      <c r="B34" s="61"/>
      <c r="C34" s="107"/>
      <c r="D34" s="108"/>
      <c r="E34" s="109"/>
      <c r="F34" s="110"/>
      <c r="G34" s="109"/>
      <c r="H34" s="111"/>
      <c r="I34" s="111"/>
      <c r="J34" s="111"/>
      <c r="K34" s="111"/>
      <c r="L34" s="109"/>
      <c r="M34" s="63"/>
    </row>
    <row r="35" spans="2:13" s="17" customFormat="1" ht="31.5" customHeight="1">
      <c r="B35" s="61"/>
      <c r="C35" s="107"/>
      <c r="D35" s="108"/>
      <c r="E35" s="109"/>
      <c r="F35" s="110"/>
      <c r="G35" s="109"/>
      <c r="H35" s="111"/>
      <c r="I35" s="111"/>
      <c r="J35" s="111"/>
      <c r="K35" s="111"/>
      <c r="L35" s="109"/>
      <c r="M35" s="63"/>
    </row>
    <row r="36" spans="2:13" s="17" customFormat="1" ht="31.5" customHeight="1">
      <c r="B36" s="61"/>
      <c r="C36" s="107"/>
      <c r="D36" s="108"/>
      <c r="E36" s="109"/>
      <c r="F36" s="110"/>
      <c r="G36" s="109"/>
      <c r="H36" s="111"/>
      <c r="I36" s="111"/>
      <c r="J36" s="111"/>
      <c r="K36" s="111"/>
      <c r="L36" s="109"/>
      <c r="M36" s="63"/>
    </row>
    <row r="37" spans="2:13" s="17" customFormat="1" ht="31.5" customHeight="1">
      <c r="B37" s="61"/>
      <c r="C37" s="107"/>
      <c r="D37" s="108"/>
      <c r="E37" s="109"/>
      <c r="F37" s="110"/>
      <c r="G37" s="109"/>
      <c r="H37" s="111"/>
      <c r="I37" s="111"/>
      <c r="J37" s="111"/>
      <c r="K37" s="111"/>
      <c r="L37" s="109"/>
      <c r="M37" s="63"/>
    </row>
    <row r="38" spans="2:13" s="17" customFormat="1" ht="31.5" customHeight="1" thickBot="1">
      <c r="B38" s="69"/>
      <c r="C38" s="113"/>
      <c r="D38" s="114"/>
      <c r="E38" s="115"/>
      <c r="F38" s="116"/>
      <c r="G38" s="115"/>
      <c r="H38" s="117"/>
      <c r="I38" s="117"/>
      <c r="J38" s="117"/>
      <c r="K38" s="117"/>
      <c r="L38" s="115"/>
      <c r="M38" s="71"/>
    </row>
    <row r="39" spans="3:12" s="17" customFormat="1" ht="31.5" customHeight="1" thickBot="1">
      <c r="C39" s="107"/>
      <c r="D39" s="108"/>
      <c r="E39" s="109"/>
      <c r="F39" s="110"/>
      <c r="G39" s="109"/>
      <c r="H39" s="111"/>
      <c r="I39" s="111"/>
      <c r="J39" s="111"/>
      <c r="K39" s="111"/>
      <c r="L39" s="109"/>
    </row>
    <row r="40" spans="2:14" s="17" customFormat="1" ht="31.5" customHeight="1" thickBot="1">
      <c r="B40" s="58"/>
      <c r="C40" s="122"/>
      <c r="D40" s="122"/>
      <c r="E40" s="122"/>
      <c r="F40" s="59"/>
      <c r="G40" s="123"/>
      <c r="L40" s="29"/>
      <c r="M40" s="29"/>
      <c r="N40" s="29"/>
    </row>
    <row r="41" spans="2:20" s="17" customFormat="1" ht="31.5" customHeight="1" thickBot="1">
      <c r="B41" s="61"/>
      <c r="C41" s="96" t="s">
        <v>10</v>
      </c>
      <c r="D41" s="97"/>
      <c r="E41" s="32">
        <v>55</v>
      </c>
      <c r="F41" s="46"/>
      <c r="G41" s="63"/>
      <c r="H41" s="29"/>
      <c r="I41" s="29"/>
      <c r="J41" s="29"/>
      <c r="K41" s="29"/>
      <c r="L41" s="29"/>
      <c r="M41" s="29"/>
      <c r="N41" s="29"/>
      <c r="P41" s="31"/>
      <c r="Q41" s="30"/>
      <c r="R41" s="20"/>
      <c r="S41" s="20"/>
      <c r="T41" s="20"/>
    </row>
    <row r="42" spans="2:20" s="17" customFormat="1" ht="31.5" customHeight="1" thickBot="1">
      <c r="B42" s="61"/>
      <c r="C42" s="92" t="s">
        <v>29</v>
      </c>
      <c r="D42" s="93"/>
      <c r="E42" s="28">
        <f>ROUNDUP(M14+M13,-1)</f>
        <v>4490</v>
      </c>
      <c r="F42" s="47"/>
      <c r="G42" s="63"/>
      <c r="H42" s="29"/>
      <c r="I42" s="29"/>
      <c r="J42" s="29"/>
      <c r="K42" s="29"/>
      <c r="L42" s="29"/>
      <c r="M42" s="29"/>
      <c r="N42" s="29"/>
      <c r="P42" s="33"/>
      <c r="Q42" s="33"/>
      <c r="R42" s="20"/>
      <c r="S42" s="20"/>
      <c r="T42" s="20"/>
    </row>
    <row r="43" spans="2:7" ht="33" customHeight="1">
      <c r="B43" s="124"/>
      <c r="C43" s="125"/>
      <c r="D43" s="125"/>
      <c r="E43" s="125"/>
      <c r="F43" s="125"/>
      <c r="G43" s="126"/>
    </row>
    <row r="44" spans="2:7" ht="33" customHeight="1">
      <c r="B44" s="124"/>
      <c r="C44" s="125"/>
      <c r="D44" s="125"/>
      <c r="E44" s="125"/>
      <c r="F44" s="125"/>
      <c r="G44" s="126"/>
    </row>
    <row r="45" spans="2:7" ht="33" customHeight="1">
      <c r="B45" s="124"/>
      <c r="C45" s="125"/>
      <c r="D45" s="125"/>
      <c r="E45" s="125"/>
      <c r="F45" s="125"/>
      <c r="G45" s="126"/>
    </row>
    <row r="46" spans="2:7" ht="33" customHeight="1">
      <c r="B46" s="124"/>
      <c r="C46" s="125"/>
      <c r="D46" s="125"/>
      <c r="E46" s="125"/>
      <c r="F46" s="125"/>
      <c r="G46" s="126"/>
    </row>
    <row r="47" spans="2:7" ht="33" customHeight="1">
      <c r="B47" s="124"/>
      <c r="C47" s="125"/>
      <c r="D47" s="125"/>
      <c r="E47" s="125"/>
      <c r="F47" s="125"/>
      <c r="G47" s="126"/>
    </row>
    <row r="48" spans="2:7" ht="33" customHeight="1">
      <c r="B48" s="124"/>
      <c r="C48" s="125"/>
      <c r="D48" s="125"/>
      <c r="E48" s="125"/>
      <c r="F48" s="125"/>
      <c r="G48" s="126"/>
    </row>
    <row r="49" spans="2:7" ht="33" customHeight="1" thickBot="1">
      <c r="B49" s="127"/>
      <c r="C49" s="128"/>
      <c r="D49" s="128"/>
      <c r="E49" s="128"/>
      <c r="F49" s="128"/>
      <c r="G49" s="129"/>
    </row>
    <row r="51" ht="15.75" thickBot="1"/>
    <row r="52" spans="2:16" s="17" customFormat="1" ht="34.5">
      <c r="B52" s="58"/>
      <c r="C52" s="150" t="s">
        <v>11</v>
      </c>
      <c r="D52" s="59"/>
      <c r="E52" s="59"/>
      <c r="F52" s="59"/>
      <c r="G52" s="59"/>
      <c r="H52" s="151"/>
      <c r="I52" s="152">
        <v>100</v>
      </c>
      <c r="J52" s="59"/>
      <c r="K52" s="59"/>
      <c r="L52" s="153"/>
      <c r="M52" s="60"/>
      <c r="O52" s="23"/>
      <c r="P52" s="23"/>
    </row>
    <row r="53" spans="2:16" s="17" customFormat="1" ht="31.5" customHeight="1" thickBot="1">
      <c r="B53" s="61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63"/>
      <c r="O53" s="23"/>
      <c r="P53" s="23"/>
    </row>
    <row r="54" spans="2:16" s="17" customFormat="1" ht="31.5" customHeight="1" thickBot="1">
      <c r="B54" s="61"/>
      <c r="C54" s="94" t="s">
        <v>9</v>
      </c>
      <c r="D54" s="95"/>
      <c r="E54" s="35">
        <v>55</v>
      </c>
      <c r="F54" s="36">
        <v>65</v>
      </c>
      <c r="G54" s="36">
        <v>75</v>
      </c>
      <c r="H54" s="36">
        <v>85</v>
      </c>
      <c r="I54" s="37">
        <v>95</v>
      </c>
      <c r="J54" s="38">
        <v>105</v>
      </c>
      <c r="K54" s="39">
        <v>115</v>
      </c>
      <c r="L54" s="40">
        <v>125</v>
      </c>
      <c r="M54" s="63"/>
      <c r="O54" s="23"/>
      <c r="P54" s="23"/>
    </row>
    <row r="55" spans="2:16" s="17" customFormat="1" ht="31.5" customHeight="1" thickBot="1">
      <c r="B55" s="61"/>
      <c r="C55" s="92" t="s">
        <v>29</v>
      </c>
      <c r="D55" s="93"/>
      <c r="E55" s="87">
        <f>ROUNDUP(F55-$M$22-F21+E21,-1)</f>
        <v>2800</v>
      </c>
      <c r="F55" s="49">
        <f>ROUNDUP(G55-$M$22-G21+F21,-1)</f>
        <v>3010</v>
      </c>
      <c r="G55" s="49">
        <f>ROUNDUP(H55-$M$22-H21+G21,-1)</f>
        <v>3230</v>
      </c>
      <c r="H55" s="49">
        <f>ROUNDUP(I55-$M$22-I21+H21,-1)</f>
        <v>3440</v>
      </c>
      <c r="I55" s="49">
        <f>ROUNDUP(J55-$M$22-J21+I21,-1)</f>
        <v>3660</v>
      </c>
      <c r="J55" s="41">
        <f>ROUNDUP(J22+J21,-1)</f>
        <v>3880</v>
      </c>
      <c r="K55" s="42">
        <f>ROUNDUP(J55+$M$22-J21+K21,-1)</f>
        <v>4090</v>
      </c>
      <c r="L55" s="88">
        <f>ROUNDUP(K55+$M$22-K21+L21,-1)</f>
        <v>4310</v>
      </c>
      <c r="M55" s="63"/>
      <c r="O55" s="23"/>
      <c r="P55" s="23"/>
    </row>
    <row r="56" spans="2:16" s="17" customFormat="1" ht="31.5" customHeight="1">
      <c r="B56" s="61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137"/>
      <c r="N56" s="29"/>
      <c r="O56" s="23"/>
      <c r="P56" s="23"/>
    </row>
    <row r="57" spans="2:13" ht="15">
      <c r="B57" s="124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6"/>
    </row>
    <row r="58" spans="2:13" ht="15">
      <c r="B58" s="124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6"/>
    </row>
    <row r="59" spans="2:13" ht="15">
      <c r="B59" s="124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6"/>
    </row>
    <row r="60" spans="2:13" ht="15">
      <c r="B60" s="124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6"/>
    </row>
    <row r="61" spans="2:13" ht="15"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6"/>
    </row>
    <row r="62" spans="2:13" ht="15">
      <c r="B62" s="124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6"/>
    </row>
    <row r="63" spans="2:13" ht="15"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6"/>
    </row>
    <row r="64" spans="2:13" ht="15">
      <c r="B64" s="124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6"/>
    </row>
    <row r="65" spans="2:13" ht="15">
      <c r="B65" s="124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6"/>
    </row>
    <row r="66" spans="2:13" ht="15">
      <c r="B66" s="124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6"/>
    </row>
    <row r="67" spans="2:13" ht="15.75" thickBot="1">
      <c r="B67" s="127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9"/>
    </row>
    <row r="69" spans="3:16" s="17" customFormat="1" ht="31.5" customHeight="1" thickBot="1"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pans="2:16" s="17" customFormat="1" ht="31.5" customHeight="1">
      <c r="B70" s="58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60"/>
      <c r="N70" s="23"/>
      <c r="O70" s="23"/>
      <c r="P70" s="23"/>
    </row>
    <row r="71" spans="2:16" s="17" customFormat="1" ht="31.5" customHeight="1">
      <c r="B71" s="61"/>
      <c r="C71" s="23"/>
      <c r="D71" s="23"/>
      <c r="E71" s="23"/>
      <c r="F71" s="23"/>
      <c r="G71" s="23"/>
      <c r="H71" s="62" t="s">
        <v>14</v>
      </c>
      <c r="I71" s="23"/>
      <c r="J71" s="23"/>
      <c r="K71" s="23"/>
      <c r="L71" s="23"/>
      <c r="M71" s="63"/>
      <c r="N71" s="23"/>
      <c r="O71" s="23"/>
      <c r="P71" s="23"/>
    </row>
    <row r="72" spans="2:16" s="17" customFormat="1" ht="31.5" customHeight="1">
      <c r="B72" s="61"/>
      <c r="C72" s="23"/>
      <c r="D72" s="23"/>
      <c r="E72" s="23"/>
      <c r="F72" s="23"/>
      <c r="G72" s="23"/>
      <c r="H72" s="64" t="s">
        <v>15</v>
      </c>
      <c r="I72" s="23"/>
      <c r="J72" s="23"/>
      <c r="K72" s="23"/>
      <c r="L72" s="65"/>
      <c r="M72" s="137"/>
      <c r="N72" s="23"/>
      <c r="O72" s="23"/>
      <c r="P72" s="23"/>
    </row>
    <row r="73" spans="2:16" s="17" customFormat="1" ht="31.5" customHeight="1">
      <c r="B73" s="61"/>
      <c r="C73" s="23"/>
      <c r="D73" s="23"/>
      <c r="E73" s="23"/>
      <c r="F73" s="23"/>
      <c r="G73" s="23"/>
      <c r="H73" s="64" t="s">
        <v>16</v>
      </c>
      <c r="I73" s="23"/>
      <c r="J73" s="23"/>
      <c r="K73" s="23"/>
      <c r="L73" s="65" t="s">
        <v>17</v>
      </c>
      <c r="M73" s="63"/>
      <c r="N73" s="23"/>
      <c r="O73" s="23"/>
      <c r="P73" s="23"/>
    </row>
    <row r="74" spans="2:16" s="17" customFormat="1" ht="31.5" customHeight="1">
      <c r="B74" s="61"/>
      <c r="C74" s="23"/>
      <c r="D74" s="23"/>
      <c r="E74" s="23"/>
      <c r="F74" s="23"/>
      <c r="G74" s="23"/>
      <c r="H74" s="66" t="s">
        <v>18</v>
      </c>
      <c r="I74" s="23"/>
      <c r="J74" s="23"/>
      <c r="K74" s="23"/>
      <c r="L74" s="65" t="s">
        <v>19</v>
      </c>
      <c r="M74" s="63"/>
      <c r="N74" s="23"/>
      <c r="O74" s="23"/>
      <c r="P74" s="23"/>
    </row>
    <row r="75" spans="2:16" s="17" customFormat="1" ht="31.5" customHeight="1">
      <c r="B75" s="61"/>
      <c r="C75" s="23"/>
      <c r="D75" s="23"/>
      <c r="E75" s="23"/>
      <c r="F75" s="23"/>
      <c r="G75" s="23"/>
      <c r="H75" s="67" t="s">
        <v>20</v>
      </c>
      <c r="I75" s="23"/>
      <c r="J75" s="23"/>
      <c r="K75" s="23"/>
      <c r="L75" s="65" t="s">
        <v>21</v>
      </c>
      <c r="M75" s="63"/>
      <c r="N75" s="23"/>
      <c r="O75" s="23"/>
      <c r="P75" s="23"/>
    </row>
    <row r="76" spans="2:16" s="17" customFormat="1" ht="31.5" customHeight="1">
      <c r="B76" s="61"/>
      <c r="C76" s="23"/>
      <c r="D76" s="23"/>
      <c r="E76" s="23"/>
      <c r="F76" s="23"/>
      <c r="G76" s="23"/>
      <c r="H76" s="66" t="s">
        <v>22</v>
      </c>
      <c r="I76" s="23"/>
      <c r="J76" s="23"/>
      <c r="K76" s="23"/>
      <c r="L76" s="65" t="s">
        <v>23</v>
      </c>
      <c r="M76" s="63"/>
      <c r="N76" s="23"/>
      <c r="O76" s="23"/>
      <c r="P76" s="23"/>
    </row>
    <row r="77" spans="2:16" s="17" customFormat="1" ht="31.5" customHeight="1">
      <c r="B77" s="61"/>
      <c r="C77" s="23"/>
      <c r="D77" s="23"/>
      <c r="E77" s="23"/>
      <c r="F77" s="23"/>
      <c r="G77" s="23"/>
      <c r="H77" s="89" t="s">
        <v>24</v>
      </c>
      <c r="I77" s="89"/>
      <c r="J77" s="89"/>
      <c r="K77" s="89"/>
      <c r="L77" s="89"/>
      <c r="M77" s="63"/>
      <c r="N77" s="23"/>
      <c r="O77" s="23"/>
      <c r="P77" s="23"/>
    </row>
    <row r="78" spans="2:16" s="17" customFormat="1" ht="31.5" customHeight="1">
      <c r="B78" s="61"/>
      <c r="C78" s="23"/>
      <c r="D78" s="23"/>
      <c r="E78" s="23"/>
      <c r="F78" s="23"/>
      <c r="G78" s="23"/>
      <c r="H78" s="89"/>
      <c r="I78" s="89"/>
      <c r="J78" s="89"/>
      <c r="K78" s="89"/>
      <c r="L78" s="89"/>
      <c r="M78" s="63"/>
      <c r="N78" s="23"/>
      <c r="O78" s="23"/>
      <c r="P78" s="23"/>
    </row>
    <row r="79" spans="2:16" s="17" customFormat="1" ht="31.5" customHeight="1">
      <c r="B79" s="61"/>
      <c r="C79" s="23"/>
      <c r="D79" s="23"/>
      <c r="E79" s="23"/>
      <c r="F79" s="23"/>
      <c r="G79" s="23"/>
      <c r="H79" s="140" t="s">
        <v>40</v>
      </c>
      <c r="I79" s="141"/>
      <c r="J79" s="141"/>
      <c r="K79" s="141"/>
      <c r="L79" s="142"/>
      <c r="M79" s="63"/>
      <c r="N79" s="23"/>
      <c r="O79" s="23"/>
      <c r="P79" s="23"/>
    </row>
    <row r="80" spans="2:16" s="17" customFormat="1" ht="31.5" customHeight="1">
      <c r="B80" s="61"/>
      <c r="C80" s="23"/>
      <c r="D80" s="23"/>
      <c r="E80" s="23"/>
      <c r="F80" s="23"/>
      <c r="G80" s="23"/>
      <c r="H80" s="143"/>
      <c r="I80" s="144"/>
      <c r="J80" s="144"/>
      <c r="K80" s="144"/>
      <c r="L80" s="145"/>
      <c r="M80" s="63"/>
      <c r="N80" s="23"/>
      <c r="O80" s="23"/>
      <c r="P80" s="23"/>
    </row>
    <row r="81" spans="2:16" s="17" customFormat="1" ht="31.5" customHeight="1" thickBot="1"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1"/>
      <c r="N81" s="23"/>
      <c r="O81" s="68"/>
      <c r="P81" s="23"/>
    </row>
    <row r="82" spans="3:16" s="17" customFormat="1" ht="31.5" customHeight="1"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</row>
    <row r="83" spans="3:16" s="17" customFormat="1" ht="31.5" customHeight="1" thickBot="1">
      <c r="C83" s="23"/>
      <c r="D83" s="23"/>
      <c r="E83" s="23"/>
      <c r="F83" s="23"/>
      <c r="G83" s="23"/>
      <c r="H83" s="23"/>
      <c r="I83" s="23"/>
      <c r="J83" s="23"/>
      <c r="K83" s="23"/>
      <c r="O83" s="23"/>
      <c r="P83" s="23"/>
    </row>
    <row r="84" spans="3:18" s="17" customFormat="1" ht="31.5" customHeight="1" thickTop="1">
      <c r="C84" s="72"/>
      <c r="D84" s="73"/>
      <c r="E84" s="73"/>
      <c r="F84" s="73"/>
      <c r="G84" s="73"/>
      <c r="H84" s="73"/>
      <c r="I84" s="73"/>
      <c r="J84" s="74"/>
      <c r="K84" s="75"/>
      <c r="O84" s="76"/>
      <c r="P84" s="76"/>
      <c r="Q84" s="77"/>
      <c r="R84" s="77"/>
    </row>
    <row r="85" spans="3:18" s="17" customFormat="1" ht="31.5" customHeight="1">
      <c r="C85" s="78"/>
      <c r="D85" s="79" t="s">
        <v>26</v>
      </c>
      <c r="E85" s="80"/>
      <c r="F85" s="23"/>
      <c r="G85" s="23"/>
      <c r="H85" s="23"/>
      <c r="I85" s="23"/>
      <c r="J85" s="81"/>
      <c r="K85" s="75"/>
      <c r="O85" s="76"/>
      <c r="P85" s="76"/>
      <c r="Q85" s="77"/>
      <c r="R85" s="77"/>
    </row>
    <row r="86" spans="3:18" s="17" customFormat="1" ht="31.5" customHeight="1">
      <c r="C86" s="78"/>
      <c r="D86" s="82" t="s">
        <v>27</v>
      </c>
      <c r="E86" s="80"/>
      <c r="F86" s="23"/>
      <c r="G86" s="23"/>
      <c r="H86" s="23"/>
      <c r="I86" s="23"/>
      <c r="J86" s="81"/>
      <c r="K86" s="75"/>
      <c r="L86" s="76"/>
      <c r="M86" s="76"/>
      <c r="N86" s="76"/>
      <c r="O86" s="76"/>
      <c r="P86" s="76"/>
      <c r="Q86" s="77"/>
      <c r="R86" s="77"/>
    </row>
    <row r="87" spans="3:11" s="17" customFormat="1" ht="31.5" customHeight="1">
      <c r="C87" s="78"/>
      <c r="D87" s="82" t="s">
        <v>28</v>
      </c>
      <c r="E87" s="80"/>
      <c r="F87" s="23"/>
      <c r="G87" s="23"/>
      <c r="H87" s="23"/>
      <c r="I87" s="23"/>
      <c r="J87" s="81"/>
      <c r="K87" s="23"/>
    </row>
    <row r="88" spans="3:11" s="17" customFormat="1" ht="31.5" customHeight="1" thickBot="1">
      <c r="C88" s="83"/>
      <c r="D88" s="84"/>
      <c r="E88" s="84"/>
      <c r="F88" s="84"/>
      <c r="G88" s="84"/>
      <c r="H88" s="84"/>
      <c r="I88" s="84"/>
      <c r="J88" s="85"/>
      <c r="K88" s="23"/>
    </row>
    <row r="89" spans="10:11" s="17" customFormat="1" ht="31.5" customHeight="1" thickTop="1">
      <c r="J89" s="23"/>
      <c r="K89" s="23"/>
    </row>
  </sheetData>
  <sheetProtection/>
  <mergeCells count="22">
    <mergeCell ref="H77:L78"/>
    <mergeCell ref="H79:L80"/>
    <mergeCell ref="C2:F4"/>
    <mergeCell ref="I1:M5"/>
    <mergeCell ref="C17:D17"/>
    <mergeCell ref="C18:D18"/>
    <mergeCell ref="C19:D19"/>
    <mergeCell ref="C8:K8"/>
    <mergeCell ref="C9:D9"/>
    <mergeCell ref="C54:D54"/>
    <mergeCell ref="C12:D12"/>
    <mergeCell ref="C16:K16"/>
    <mergeCell ref="C13:D13"/>
    <mergeCell ref="C20:D20"/>
    <mergeCell ref="C21:D21"/>
    <mergeCell ref="C10:D10"/>
    <mergeCell ref="C11:D11"/>
    <mergeCell ref="C55:D55"/>
    <mergeCell ref="C28:D28"/>
    <mergeCell ref="C29:D29"/>
    <mergeCell ref="C41:D41"/>
    <mergeCell ref="C42:D42"/>
  </mergeCells>
  <printOptions/>
  <pageMargins left="0.57" right="0.17" top="0.31" bottom="0.27" header="0.17" footer="0.17"/>
  <pageSetup fitToHeight="1" fitToWidth="1" horizontalDpi="600" verticalDpi="600" orientation="portrait" paperSize="9" scale="4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90"/>
  <sheetViews>
    <sheetView view="pageBreakPreview" zoomScale="60" zoomScaleNormal="70" zoomScalePageLayoutView="60" workbookViewId="0" topLeftCell="A52">
      <selection activeCell="H82" sqref="H82"/>
    </sheetView>
  </sheetViews>
  <sheetFormatPr defaultColWidth="9.140625" defaultRowHeight="15"/>
  <cols>
    <col min="1" max="1" width="11.8515625" style="0" customWidth="1"/>
    <col min="2" max="2" width="8.140625" style="0" customWidth="1"/>
    <col min="3" max="4" width="31.28125" style="0" customWidth="1"/>
    <col min="5" max="12" width="16.57421875" style="0" customWidth="1"/>
    <col min="13" max="13" width="8.00390625" style="0" customWidth="1"/>
    <col min="14" max="14" width="4.28125" style="0" customWidth="1"/>
    <col min="15" max="15" width="5.00390625" style="0" customWidth="1"/>
    <col min="16" max="17" width="14.7109375" style="0" customWidth="1"/>
    <col min="18" max="21" width="9.7109375" style="0" customWidth="1"/>
    <col min="22" max="22" width="5.421875" style="0" customWidth="1"/>
    <col min="23" max="23" width="7.421875" style="0" customWidth="1"/>
    <col min="24" max="24" width="9.28125" style="0" customWidth="1"/>
    <col min="25" max="25" width="0.5625" style="0" customWidth="1"/>
    <col min="26" max="28" width="5.140625" style="0" customWidth="1"/>
  </cols>
  <sheetData>
    <row r="1" spans="3:16" ht="20.25" customHeight="1">
      <c r="C1" s="6" t="s">
        <v>5</v>
      </c>
      <c r="D1" s="7"/>
      <c r="E1" s="7"/>
      <c r="F1" s="7"/>
      <c r="G1" s="7"/>
      <c r="H1" s="7"/>
      <c r="I1" s="121" t="s">
        <v>13</v>
      </c>
      <c r="J1" s="121"/>
      <c r="K1" s="121"/>
      <c r="L1" s="121"/>
      <c r="M1" s="121"/>
      <c r="N1" s="120"/>
      <c r="O1" s="57"/>
      <c r="P1" s="57"/>
    </row>
    <row r="2" spans="2:16" ht="15" customHeight="1">
      <c r="B2" s="86">
        <f>1600*2</f>
        <v>3200</v>
      </c>
      <c r="C2" s="103" t="s">
        <v>39</v>
      </c>
      <c r="D2" s="103"/>
      <c r="E2" s="103"/>
      <c r="F2" s="103"/>
      <c r="G2" s="103"/>
      <c r="H2" s="119"/>
      <c r="I2" s="121"/>
      <c r="J2" s="121"/>
      <c r="K2" s="121"/>
      <c r="L2" s="121"/>
      <c r="M2" s="121"/>
      <c r="N2" s="120"/>
      <c r="O2" s="57"/>
      <c r="P2" s="57"/>
    </row>
    <row r="3" spans="2:16" ht="15" customHeight="1">
      <c r="B3" s="86">
        <v>286</v>
      </c>
      <c r="C3" s="103"/>
      <c r="D3" s="103"/>
      <c r="E3" s="103"/>
      <c r="F3" s="103"/>
      <c r="G3" s="103"/>
      <c r="H3" s="119"/>
      <c r="I3" s="121"/>
      <c r="J3" s="121"/>
      <c r="K3" s="121"/>
      <c r="L3" s="121"/>
      <c r="M3" s="121"/>
      <c r="N3" s="120"/>
      <c r="O3" s="57"/>
      <c r="P3" s="57"/>
    </row>
    <row r="4" spans="2:16" ht="40.5" customHeight="1">
      <c r="B4" s="86">
        <v>23.2</v>
      </c>
      <c r="C4" s="103"/>
      <c r="D4" s="103"/>
      <c r="E4" s="103"/>
      <c r="F4" s="103"/>
      <c r="G4" s="103"/>
      <c r="H4" s="119"/>
      <c r="I4" s="121"/>
      <c r="J4" s="121"/>
      <c r="K4" s="121"/>
      <c r="L4" s="121"/>
      <c r="M4" s="121"/>
      <c r="N4" s="120"/>
      <c r="O4" s="57"/>
      <c r="P4" s="57"/>
    </row>
    <row r="5" spans="3:14" ht="20.25">
      <c r="C5" s="9" t="s">
        <v>6</v>
      </c>
      <c r="D5" s="8"/>
      <c r="E5" s="10"/>
      <c r="F5" s="10"/>
      <c r="G5" s="10"/>
      <c r="H5" s="10"/>
      <c r="I5" s="121"/>
      <c r="J5" s="121"/>
      <c r="K5" s="121"/>
      <c r="L5" s="121"/>
      <c r="M5" s="121"/>
      <c r="N5" s="120"/>
    </row>
    <row r="6" spans="3:14" ht="30.75" customHeight="1" hidden="1">
      <c r="C6" s="11"/>
      <c r="D6" s="11"/>
      <c r="E6" s="11"/>
      <c r="F6" s="11"/>
      <c r="G6" s="11"/>
      <c r="H6" s="11"/>
      <c r="I6" s="11"/>
      <c r="J6" s="11"/>
      <c r="K6" s="11"/>
      <c r="L6" s="12"/>
      <c r="M6" s="12"/>
      <c r="N6" s="12"/>
    </row>
    <row r="7" spans="3:11" ht="30.75" customHeight="1" hidden="1" thickBot="1">
      <c r="C7" s="44" t="s">
        <v>8</v>
      </c>
      <c r="D7" s="1"/>
      <c r="E7" s="2"/>
      <c r="F7" s="2"/>
      <c r="G7" s="3"/>
      <c r="H7" s="2"/>
      <c r="I7" s="4"/>
      <c r="J7" s="4"/>
      <c r="K7" s="1"/>
    </row>
    <row r="8" spans="3:11" ht="30.75" customHeight="1" hidden="1" thickBot="1">
      <c r="C8" s="106" t="s">
        <v>0</v>
      </c>
      <c r="D8" s="106"/>
      <c r="E8" s="106"/>
      <c r="F8" s="106"/>
      <c r="G8" s="106"/>
      <c r="H8" s="106"/>
      <c r="I8" s="106"/>
      <c r="J8" s="106"/>
      <c r="K8" s="106"/>
    </row>
    <row r="9" spans="3:23" ht="30.75" customHeight="1" hidden="1">
      <c r="C9" s="104" t="s">
        <v>1</v>
      </c>
      <c r="D9" s="105"/>
      <c r="E9" s="25">
        <v>55</v>
      </c>
      <c r="F9" s="16">
        <v>65</v>
      </c>
      <c r="G9" s="25">
        <v>75</v>
      </c>
      <c r="H9" s="16">
        <v>85</v>
      </c>
      <c r="I9" s="16">
        <v>95</v>
      </c>
      <c r="J9" s="16">
        <v>105</v>
      </c>
      <c r="K9" s="16">
        <v>115</v>
      </c>
      <c r="L9" s="25">
        <v>125</v>
      </c>
      <c r="M9" s="25" t="s">
        <v>12</v>
      </c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3:13" ht="30.75" customHeight="1" hidden="1">
      <c r="C10" s="90" t="s">
        <v>2</v>
      </c>
      <c r="D10" s="91"/>
      <c r="E10" s="26">
        <v>1.2</v>
      </c>
      <c r="F10" s="5">
        <v>1.4</v>
      </c>
      <c r="G10" s="26">
        <v>1.6</v>
      </c>
      <c r="H10" s="5">
        <v>1.8</v>
      </c>
      <c r="I10" s="5">
        <v>2</v>
      </c>
      <c r="J10" s="5">
        <v>2.2</v>
      </c>
      <c r="K10" s="5">
        <v>2.4</v>
      </c>
      <c r="L10" s="26">
        <v>2.6</v>
      </c>
      <c r="M10" s="26">
        <v>1.8</v>
      </c>
    </row>
    <row r="11" spans="3:13" ht="30.75" customHeight="1" hidden="1">
      <c r="C11" s="90" t="s">
        <v>3</v>
      </c>
      <c r="D11" s="91"/>
      <c r="E11" s="26"/>
      <c r="F11" s="5"/>
      <c r="G11" s="26"/>
      <c r="H11" s="5"/>
      <c r="I11" s="5"/>
      <c r="J11" s="5"/>
      <c r="K11" s="5"/>
      <c r="L11" s="26"/>
      <c r="M11" s="26"/>
    </row>
    <row r="12" spans="3:13" ht="30.75" customHeight="1" hidden="1">
      <c r="C12" s="90" t="s">
        <v>4</v>
      </c>
      <c r="D12" s="91"/>
      <c r="E12" s="26"/>
      <c r="F12" s="5"/>
      <c r="G12" s="26"/>
      <c r="H12" s="5"/>
      <c r="I12" s="5"/>
      <c r="J12" s="5"/>
      <c r="K12" s="5"/>
      <c r="L12" s="26"/>
      <c r="M12" s="26"/>
    </row>
    <row r="13" spans="3:13" ht="17.25" hidden="1" thickBot="1">
      <c r="C13" s="101" t="s">
        <v>7</v>
      </c>
      <c r="D13" s="102"/>
      <c r="E13" s="27">
        <f aca="true" t="shared" si="0" ref="E13:M13">ROUNDUP($B$2*E10,-1)</f>
        <v>3840</v>
      </c>
      <c r="F13" s="13">
        <f t="shared" si="0"/>
        <v>4480</v>
      </c>
      <c r="G13" s="27">
        <f t="shared" si="0"/>
        <v>5120</v>
      </c>
      <c r="H13" s="13">
        <f t="shared" si="0"/>
        <v>5760</v>
      </c>
      <c r="I13" s="13">
        <f t="shared" si="0"/>
        <v>6400</v>
      </c>
      <c r="J13" s="13">
        <f t="shared" si="0"/>
        <v>7040</v>
      </c>
      <c r="K13" s="13">
        <f t="shared" si="0"/>
        <v>7680</v>
      </c>
      <c r="L13" s="27">
        <f t="shared" si="0"/>
        <v>8320</v>
      </c>
      <c r="M13" s="27">
        <f t="shared" si="0"/>
        <v>5760</v>
      </c>
    </row>
    <row r="14" spans="5:13" ht="15" hidden="1">
      <c r="E14">
        <f>1590*2</f>
        <v>3180</v>
      </c>
      <c r="G14">
        <f>1720*2</f>
        <v>3440</v>
      </c>
      <c r="L14">
        <f>2050*2</f>
        <v>4100</v>
      </c>
      <c r="M14">
        <f>1920*2</f>
        <v>3840</v>
      </c>
    </row>
    <row r="15" ht="35.25" hidden="1" thickBot="1">
      <c r="C15" s="44" t="s">
        <v>11</v>
      </c>
    </row>
    <row r="16" spans="3:11" ht="16.5" hidden="1" thickBot="1">
      <c r="C16" s="98"/>
      <c r="D16" s="99"/>
      <c r="E16" s="99"/>
      <c r="F16" s="99"/>
      <c r="G16" s="99"/>
      <c r="H16" s="99"/>
      <c r="I16" s="99"/>
      <c r="J16" s="99"/>
      <c r="K16" s="100"/>
    </row>
    <row r="17" spans="3:13" ht="17.25" customHeight="1" hidden="1">
      <c r="C17" s="104" t="s">
        <v>1</v>
      </c>
      <c r="D17" s="105"/>
      <c r="E17" s="16">
        <v>55</v>
      </c>
      <c r="F17" s="16">
        <v>65</v>
      </c>
      <c r="G17" s="16">
        <v>75</v>
      </c>
      <c r="H17" s="16">
        <v>85</v>
      </c>
      <c r="I17" s="16">
        <v>95</v>
      </c>
      <c r="J17" s="25">
        <v>105</v>
      </c>
      <c r="K17" s="16">
        <v>115</v>
      </c>
      <c r="L17" s="16">
        <v>125</v>
      </c>
      <c r="M17" s="15"/>
    </row>
    <row r="18" spans="3:13" ht="16.5" hidden="1">
      <c r="C18" s="90" t="s">
        <v>2</v>
      </c>
      <c r="D18" s="91"/>
      <c r="E18" s="5">
        <v>0.7</v>
      </c>
      <c r="F18" s="5">
        <v>0.8</v>
      </c>
      <c r="G18" s="5">
        <v>0.9</v>
      </c>
      <c r="H18" s="5">
        <v>1</v>
      </c>
      <c r="I18" s="5">
        <v>1.1</v>
      </c>
      <c r="J18" s="26">
        <v>1.2</v>
      </c>
      <c r="K18" s="5">
        <v>1.3</v>
      </c>
      <c r="L18" s="5">
        <v>1.4</v>
      </c>
      <c r="M18" s="14"/>
    </row>
    <row r="19" spans="3:13" ht="16.5" hidden="1">
      <c r="C19" s="90" t="s">
        <v>3</v>
      </c>
      <c r="D19" s="91"/>
      <c r="E19" s="5"/>
      <c r="F19" s="5"/>
      <c r="G19" s="5"/>
      <c r="H19" s="5"/>
      <c r="I19" s="5"/>
      <c r="J19" s="26"/>
      <c r="K19" s="5"/>
      <c r="L19" s="5"/>
      <c r="M19" s="14"/>
    </row>
    <row r="20" spans="3:13" ht="16.5" customHeight="1" hidden="1">
      <c r="C20" s="90" t="s">
        <v>4</v>
      </c>
      <c r="D20" s="91"/>
      <c r="E20" s="5"/>
      <c r="F20" s="5"/>
      <c r="G20" s="5"/>
      <c r="H20" s="5"/>
      <c r="I20" s="5"/>
      <c r="J20" s="26"/>
      <c r="K20" s="5"/>
      <c r="L20" s="5"/>
      <c r="M20" s="14"/>
    </row>
    <row r="21" spans="3:13" ht="17.25" hidden="1" thickBot="1">
      <c r="C21" s="101" t="s">
        <v>7</v>
      </c>
      <c r="D21" s="102"/>
      <c r="E21" s="13">
        <f aca="true" t="shared" si="1" ref="E21:L21">ROUNDUP($B$2*E18,-1)</f>
        <v>2240</v>
      </c>
      <c r="F21" s="13">
        <f t="shared" si="1"/>
        <v>2560</v>
      </c>
      <c r="G21" s="13">
        <f t="shared" si="1"/>
        <v>2880</v>
      </c>
      <c r="H21" s="13">
        <f t="shared" si="1"/>
        <v>3200</v>
      </c>
      <c r="I21" s="13">
        <f t="shared" si="1"/>
        <v>3520</v>
      </c>
      <c r="J21" s="43">
        <f t="shared" si="1"/>
        <v>3840</v>
      </c>
      <c r="K21" s="13">
        <f t="shared" si="1"/>
        <v>4160</v>
      </c>
      <c r="L21" s="13">
        <f t="shared" si="1"/>
        <v>4480</v>
      </c>
      <c r="M21" s="14"/>
    </row>
    <row r="22" spans="10:13" ht="15" hidden="1">
      <c r="J22">
        <f>1490*2+455</f>
        <v>3435</v>
      </c>
      <c r="M22">
        <f>90*2</f>
        <v>180</v>
      </c>
    </row>
    <row r="23" ht="15" hidden="1"/>
    <row r="25" spans="3:21" s="17" customFormat="1" ht="34.5">
      <c r="C25" s="44" t="s">
        <v>8</v>
      </c>
      <c r="H25" s="19"/>
      <c r="I25" s="18"/>
      <c r="L25" s="21"/>
      <c r="M25" s="18"/>
      <c r="R25" s="20"/>
      <c r="S25" s="20"/>
      <c r="T25" s="20"/>
      <c r="U25" s="20"/>
    </row>
    <row r="26" spans="3:21" s="17" customFormat="1" ht="35.25" thickBot="1">
      <c r="C26" s="44"/>
      <c r="H26" s="19"/>
      <c r="I26" s="18"/>
      <c r="L26" s="21"/>
      <c r="M26" s="18"/>
      <c r="R26" s="20"/>
      <c r="S26" s="20"/>
      <c r="T26" s="20"/>
      <c r="U26" s="20"/>
    </row>
    <row r="27" spans="2:26" s="17" customFormat="1" ht="18" customHeight="1" thickBot="1"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60"/>
      <c r="U27" s="20"/>
      <c r="Z27" s="22"/>
    </row>
    <row r="28" spans="2:26" s="17" customFormat="1" ht="31.5" customHeight="1" thickBot="1">
      <c r="B28" s="61"/>
      <c r="C28" s="94" t="s">
        <v>9</v>
      </c>
      <c r="D28" s="95"/>
      <c r="E28" s="54">
        <v>55</v>
      </c>
      <c r="F28" s="55">
        <v>65</v>
      </c>
      <c r="G28" s="54">
        <v>75</v>
      </c>
      <c r="H28" s="51">
        <v>85</v>
      </c>
      <c r="I28" s="52">
        <v>95</v>
      </c>
      <c r="J28" s="52">
        <v>105</v>
      </c>
      <c r="K28" s="53">
        <v>115</v>
      </c>
      <c r="L28" s="54">
        <v>125</v>
      </c>
      <c r="M28" s="63"/>
      <c r="U28" s="20"/>
      <c r="Z28" s="22"/>
    </row>
    <row r="29" spans="2:13" s="17" customFormat="1" ht="31.5" customHeight="1" thickBot="1">
      <c r="B29" s="61"/>
      <c r="C29" s="92" t="s">
        <v>30</v>
      </c>
      <c r="D29" s="93"/>
      <c r="E29" s="28">
        <f>ROUNDUP(E14+E13,-1)</f>
        <v>7020</v>
      </c>
      <c r="F29" s="48">
        <f>ROUNDUP(E29+M22-E13+F13,-1)</f>
        <v>7840</v>
      </c>
      <c r="G29" s="45">
        <f>ROUNDUP(G14+G13,-1)</f>
        <v>8560</v>
      </c>
      <c r="H29" s="56">
        <f>ROUNDUP(G29+$M$22-G13+H13,-1)</f>
        <v>9380</v>
      </c>
      <c r="I29" s="56">
        <f>ROUNDUP(H29+$M$22-H13+I13,-1)</f>
        <v>10200</v>
      </c>
      <c r="J29" s="56">
        <f>ROUNDUP(I29+$M$22-I13+J13,-1)</f>
        <v>11020</v>
      </c>
      <c r="K29" s="56">
        <f>ROUNDUP(J29+$M$22-J13+K13,-1)</f>
        <v>11840</v>
      </c>
      <c r="L29" s="50">
        <f>ROUNDUP(L14+L13,-1)</f>
        <v>12420</v>
      </c>
      <c r="M29" s="63"/>
    </row>
    <row r="30" spans="2:13" s="17" customFormat="1" ht="33.75">
      <c r="B30" s="61"/>
      <c r="C30" s="107"/>
      <c r="D30" s="108"/>
      <c r="E30" s="109"/>
      <c r="F30" s="110"/>
      <c r="G30" s="109"/>
      <c r="H30" s="111"/>
      <c r="I30" s="111"/>
      <c r="J30" s="111"/>
      <c r="K30" s="111"/>
      <c r="L30" s="109"/>
      <c r="M30" s="112"/>
    </row>
    <row r="31" spans="2:13" s="17" customFormat="1" ht="33.75">
      <c r="B31" s="61"/>
      <c r="C31" s="107"/>
      <c r="D31" s="108"/>
      <c r="E31" s="109"/>
      <c r="F31" s="110"/>
      <c r="G31" s="109"/>
      <c r="H31" s="111"/>
      <c r="I31" s="111"/>
      <c r="J31" s="111"/>
      <c r="K31" s="111"/>
      <c r="L31" s="109"/>
      <c r="M31" s="112"/>
    </row>
    <row r="32" spans="2:13" s="17" customFormat="1" ht="33.75">
      <c r="B32" s="61"/>
      <c r="C32" s="107"/>
      <c r="D32" s="108"/>
      <c r="E32" s="109"/>
      <c r="F32" s="110"/>
      <c r="G32" s="109"/>
      <c r="H32" s="111"/>
      <c r="I32" s="111"/>
      <c r="J32" s="111"/>
      <c r="K32" s="111"/>
      <c r="L32" s="109"/>
      <c r="M32" s="112"/>
    </row>
    <row r="33" spans="2:13" s="17" customFormat="1" ht="33.75">
      <c r="B33" s="61"/>
      <c r="C33" s="107"/>
      <c r="D33" s="108"/>
      <c r="E33" s="109"/>
      <c r="F33" s="110"/>
      <c r="G33" s="109"/>
      <c r="H33" s="111"/>
      <c r="I33" s="111"/>
      <c r="J33" s="111"/>
      <c r="K33" s="111"/>
      <c r="L33" s="109"/>
      <c r="M33" s="112"/>
    </row>
    <row r="34" spans="2:13" s="17" customFormat="1" ht="33.75">
      <c r="B34" s="61"/>
      <c r="C34" s="107"/>
      <c r="D34" s="108"/>
      <c r="E34" s="109"/>
      <c r="F34" s="110"/>
      <c r="G34" s="109"/>
      <c r="H34" s="111"/>
      <c r="I34" s="111"/>
      <c r="J34" s="111"/>
      <c r="K34" s="111"/>
      <c r="L34" s="109"/>
      <c r="M34" s="112"/>
    </row>
    <row r="35" spans="2:13" s="17" customFormat="1" ht="33.75">
      <c r="B35" s="61"/>
      <c r="C35" s="107"/>
      <c r="D35" s="108"/>
      <c r="E35" s="109"/>
      <c r="F35" s="110"/>
      <c r="G35" s="109"/>
      <c r="H35" s="111"/>
      <c r="I35" s="111"/>
      <c r="J35" s="111"/>
      <c r="K35" s="111"/>
      <c r="L35" s="109"/>
      <c r="M35" s="112"/>
    </row>
    <row r="36" spans="2:13" s="17" customFormat="1" ht="33.75">
      <c r="B36" s="61"/>
      <c r="C36" s="107"/>
      <c r="D36" s="108"/>
      <c r="E36" s="109"/>
      <c r="F36" s="110"/>
      <c r="G36" s="109"/>
      <c r="H36" s="111"/>
      <c r="I36" s="111"/>
      <c r="J36" s="111"/>
      <c r="K36" s="111"/>
      <c r="L36" s="109"/>
      <c r="M36" s="112"/>
    </row>
    <row r="37" spans="2:13" s="17" customFormat="1" ht="34.5" thickBot="1">
      <c r="B37" s="69"/>
      <c r="C37" s="113"/>
      <c r="D37" s="114"/>
      <c r="E37" s="115"/>
      <c r="F37" s="116"/>
      <c r="G37" s="115"/>
      <c r="H37" s="117"/>
      <c r="I37" s="117"/>
      <c r="J37" s="117"/>
      <c r="K37" s="117"/>
      <c r="L37" s="115"/>
      <c r="M37" s="118"/>
    </row>
    <row r="38" spans="2:13" s="17" customFormat="1" ht="20.25" customHeight="1" thickBot="1">
      <c r="B38" s="23"/>
      <c r="C38" s="107"/>
      <c r="D38" s="108"/>
      <c r="E38" s="109"/>
      <c r="F38" s="110"/>
      <c r="G38" s="109"/>
      <c r="H38" s="111"/>
      <c r="I38" s="111"/>
      <c r="J38" s="111"/>
      <c r="K38" s="111"/>
      <c r="L38" s="109"/>
      <c r="M38" s="80"/>
    </row>
    <row r="39" spans="2:14" s="17" customFormat="1" ht="18.75" customHeight="1" thickBot="1">
      <c r="B39" s="58"/>
      <c r="C39" s="122"/>
      <c r="D39" s="122"/>
      <c r="E39" s="122"/>
      <c r="F39" s="59"/>
      <c r="G39" s="123"/>
      <c r="L39" s="29"/>
      <c r="M39" s="29"/>
      <c r="N39" s="29"/>
    </row>
    <row r="40" spans="2:20" s="17" customFormat="1" ht="31.5" customHeight="1" thickBot="1">
      <c r="B40" s="61"/>
      <c r="C40" s="96" t="s">
        <v>10</v>
      </c>
      <c r="D40" s="97"/>
      <c r="E40" s="32">
        <v>55</v>
      </c>
      <c r="F40" s="46"/>
      <c r="G40" s="63"/>
      <c r="H40" s="29"/>
      <c r="I40" s="29"/>
      <c r="J40" s="29"/>
      <c r="K40" s="29"/>
      <c r="L40" s="29"/>
      <c r="M40" s="29"/>
      <c r="N40" s="29"/>
      <c r="P40" s="31"/>
      <c r="Q40" s="30"/>
      <c r="R40" s="20"/>
      <c r="S40" s="20"/>
      <c r="T40" s="20"/>
    </row>
    <row r="41" spans="2:20" s="17" customFormat="1" ht="31.5" customHeight="1" thickBot="1">
      <c r="B41" s="61"/>
      <c r="C41" s="92" t="s">
        <v>30</v>
      </c>
      <c r="D41" s="93"/>
      <c r="E41" s="28">
        <f>ROUNDUP(M14+M13,-1)</f>
        <v>9600</v>
      </c>
      <c r="F41" s="47"/>
      <c r="G41" s="63"/>
      <c r="H41" s="29"/>
      <c r="I41" s="29"/>
      <c r="J41" s="29"/>
      <c r="K41" s="29"/>
      <c r="L41" s="29"/>
      <c r="M41" s="29"/>
      <c r="N41" s="29"/>
      <c r="P41" s="33"/>
      <c r="Q41" s="33"/>
      <c r="R41" s="20"/>
      <c r="S41" s="20"/>
      <c r="T41" s="20"/>
    </row>
    <row r="42" spans="2:7" ht="15">
      <c r="B42" s="124"/>
      <c r="C42" s="125"/>
      <c r="D42" s="125"/>
      <c r="E42" s="125"/>
      <c r="F42" s="125"/>
      <c r="G42" s="126"/>
    </row>
    <row r="43" spans="2:7" ht="33" customHeight="1">
      <c r="B43" s="124"/>
      <c r="C43" s="125"/>
      <c r="D43" s="125"/>
      <c r="E43" s="125"/>
      <c r="F43" s="125"/>
      <c r="G43" s="126"/>
    </row>
    <row r="44" spans="2:7" ht="33" customHeight="1">
      <c r="B44" s="124"/>
      <c r="C44" s="125"/>
      <c r="D44" s="125"/>
      <c r="E44" s="125"/>
      <c r="F44" s="125"/>
      <c r="G44" s="126"/>
    </row>
    <row r="45" spans="2:7" ht="33" customHeight="1">
      <c r="B45" s="124"/>
      <c r="C45" s="125"/>
      <c r="D45" s="125"/>
      <c r="E45" s="125"/>
      <c r="F45" s="125"/>
      <c r="G45" s="126"/>
    </row>
    <row r="46" spans="2:7" ht="33" customHeight="1">
      <c r="B46" s="124"/>
      <c r="C46" s="125"/>
      <c r="D46" s="125"/>
      <c r="E46" s="125"/>
      <c r="F46" s="125"/>
      <c r="G46" s="126"/>
    </row>
    <row r="47" spans="2:7" ht="33" customHeight="1">
      <c r="B47" s="124"/>
      <c r="C47" s="125"/>
      <c r="D47" s="125"/>
      <c r="E47" s="125"/>
      <c r="F47" s="125"/>
      <c r="G47" s="126"/>
    </row>
    <row r="48" spans="2:7" ht="33" customHeight="1">
      <c r="B48" s="124"/>
      <c r="C48" s="125"/>
      <c r="D48" s="125"/>
      <c r="E48" s="125"/>
      <c r="F48" s="125"/>
      <c r="G48" s="126"/>
    </row>
    <row r="49" spans="2:7" ht="33" customHeight="1" thickBot="1">
      <c r="B49" s="127"/>
      <c r="C49" s="128"/>
      <c r="D49" s="128"/>
      <c r="E49" s="128"/>
      <c r="F49" s="128"/>
      <c r="G49" s="129"/>
    </row>
    <row r="50" ht="18" customHeight="1" thickBot="1"/>
    <row r="51" spans="2:13" ht="33" customHeight="1">
      <c r="B51" s="130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2"/>
    </row>
    <row r="52" spans="2:16" s="17" customFormat="1" ht="34.5">
      <c r="B52" s="61"/>
      <c r="C52" s="133" t="s">
        <v>11</v>
      </c>
      <c r="D52" s="23"/>
      <c r="E52" s="23"/>
      <c r="F52" s="23"/>
      <c r="G52" s="23"/>
      <c r="H52" s="134"/>
      <c r="I52" s="135">
        <v>100</v>
      </c>
      <c r="J52" s="23"/>
      <c r="K52" s="23"/>
      <c r="L52" s="136"/>
      <c r="M52" s="63"/>
      <c r="O52" s="23"/>
      <c r="P52" s="23"/>
    </row>
    <row r="53" spans="2:16" s="17" customFormat="1" ht="31.5" customHeight="1" thickBot="1">
      <c r="B53" s="61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63"/>
      <c r="O53" s="23"/>
      <c r="P53" s="23"/>
    </row>
    <row r="54" spans="2:16" s="17" customFormat="1" ht="31.5" customHeight="1" thickBot="1">
      <c r="B54" s="61"/>
      <c r="C54" s="94" t="s">
        <v>9</v>
      </c>
      <c r="D54" s="95"/>
      <c r="E54" s="35">
        <v>55</v>
      </c>
      <c r="F54" s="36">
        <v>65</v>
      </c>
      <c r="G54" s="36">
        <v>75</v>
      </c>
      <c r="H54" s="36">
        <v>85</v>
      </c>
      <c r="I54" s="37">
        <v>95</v>
      </c>
      <c r="J54" s="38">
        <v>105</v>
      </c>
      <c r="K54" s="39">
        <v>115</v>
      </c>
      <c r="L54" s="40">
        <v>125</v>
      </c>
      <c r="M54" s="63"/>
      <c r="O54" s="23"/>
      <c r="P54" s="23"/>
    </row>
    <row r="55" spans="2:16" s="17" customFormat="1" ht="31.5" customHeight="1" thickBot="1">
      <c r="B55" s="61"/>
      <c r="C55" s="92" t="s">
        <v>30</v>
      </c>
      <c r="D55" s="93"/>
      <c r="E55" s="87">
        <f>ROUNDUP(F55-$M$22-F21+E21,-1)</f>
        <v>4780</v>
      </c>
      <c r="F55" s="49">
        <f>ROUNDUP(G55-$M$22-G21+F21,-1)</f>
        <v>5280</v>
      </c>
      <c r="G55" s="49">
        <f>ROUNDUP(H55-$M$22-H21+G21,-1)</f>
        <v>5780</v>
      </c>
      <c r="H55" s="49">
        <f>ROUNDUP(I55-$M$22-I21+H21,-1)</f>
        <v>6280</v>
      </c>
      <c r="I55" s="49">
        <f>ROUNDUP(J55-$M$22-J21+I21,-1)</f>
        <v>6780</v>
      </c>
      <c r="J55" s="41">
        <f>ROUNDUP(J22+J21,-1)</f>
        <v>7280</v>
      </c>
      <c r="K55" s="42">
        <f>ROUNDUP(J55+$M$22-J21+K21,-1)</f>
        <v>7780</v>
      </c>
      <c r="L55" s="88">
        <f>ROUNDUP(K55+$M$22-K21+L21,-1)</f>
        <v>8280</v>
      </c>
      <c r="M55" s="63"/>
      <c r="O55" s="23"/>
      <c r="P55" s="23"/>
    </row>
    <row r="56" spans="2:16" s="17" customFormat="1" ht="31.5" customHeight="1">
      <c r="B56" s="61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137"/>
      <c r="N56" s="29"/>
      <c r="O56" s="23"/>
      <c r="P56" s="23"/>
    </row>
    <row r="57" spans="2:13" ht="15">
      <c r="B57" s="124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6"/>
    </row>
    <row r="58" spans="2:13" ht="15">
      <c r="B58" s="124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6"/>
    </row>
    <row r="59" spans="2:13" ht="15">
      <c r="B59" s="124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6"/>
    </row>
    <row r="60" spans="2:13" ht="15">
      <c r="B60" s="124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6"/>
    </row>
    <row r="61" spans="2:13" ht="15"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6"/>
    </row>
    <row r="62" spans="2:13" ht="15">
      <c r="B62" s="124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6"/>
    </row>
    <row r="63" spans="2:13" ht="15"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6"/>
    </row>
    <row r="64" spans="2:13" ht="15">
      <c r="B64" s="124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6"/>
    </row>
    <row r="65" spans="2:13" ht="15">
      <c r="B65" s="124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6"/>
    </row>
    <row r="66" spans="2:13" ht="15">
      <c r="B66" s="124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6"/>
    </row>
    <row r="67" spans="2:13" ht="15">
      <c r="B67" s="124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6"/>
    </row>
    <row r="68" spans="2:13" ht="15.75" thickBot="1">
      <c r="B68" s="127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9"/>
    </row>
    <row r="70" spans="3:16" s="17" customFormat="1" ht="31.5" customHeight="1" thickBot="1"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</row>
    <row r="71" spans="2:16" s="17" customFormat="1" ht="31.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60"/>
      <c r="N71" s="23"/>
      <c r="O71" s="23"/>
      <c r="P71" s="23"/>
    </row>
    <row r="72" spans="2:16" s="17" customFormat="1" ht="31.5" customHeight="1">
      <c r="B72" s="61"/>
      <c r="C72" s="23"/>
      <c r="D72" s="23"/>
      <c r="E72" s="23"/>
      <c r="F72" s="23"/>
      <c r="G72" s="23"/>
      <c r="H72" s="62" t="s">
        <v>14</v>
      </c>
      <c r="I72" s="23"/>
      <c r="J72" s="23"/>
      <c r="K72" s="23"/>
      <c r="L72" s="23"/>
      <c r="M72" s="63"/>
      <c r="N72" s="23"/>
      <c r="O72" s="23"/>
      <c r="P72" s="23"/>
    </row>
    <row r="73" spans="2:16" s="17" customFormat="1" ht="31.5" customHeight="1">
      <c r="B73" s="61"/>
      <c r="C73" s="23"/>
      <c r="D73" s="23"/>
      <c r="E73" s="23"/>
      <c r="F73" s="23"/>
      <c r="G73" s="23"/>
      <c r="H73" s="64" t="s">
        <v>15</v>
      </c>
      <c r="I73" s="23"/>
      <c r="J73" s="23"/>
      <c r="K73" s="23"/>
      <c r="L73" s="65"/>
      <c r="M73" s="137"/>
      <c r="N73" s="23"/>
      <c r="O73" s="23"/>
      <c r="P73" s="23"/>
    </row>
    <row r="74" spans="2:16" s="17" customFormat="1" ht="31.5" customHeight="1">
      <c r="B74" s="61"/>
      <c r="C74" s="23"/>
      <c r="D74" s="23"/>
      <c r="E74" s="23"/>
      <c r="F74" s="23"/>
      <c r="G74" s="23"/>
      <c r="H74" s="64" t="s">
        <v>16</v>
      </c>
      <c r="I74" s="23"/>
      <c r="J74" s="23"/>
      <c r="K74" s="23"/>
      <c r="L74" s="65" t="s">
        <v>17</v>
      </c>
      <c r="M74" s="63"/>
      <c r="N74" s="23"/>
      <c r="O74" s="23"/>
      <c r="P74" s="23"/>
    </row>
    <row r="75" spans="2:16" s="17" customFormat="1" ht="31.5" customHeight="1">
      <c r="B75" s="61"/>
      <c r="C75" s="23"/>
      <c r="D75" s="23"/>
      <c r="E75" s="23"/>
      <c r="F75" s="23"/>
      <c r="G75" s="23"/>
      <c r="H75" s="66" t="s">
        <v>18</v>
      </c>
      <c r="I75" s="23"/>
      <c r="J75" s="23"/>
      <c r="K75" s="23"/>
      <c r="L75" s="65" t="s">
        <v>19</v>
      </c>
      <c r="M75" s="63"/>
      <c r="N75" s="23"/>
      <c r="O75" s="23"/>
      <c r="P75" s="23"/>
    </row>
    <row r="76" spans="2:16" s="17" customFormat="1" ht="31.5" customHeight="1">
      <c r="B76" s="61"/>
      <c r="C76" s="23"/>
      <c r="D76" s="23"/>
      <c r="E76" s="23"/>
      <c r="F76" s="23"/>
      <c r="G76" s="23"/>
      <c r="H76" s="67" t="s">
        <v>20</v>
      </c>
      <c r="I76" s="23"/>
      <c r="J76" s="23"/>
      <c r="K76" s="23"/>
      <c r="L76" s="65" t="s">
        <v>21</v>
      </c>
      <c r="M76" s="63"/>
      <c r="N76" s="23"/>
      <c r="O76" s="23"/>
      <c r="P76" s="23"/>
    </row>
    <row r="77" spans="2:16" s="17" customFormat="1" ht="31.5" customHeight="1">
      <c r="B77" s="61"/>
      <c r="C77" s="23"/>
      <c r="D77" s="23"/>
      <c r="E77" s="23"/>
      <c r="F77" s="23"/>
      <c r="G77" s="23"/>
      <c r="H77" s="66" t="s">
        <v>22</v>
      </c>
      <c r="I77" s="23"/>
      <c r="J77" s="23"/>
      <c r="K77" s="23"/>
      <c r="L77" s="65" t="s">
        <v>23</v>
      </c>
      <c r="M77" s="63"/>
      <c r="N77" s="23"/>
      <c r="O77" s="23"/>
      <c r="P77" s="23"/>
    </row>
    <row r="78" spans="2:16" s="17" customFormat="1" ht="31.5" customHeight="1">
      <c r="B78" s="61"/>
      <c r="C78" s="23"/>
      <c r="D78" s="23"/>
      <c r="E78" s="23"/>
      <c r="F78" s="23"/>
      <c r="G78" s="23"/>
      <c r="H78" s="89" t="s">
        <v>24</v>
      </c>
      <c r="I78" s="89"/>
      <c r="J78" s="89"/>
      <c r="K78" s="89"/>
      <c r="L78" s="89"/>
      <c r="M78" s="63"/>
      <c r="N78" s="23"/>
      <c r="O78" s="23"/>
      <c r="P78" s="23"/>
    </row>
    <row r="79" spans="2:16" s="17" customFormat="1" ht="31.5" customHeight="1">
      <c r="B79" s="61"/>
      <c r="C79" s="23"/>
      <c r="D79" s="23"/>
      <c r="E79" s="23"/>
      <c r="F79" s="23"/>
      <c r="G79" s="23"/>
      <c r="H79" s="89"/>
      <c r="I79" s="89"/>
      <c r="J79" s="89"/>
      <c r="K79" s="89"/>
      <c r="L79" s="89"/>
      <c r="M79" s="63"/>
      <c r="N79" s="23"/>
      <c r="O79" s="23"/>
      <c r="P79" s="23"/>
    </row>
    <row r="80" spans="2:16" s="17" customFormat="1" ht="31.5" customHeight="1">
      <c r="B80" s="61"/>
      <c r="C80" s="23"/>
      <c r="D80" s="23"/>
      <c r="E80" s="23"/>
      <c r="F80" s="23"/>
      <c r="G80" s="23"/>
      <c r="H80" s="140" t="s">
        <v>40</v>
      </c>
      <c r="I80" s="141"/>
      <c r="J80" s="141"/>
      <c r="K80" s="141"/>
      <c r="L80" s="142"/>
      <c r="M80" s="63"/>
      <c r="N80" s="23"/>
      <c r="O80" s="23"/>
      <c r="P80" s="23"/>
    </row>
    <row r="81" spans="2:16" s="17" customFormat="1" ht="31.5" customHeight="1">
      <c r="B81" s="61"/>
      <c r="C81" s="23"/>
      <c r="D81" s="23"/>
      <c r="E81" s="23"/>
      <c r="F81" s="23"/>
      <c r="G81" s="23"/>
      <c r="H81" s="143"/>
      <c r="I81" s="144"/>
      <c r="J81" s="144"/>
      <c r="K81" s="144"/>
      <c r="L81" s="145"/>
      <c r="M81" s="63"/>
      <c r="N81" s="23"/>
      <c r="O81" s="23"/>
      <c r="P81" s="23"/>
    </row>
    <row r="82" spans="2:16" s="17" customFormat="1" ht="31.5" customHeight="1" thickBot="1">
      <c r="B82" s="69"/>
      <c r="C82" s="70"/>
      <c r="D82" s="70"/>
      <c r="E82" s="70"/>
      <c r="F82" s="70"/>
      <c r="G82" s="70"/>
      <c r="H82" s="70"/>
      <c r="I82" s="138"/>
      <c r="J82" s="138"/>
      <c r="K82" s="138"/>
      <c r="L82" s="138"/>
      <c r="M82" s="139"/>
      <c r="N82" s="23"/>
      <c r="O82" s="68"/>
      <c r="P82" s="23"/>
    </row>
    <row r="83" spans="2:16" s="17" customFormat="1" ht="31.5" customHeight="1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</row>
    <row r="84" spans="3:16" s="17" customFormat="1" ht="31.5" customHeight="1" thickBot="1"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</row>
    <row r="85" spans="3:18" s="17" customFormat="1" ht="31.5" customHeight="1" thickTop="1">
      <c r="C85" s="72"/>
      <c r="D85" s="73"/>
      <c r="E85" s="73"/>
      <c r="F85" s="73"/>
      <c r="G85" s="73"/>
      <c r="H85" s="73"/>
      <c r="I85" s="73"/>
      <c r="J85" s="74"/>
      <c r="K85" s="75"/>
      <c r="O85" s="76"/>
      <c r="P85" s="76"/>
      <c r="Q85" s="77"/>
      <c r="R85" s="77"/>
    </row>
    <row r="86" spans="3:18" s="17" customFormat="1" ht="31.5" customHeight="1">
      <c r="C86" s="78"/>
      <c r="D86" s="79" t="s">
        <v>26</v>
      </c>
      <c r="E86" s="80"/>
      <c r="F86" s="23"/>
      <c r="G86" s="23"/>
      <c r="H86" s="23"/>
      <c r="I86" s="23"/>
      <c r="J86" s="81"/>
      <c r="K86" s="75"/>
      <c r="O86" s="76"/>
      <c r="P86" s="76"/>
      <c r="Q86" s="77"/>
      <c r="R86" s="77"/>
    </row>
    <row r="87" spans="3:18" s="17" customFormat="1" ht="31.5" customHeight="1">
      <c r="C87" s="78"/>
      <c r="D87" s="82" t="s">
        <v>27</v>
      </c>
      <c r="E87" s="80"/>
      <c r="F87" s="23"/>
      <c r="G87" s="23"/>
      <c r="H87" s="23"/>
      <c r="I87" s="23"/>
      <c r="J87" s="81"/>
      <c r="K87" s="75"/>
      <c r="L87" s="76"/>
      <c r="M87" s="76"/>
      <c r="N87" s="76"/>
      <c r="O87" s="76"/>
      <c r="P87" s="76"/>
      <c r="Q87" s="77"/>
      <c r="R87" s="77"/>
    </row>
    <row r="88" spans="3:11" s="17" customFormat="1" ht="31.5" customHeight="1">
      <c r="C88" s="78"/>
      <c r="D88" s="82" t="s">
        <v>28</v>
      </c>
      <c r="E88" s="80"/>
      <c r="F88" s="23"/>
      <c r="G88" s="23"/>
      <c r="H88" s="23"/>
      <c r="I88" s="23"/>
      <c r="J88" s="81"/>
      <c r="K88" s="23"/>
    </row>
    <row r="89" spans="3:11" s="17" customFormat="1" ht="31.5" customHeight="1" thickBot="1">
      <c r="C89" s="83"/>
      <c r="D89" s="84"/>
      <c r="E89" s="84"/>
      <c r="F89" s="84"/>
      <c r="G89" s="84"/>
      <c r="H89" s="84"/>
      <c r="I89" s="84"/>
      <c r="J89" s="85"/>
      <c r="K89" s="23"/>
    </row>
    <row r="90" spans="10:11" s="17" customFormat="1" ht="31.5" customHeight="1" thickTop="1">
      <c r="J90" s="23"/>
      <c r="K90" s="23"/>
    </row>
  </sheetData>
  <sheetProtection/>
  <mergeCells count="22">
    <mergeCell ref="H78:L79"/>
    <mergeCell ref="H80:L81"/>
    <mergeCell ref="C8:K8"/>
    <mergeCell ref="C9:D9"/>
    <mergeCell ref="C10:D10"/>
    <mergeCell ref="C11:D11"/>
    <mergeCell ref="C12:D12"/>
    <mergeCell ref="C2:G4"/>
    <mergeCell ref="I1:M5"/>
    <mergeCell ref="C13:D13"/>
    <mergeCell ref="C16:K16"/>
    <mergeCell ref="C17:D17"/>
    <mergeCell ref="C18:D18"/>
    <mergeCell ref="C19:D19"/>
    <mergeCell ref="C20:D20"/>
    <mergeCell ref="C55:D55"/>
    <mergeCell ref="C21:D21"/>
    <mergeCell ref="C28:D28"/>
    <mergeCell ref="C29:D29"/>
    <mergeCell ref="C40:D40"/>
    <mergeCell ref="C41:D41"/>
    <mergeCell ref="C54:D54"/>
  </mergeCells>
  <printOptions/>
  <pageMargins left="0.46" right="0.17" top="0.36" bottom="0.25" header="0.31496062992125984" footer="0.17"/>
  <pageSetup fitToHeight="1" fitToWidth="1" horizontalDpi="600" verticalDpi="600" orientation="portrait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90"/>
  <sheetViews>
    <sheetView view="pageBreakPreview" zoomScale="60" zoomScaleNormal="55" zoomScalePageLayoutView="0" workbookViewId="0" topLeftCell="A1">
      <selection activeCell="A1" sqref="A1"/>
    </sheetView>
  </sheetViews>
  <sheetFormatPr defaultColWidth="9.140625" defaultRowHeight="15"/>
  <cols>
    <col min="1" max="1" width="5.8515625" style="0" customWidth="1"/>
    <col min="2" max="2" width="8.140625" style="0" customWidth="1"/>
    <col min="3" max="4" width="31.28125" style="0" customWidth="1"/>
    <col min="5" max="12" width="16.57421875" style="0" customWidth="1"/>
    <col min="13" max="13" width="11.8515625" style="0" customWidth="1"/>
    <col min="14" max="14" width="6.57421875" style="0" customWidth="1"/>
    <col min="15" max="15" width="5.00390625" style="0" customWidth="1"/>
    <col min="16" max="17" width="14.7109375" style="0" customWidth="1"/>
    <col min="18" max="21" width="9.7109375" style="0" customWidth="1"/>
    <col min="22" max="22" width="5.421875" style="0" customWidth="1"/>
    <col min="23" max="23" width="7.421875" style="0" customWidth="1"/>
    <col min="24" max="24" width="9.28125" style="0" customWidth="1"/>
    <col min="25" max="25" width="0.5625" style="0" customWidth="1"/>
    <col min="26" max="28" width="5.140625" style="0" customWidth="1"/>
  </cols>
  <sheetData>
    <row r="1" spans="3:16" ht="20.25" customHeight="1">
      <c r="C1" s="6" t="s">
        <v>5</v>
      </c>
      <c r="D1" s="7"/>
      <c r="E1" s="7"/>
      <c r="F1" s="7"/>
      <c r="G1" s="7"/>
      <c r="H1" s="7"/>
      <c r="I1" s="121" t="s">
        <v>13</v>
      </c>
      <c r="J1" s="121"/>
      <c r="K1" s="121"/>
      <c r="L1" s="121"/>
      <c r="M1" s="121"/>
      <c r="N1" s="120"/>
      <c r="O1" s="57"/>
      <c r="P1" s="57"/>
    </row>
    <row r="2" spans="2:16" ht="15" customHeight="1">
      <c r="B2" s="86">
        <f>240*2</f>
        <v>480</v>
      </c>
      <c r="C2" s="103" t="s">
        <v>39</v>
      </c>
      <c r="D2" s="103"/>
      <c r="E2" s="103"/>
      <c r="F2" s="103"/>
      <c r="G2" s="119"/>
      <c r="H2" s="119"/>
      <c r="I2" s="121"/>
      <c r="J2" s="121"/>
      <c r="K2" s="121"/>
      <c r="L2" s="121"/>
      <c r="M2" s="121"/>
      <c r="N2" s="120"/>
      <c r="O2" s="57"/>
      <c r="P2" s="57"/>
    </row>
    <row r="3" spans="2:16" ht="15" customHeight="1">
      <c r="B3" s="86">
        <v>286</v>
      </c>
      <c r="C3" s="103"/>
      <c r="D3" s="103"/>
      <c r="E3" s="103"/>
      <c r="F3" s="103"/>
      <c r="G3" s="119"/>
      <c r="H3" s="119"/>
      <c r="I3" s="121"/>
      <c r="J3" s="121"/>
      <c r="K3" s="121"/>
      <c r="L3" s="121"/>
      <c r="M3" s="121"/>
      <c r="N3" s="120"/>
      <c r="O3" s="57"/>
      <c r="P3" s="57"/>
    </row>
    <row r="4" spans="2:16" ht="40.5" customHeight="1">
      <c r="B4" s="86">
        <v>23.2</v>
      </c>
      <c r="C4" s="103"/>
      <c r="D4" s="103"/>
      <c r="E4" s="103"/>
      <c r="F4" s="103"/>
      <c r="G4" s="119"/>
      <c r="H4" s="119"/>
      <c r="I4" s="121"/>
      <c r="J4" s="121"/>
      <c r="K4" s="121"/>
      <c r="L4" s="121"/>
      <c r="M4" s="121"/>
      <c r="N4" s="120"/>
      <c r="O4" s="57"/>
      <c r="P4" s="57"/>
    </row>
    <row r="5" spans="3:14" ht="20.25">
      <c r="C5" s="9" t="s">
        <v>6</v>
      </c>
      <c r="D5" s="8"/>
      <c r="E5" s="10"/>
      <c r="F5" s="10"/>
      <c r="G5" s="10"/>
      <c r="H5" s="10"/>
      <c r="I5" s="121"/>
      <c r="J5" s="121"/>
      <c r="K5" s="121"/>
      <c r="L5" s="121"/>
      <c r="M5" s="121"/>
      <c r="N5" s="120"/>
    </row>
    <row r="6" spans="3:14" ht="30.75" customHeight="1" hidden="1">
      <c r="C6" s="11"/>
      <c r="D6" s="11"/>
      <c r="E6" s="11"/>
      <c r="F6" s="11"/>
      <c r="G6" s="11"/>
      <c r="H6" s="11"/>
      <c r="I6" s="11"/>
      <c r="J6" s="11"/>
      <c r="K6" s="11"/>
      <c r="L6" s="12"/>
      <c r="M6" s="12"/>
      <c r="N6" s="12"/>
    </row>
    <row r="7" spans="3:11" ht="30.75" customHeight="1" hidden="1" thickBot="1">
      <c r="C7" s="44" t="s">
        <v>8</v>
      </c>
      <c r="D7" s="1"/>
      <c r="E7" s="2"/>
      <c r="F7" s="2"/>
      <c r="G7" s="3"/>
      <c r="H7" s="2"/>
      <c r="I7" s="4"/>
      <c r="J7" s="4"/>
      <c r="K7" s="1"/>
    </row>
    <row r="8" spans="3:11" ht="30.75" customHeight="1" hidden="1" thickBot="1">
      <c r="C8" s="106" t="s">
        <v>0</v>
      </c>
      <c r="D8" s="106"/>
      <c r="E8" s="106"/>
      <c r="F8" s="106"/>
      <c r="G8" s="106"/>
      <c r="H8" s="106"/>
      <c r="I8" s="106"/>
      <c r="J8" s="106"/>
      <c r="K8" s="106"/>
    </row>
    <row r="9" spans="3:23" ht="30.75" customHeight="1" hidden="1">
      <c r="C9" s="104" t="s">
        <v>1</v>
      </c>
      <c r="D9" s="105"/>
      <c r="E9" s="25">
        <v>55</v>
      </c>
      <c r="F9" s="16">
        <v>65</v>
      </c>
      <c r="G9" s="25">
        <v>75</v>
      </c>
      <c r="H9" s="16">
        <v>85</v>
      </c>
      <c r="I9" s="16">
        <v>95</v>
      </c>
      <c r="J9" s="16">
        <v>105</v>
      </c>
      <c r="K9" s="16">
        <v>115</v>
      </c>
      <c r="L9" s="25">
        <v>125</v>
      </c>
      <c r="M9" s="25" t="s">
        <v>12</v>
      </c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3:13" ht="30.75" customHeight="1" hidden="1">
      <c r="C10" s="90" t="s">
        <v>2</v>
      </c>
      <c r="D10" s="91"/>
      <c r="E10" s="26">
        <v>1.2</v>
      </c>
      <c r="F10" s="5">
        <v>1.4</v>
      </c>
      <c r="G10" s="26">
        <v>1.6</v>
      </c>
      <c r="H10" s="5">
        <v>1.8</v>
      </c>
      <c r="I10" s="5">
        <v>2</v>
      </c>
      <c r="J10" s="5">
        <v>2.2</v>
      </c>
      <c r="K10" s="5">
        <v>2.4</v>
      </c>
      <c r="L10" s="26">
        <v>2.6</v>
      </c>
      <c r="M10" s="26">
        <v>1.8</v>
      </c>
    </row>
    <row r="11" spans="3:13" ht="30.75" customHeight="1" hidden="1">
      <c r="C11" s="90" t="s">
        <v>3</v>
      </c>
      <c r="D11" s="91"/>
      <c r="E11" s="26"/>
      <c r="F11" s="5"/>
      <c r="G11" s="26"/>
      <c r="H11" s="5"/>
      <c r="I11" s="5"/>
      <c r="J11" s="5"/>
      <c r="K11" s="5"/>
      <c r="L11" s="26"/>
      <c r="M11" s="26"/>
    </row>
    <row r="12" spans="3:13" ht="30.75" customHeight="1" hidden="1">
      <c r="C12" s="90" t="s">
        <v>4</v>
      </c>
      <c r="D12" s="91"/>
      <c r="E12" s="26"/>
      <c r="F12" s="5"/>
      <c r="G12" s="26"/>
      <c r="H12" s="5"/>
      <c r="I12" s="5"/>
      <c r="J12" s="5"/>
      <c r="K12" s="5"/>
      <c r="L12" s="26"/>
      <c r="M12" s="26"/>
    </row>
    <row r="13" spans="3:13" ht="17.25" hidden="1" thickBot="1">
      <c r="C13" s="101" t="s">
        <v>7</v>
      </c>
      <c r="D13" s="102"/>
      <c r="E13" s="27">
        <f aca="true" t="shared" si="0" ref="E13:M13">ROUNDUP($B$2*E10,-1)</f>
        <v>580</v>
      </c>
      <c r="F13" s="13">
        <f t="shared" si="0"/>
        <v>680</v>
      </c>
      <c r="G13" s="27">
        <f t="shared" si="0"/>
        <v>770</v>
      </c>
      <c r="H13" s="13">
        <f t="shared" si="0"/>
        <v>870</v>
      </c>
      <c r="I13" s="13">
        <f t="shared" si="0"/>
        <v>960</v>
      </c>
      <c r="J13" s="13">
        <f t="shared" si="0"/>
        <v>1060</v>
      </c>
      <c r="K13" s="13">
        <f t="shared" si="0"/>
        <v>1160</v>
      </c>
      <c r="L13" s="27">
        <f t="shared" si="0"/>
        <v>1250</v>
      </c>
      <c r="M13" s="27">
        <f t="shared" si="0"/>
        <v>870</v>
      </c>
    </row>
    <row r="14" spans="5:13" ht="15" hidden="1">
      <c r="E14">
        <f>1590*2</f>
        <v>3180</v>
      </c>
      <c r="G14">
        <f>1720*2</f>
        <v>3440</v>
      </c>
      <c r="L14">
        <f>2050*2</f>
        <v>4100</v>
      </c>
      <c r="M14">
        <f>1920*2</f>
        <v>3840</v>
      </c>
    </row>
    <row r="15" ht="35.25" hidden="1" thickBot="1">
      <c r="C15" s="44" t="s">
        <v>11</v>
      </c>
    </row>
    <row r="16" spans="3:11" ht="16.5" hidden="1" thickBot="1">
      <c r="C16" s="98"/>
      <c r="D16" s="99"/>
      <c r="E16" s="99"/>
      <c r="F16" s="99"/>
      <c r="G16" s="99"/>
      <c r="H16" s="99"/>
      <c r="I16" s="99"/>
      <c r="J16" s="99"/>
      <c r="K16" s="100"/>
    </row>
    <row r="17" spans="3:13" ht="17.25" customHeight="1" hidden="1">
      <c r="C17" s="104" t="s">
        <v>1</v>
      </c>
      <c r="D17" s="105"/>
      <c r="E17" s="16">
        <v>55</v>
      </c>
      <c r="F17" s="16">
        <v>65</v>
      </c>
      <c r="G17" s="16">
        <v>75</v>
      </c>
      <c r="H17" s="16">
        <v>85</v>
      </c>
      <c r="I17" s="16">
        <v>95</v>
      </c>
      <c r="J17" s="25">
        <v>105</v>
      </c>
      <c r="K17" s="16">
        <v>115</v>
      </c>
      <c r="L17" s="16">
        <v>125</v>
      </c>
      <c r="M17" s="15"/>
    </row>
    <row r="18" spans="3:13" ht="16.5" hidden="1">
      <c r="C18" s="90" t="s">
        <v>2</v>
      </c>
      <c r="D18" s="91"/>
      <c r="E18" s="5">
        <v>0.7</v>
      </c>
      <c r="F18" s="5">
        <v>0.8</v>
      </c>
      <c r="G18" s="5">
        <v>0.9</v>
      </c>
      <c r="H18" s="5">
        <v>1</v>
      </c>
      <c r="I18" s="5">
        <v>1.1</v>
      </c>
      <c r="J18" s="26">
        <v>1.2</v>
      </c>
      <c r="K18" s="5">
        <v>1.3</v>
      </c>
      <c r="L18" s="5">
        <v>1.4</v>
      </c>
      <c r="M18" s="14"/>
    </row>
    <row r="19" spans="3:13" ht="16.5" hidden="1">
      <c r="C19" s="90" t="s">
        <v>3</v>
      </c>
      <c r="D19" s="91"/>
      <c r="E19" s="5"/>
      <c r="F19" s="5"/>
      <c r="G19" s="5"/>
      <c r="H19" s="5"/>
      <c r="I19" s="5"/>
      <c r="J19" s="26"/>
      <c r="K19" s="5"/>
      <c r="L19" s="5"/>
      <c r="M19" s="14"/>
    </row>
    <row r="20" spans="3:13" ht="16.5" customHeight="1" hidden="1">
      <c r="C20" s="90" t="s">
        <v>4</v>
      </c>
      <c r="D20" s="91"/>
      <c r="E20" s="5"/>
      <c r="F20" s="5"/>
      <c r="G20" s="5"/>
      <c r="H20" s="5"/>
      <c r="I20" s="5"/>
      <c r="J20" s="26"/>
      <c r="K20" s="5"/>
      <c r="L20" s="5"/>
      <c r="M20" s="14"/>
    </row>
    <row r="21" spans="3:13" ht="17.25" hidden="1" thickBot="1">
      <c r="C21" s="101" t="s">
        <v>7</v>
      </c>
      <c r="D21" s="102"/>
      <c r="E21" s="13">
        <f aca="true" t="shared" si="1" ref="E21:L21">ROUNDUP($B$2*E18,-1)</f>
        <v>340</v>
      </c>
      <c r="F21" s="13">
        <f t="shared" si="1"/>
        <v>390</v>
      </c>
      <c r="G21" s="13">
        <f t="shared" si="1"/>
        <v>440</v>
      </c>
      <c r="H21" s="13">
        <f t="shared" si="1"/>
        <v>480</v>
      </c>
      <c r="I21" s="13">
        <f t="shared" si="1"/>
        <v>530</v>
      </c>
      <c r="J21" s="43">
        <f t="shared" si="1"/>
        <v>580</v>
      </c>
      <c r="K21" s="13">
        <f t="shared" si="1"/>
        <v>630</v>
      </c>
      <c r="L21" s="13">
        <f t="shared" si="1"/>
        <v>680</v>
      </c>
      <c r="M21" s="14"/>
    </row>
    <row r="22" spans="10:13" ht="15" hidden="1">
      <c r="J22">
        <f>1490*2+455</f>
        <v>3435</v>
      </c>
      <c r="M22">
        <f>90*2</f>
        <v>180</v>
      </c>
    </row>
    <row r="23" ht="15" hidden="1"/>
    <row r="25" spans="3:21" s="17" customFormat="1" ht="34.5">
      <c r="C25" s="44" t="s">
        <v>8</v>
      </c>
      <c r="H25" s="19"/>
      <c r="I25" s="18"/>
      <c r="L25" s="21"/>
      <c r="M25" s="18"/>
      <c r="R25" s="20"/>
      <c r="S25" s="20"/>
      <c r="T25" s="20"/>
      <c r="U25" s="20"/>
    </row>
    <row r="26" spans="3:21" s="17" customFormat="1" ht="35.25" thickBot="1">
      <c r="C26" s="44"/>
      <c r="H26" s="19"/>
      <c r="I26" s="18"/>
      <c r="L26" s="21"/>
      <c r="M26" s="18"/>
      <c r="R26" s="20"/>
      <c r="S26" s="20"/>
      <c r="T26" s="20"/>
      <c r="U26" s="20"/>
    </row>
    <row r="27" spans="2:26" s="17" customFormat="1" ht="31.5" customHeight="1" thickBot="1"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60"/>
      <c r="U27" s="20"/>
      <c r="Z27" s="22"/>
    </row>
    <row r="28" spans="2:26" s="17" customFormat="1" ht="31.5" customHeight="1" thickBot="1">
      <c r="B28" s="61"/>
      <c r="C28" s="94" t="s">
        <v>9</v>
      </c>
      <c r="D28" s="95"/>
      <c r="E28" s="54">
        <v>55</v>
      </c>
      <c r="F28" s="55">
        <v>65</v>
      </c>
      <c r="G28" s="54">
        <v>75</v>
      </c>
      <c r="H28" s="51">
        <v>85</v>
      </c>
      <c r="I28" s="52">
        <v>95</v>
      </c>
      <c r="J28" s="52">
        <v>105</v>
      </c>
      <c r="K28" s="53">
        <v>115</v>
      </c>
      <c r="L28" s="54">
        <v>125</v>
      </c>
      <c r="M28" s="63"/>
      <c r="U28" s="20"/>
      <c r="Z28" s="22"/>
    </row>
    <row r="29" spans="2:13" s="17" customFormat="1" ht="31.5" customHeight="1" thickBot="1">
      <c r="B29" s="61"/>
      <c r="C29" s="92" t="s">
        <v>31</v>
      </c>
      <c r="D29" s="93"/>
      <c r="E29" s="28">
        <f>ROUNDUP(E14+E13,-1)</f>
        <v>3760</v>
      </c>
      <c r="F29" s="48">
        <f>ROUNDUP(E29+M22-E13+F13,-1)</f>
        <v>4040</v>
      </c>
      <c r="G29" s="45">
        <f>ROUNDUP(G14+G13,-1)</f>
        <v>4210</v>
      </c>
      <c r="H29" s="56">
        <f>ROUNDUP(G29+$M$22-G13+H13,-1)</f>
        <v>4490</v>
      </c>
      <c r="I29" s="56">
        <f>ROUNDUP(H29+$M$22-H13+I13,-1)</f>
        <v>4760</v>
      </c>
      <c r="J29" s="56">
        <f>ROUNDUP(I29+$M$22-I13+J13,-1)</f>
        <v>5040</v>
      </c>
      <c r="K29" s="56">
        <f>ROUNDUP(J29+$M$22-J13+K13,-1)</f>
        <v>5320</v>
      </c>
      <c r="L29" s="50">
        <f>ROUNDUP(L14+L13,-1)</f>
        <v>5350</v>
      </c>
      <c r="M29" s="63"/>
    </row>
    <row r="30" spans="2:13" s="17" customFormat="1" ht="31.5" customHeight="1">
      <c r="B30" s="61"/>
      <c r="C30" s="107"/>
      <c r="D30" s="108"/>
      <c r="E30" s="109"/>
      <c r="F30" s="110"/>
      <c r="G30" s="109"/>
      <c r="H30" s="111"/>
      <c r="I30" s="111"/>
      <c r="J30" s="111"/>
      <c r="K30" s="111"/>
      <c r="L30" s="109"/>
      <c r="M30" s="112"/>
    </row>
    <row r="31" spans="2:13" s="17" customFormat="1" ht="31.5" customHeight="1">
      <c r="B31" s="61"/>
      <c r="C31" s="107"/>
      <c r="D31" s="108"/>
      <c r="E31" s="109"/>
      <c r="F31" s="110"/>
      <c r="G31" s="109"/>
      <c r="H31" s="111"/>
      <c r="I31" s="111"/>
      <c r="J31" s="111"/>
      <c r="K31" s="111"/>
      <c r="L31" s="109"/>
      <c r="M31" s="112"/>
    </row>
    <row r="32" spans="2:13" s="17" customFormat="1" ht="31.5" customHeight="1">
      <c r="B32" s="61"/>
      <c r="C32" s="107"/>
      <c r="D32" s="108"/>
      <c r="E32" s="109"/>
      <c r="F32" s="110"/>
      <c r="G32" s="109"/>
      <c r="H32" s="111"/>
      <c r="I32" s="111"/>
      <c r="J32" s="111"/>
      <c r="K32" s="111"/>
      <c r="L32" s="109"/>
      <c r="M32" s="112"/>
    </row>
    <row r="33" spans="2:13" s="17" customFormat="1" ht="31.5" customHeight="1">
      <c r="B33" s="61"/>
      <c r="C33" s="107"/>
      <c r="D33" s="108"/>
      <c r="E33" s="109"/>
      <c r="F33" s="110"/>
      <c r="G33" s="109"/>
      <c r="H33" s="111"/>
      <c r="I33" s="111"/>
      <c r="J33" s="111"/>
      <c r="K33" s="111"/>
      <c r="L33" s="109"/>
      <c r="M33" s="112"/>
    </row>
    <row r="34" spans="2:13" s="17" customFormat="1" ht="31.5" customHeight="1">
      <c r="B34" s="61"/>
      <c r="C34" s="107"/>
      <c r="D34" s="108"/>
      <c r="E34" s="109"/>
      <c r="F34" s="110"/>
      <c r="G34" s="109"/>
      <c r="H34" s="111"/>
      <c r="I34" s="111"/>
      <c r="J34" s="111"/>
      <c r="K34" s="111"/>
      <c r="L34" s="109"/>
      <c r="M34" s="112"/>
    </row>
    <row r="35" spans="2:13" s="17" customFormat="1" ht="31.5" customHeight="1">
      <c r="B35" s="61"/>
      <c r="C35" s="107"/>
      <c r="D35" s="108"/>
      <c r="E35" s="109"/>
      <c r="F35" s="110"/>
      <c r="G35" s="109"/>
      <c r="H35" s="111"/>
      <c r="I35" s="111"/>
      <c r="J35" s="111"/>
      <c r="K35" s="111"/>
      <c r="L35" s="109"/>
      <c r="M35" s="112"/>
    </row>
    <row r="36" spans="2:13" s="17" customFormat="1" ht="31.5" customHeight="1">
      <c r="B36" s="61"/>
      <c r="C36" s="107"/>
      <c r="D36" s="108"/>
      <c r="E36" s="109"/>
      <c r="F36" s="110"/>
      <c r="G36" s="109"/>
      <c r="H36" s="111"/>
      <c r="I36" s="111"/>
      <c r="J36" s="111"/>
      <c r="K36" s="111"/>
      <c r="L36" s="109"/>
      <c r="M36" s="112"/>
    </row>
    <row r="37" spans="2:13" s="17" customFormat="1" ht="31.5" customHeight="1">
      <c r="B37" s="61"/>
      <c r="C37" s="107"/>
      <c r="D37" s="108"/>
      <c r="E37" s="109"/>
      <c r="F37" s="110"/>
      <c r="G37" s="109"/>
      <c r="H37" s="111"/>
      <c r="I37" s="111"/>
      <c r="J37" s="111"/>
      <c r="K37" s="111"/>
      <c r="L37" s="109"/>
      <c r="M37" s="112"/>
    </row>
    <row r="38" spans="2:13" s="17" customFormat="1" ht="31.5" customHeight="1" thickBot="1">
      <c r="B38" s="69"/>
      <c r="C38" s="113"/>
      <c r="D38" s="114"/>
      <c r="E38" s="115"/>
      <c r="F38" s="116"/>
      <c r="G38" s="115"/>
      <c r="H38" s="117"/>
      <c r="I38" s="117"/>
      <c r="J38" s="117"/>
      <c r="K38" s="117"/>
      <c r="L38" s="115"/>
      <c r="M38" s="118"/>
    </row>
    <row r="39" spans="3:13" s="17" customFormat="1" ht="31.5" customHeight="1" thickBot="1">
      <c r="C39" s="107"/>
      <c r="D39" s="108"/>
      <c r="E39" s="109"/>
      <c r="F39" s="110"/>
      <c r="G39" s="109"/>
      <c r="H39" s="111"/>
      <c r="I39" s="111"/>
      <c r="J39" s="111"/>
      <c r="K39" s="111"/>
      <c r="L39" s="109"/>
      <c r="M39" s="4"/>
    </row>
    <row r="40" spans="2:14" s="17" customFormat="1" ht="31.5" customHeight="1" thickBot="1">
      <c r="B40" s="58"/>
      <c r="C40" s="122"/>
      <c r="D40" s="122"/>
      <c r="E40" s="122"/>
      <c r="F40" s="59"/>
      <c r="G40" s="123"/>
      <c r="L40" s="29"/>
      <c r="M40" s="29"/>
      <c r="N40" s="29"/>
    </row>
    <row r="41" spans="2:20" s="17" customFormat="1" ht="31.5" customHeight="1" thickBot="1">
      <c r="B41" s="61"/>
      <c r="C41" s="96" t="s">
        <v>10</v>
      </c>
      <c r="D41" s="97"/>
      <c r="E41" s="32">
        <v>55</v>
      </c>
      <c r="F41" s="46"/>
      <c r="G41" s="63"/>
      <c r="H41" s="29"/>
      <c r="I41" s="29"/>
      <c r="J41" s="29"/>
      <c r="K41" s="29"/>
      <c r="L41" s="29"/>
      <c r="M41" s="29"/>
      <c r="N41" s="29"/>
      <c r="P41" s="31"/>
      <c r="Q41" s="30"/>
      <c r="R41" s="20"/>
      <c r="S41" s="20"/>
      <c r="T41" s="20"/>
    </row>
    <row r="42" spans="2:20" s="17" customFormat="1" ht="31.5" customHeight="1" thickBot="1">
      <c r="B42" s="61"/>
      <c r="C42" s="92" t="s">
        <v>31</v>
      </c>
      <c r="D42" s="93"/>
      <c r="E42" s="28">
        <f>ROUNDUP(M14+M13,-1)</f>
        <v>4710</v>
      </c>
      <c r="F42" s="47"/>
      <c r="G42" s="63"/>
      <c r="H42" s="29"/>
      <c r="I42" s="29"/>
      <c r="J42" s="29"/>
      <c r="K42" s="29"/>
      <c r="L42" s="29"/>
      <c r="M42" s="29"/>
      <c r="N42" s="29"/>
      <c r="P42" s="33"/>
      <c r="Q42" s="33"/>
      <c r="R42" s="20"/>
      <c r="S42" s="20"/>
      <c r="T42" s="20"/>
    </row>
    <row r="43" spans="2:7" ht="33" customHeight="1">
      <c r="B43" s="124"/>
      <c r="C43" s="125"/>
      <c r="D43" s="125"/>
      <c r="E43" s="125"/>
      <c r="F43" s="125"/>
      <c r="G43" s="126"/>
    </row>
    <row r="44" spans="2:7" ht="33" customHeight="1">
      <c r="B44" s="124"/>
      <c r="C44" s="125"/>
      <c r="D44" s="125"/>
      <c r="E44" s="125"/>
      <c r="F44" s="125"/>
      <c r="G44" s="126"/>
    </row>
    <row r="45" spans="2:7" ht="33" customHeight="1">
      <c r="B45" s="124"/>
      <c r="C45" s="125"/>
      <c r="D45" s="125"/>
      <c r="E45" s="125"/>
      <c r="F45" s="125"/>
      <c r="G45" s="126"/>
    </row>
    <row r="46" spans="2:7" ht="33" customHeight="1">
      <c r="B46" s="124"/>
      <c r="C46" s="125"/>
      <c r="D46" s="125"/>
      <c r="E46" s="125"/>
      <c r="F46" s="125"/>
      <c r="G46" s="126"/>
    </row>
    <row r="47" spans="2:7" ht="33" customHeight="1">
      <c r="B47" s="124"/>
      <c r="C47" s="125"/>
      <c r="D47" s="125"/>
      <c r="E47" s="125"/>
      <c r="F47" s="125"/>
      <c r="G47" s="126"/>
    </row>
    <row r="48" spans="2:7" ht="33" customHeight="1">
      <c r="B48" s="124"/>
      <c r="C48" s="125"/>
      <c r="D48" s="125"/>
      <c r="E48" s="125"/>
      <c r="F48" s="125"/>
      <c r="G48" s="126"/>
    </row>
    <row r="49" spans="2:7" ht="33" customHeight="1" thickBot="1">
      <c r="B49" s="127"/>
      <c r="C49" s="128"/>
      <c r="D49" s="128"/>
      <c r="E49" s="128"/>
      <c r="F49" s="128"/>
      <c r="G49" s="129"/>
    </row>
    <row r="50" ht="15.75" thickBot="1"/>
    <row r="51" spans="2:13" ht="47.25" customHeight="1">
      <c r="B51" s="130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2"/>
    </row>
    <row r="52" spans="2:16" s="17" customFormat="1" ht="34.5">
      <c r="B52" s="61"/>
      <c r="C52" s="133" t="s">
        <v>11</v>
      </c>
      <c r="D52" s="23"/>
      <c r="E52" s="23"/>
      <c r="F52" s="23"/>
      <c r="G52" s="23"/>
      <c r="H52" s="134"/>
      <c r="I52" s="135">
        <v>100</v>
      </c>
      <c r="J52" s="23"/>
      <c r="K52" s="23"/>
      <c r="L52" s="136"/>
      <c r="M52" s="63"/>
      <c r="O52" s="23"/>
      <c r="P52" s="23"/>
    </row>
    <row r="53" spans="2:16" s="17" customFormat="1" ht="31.5" customHeight="1" thickBot="1">
      <c r="B53" s="61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63"/>
      <c r="O53" s="23"/>
      <c r="P53" s="23"/>
    </row>
    <row r="54" spans="2:16" s="17" customFormat="1" ht="31.5" customHeight="1" thickBot="1">
      <c r="B54" s="61"/>
      <c r="C54" s="94" t="s">
        <v>9</v>
      </c>
      <c r="D54" s="95"/>
      <c r="E54" s="35">
        <v>55</v>
      </c>
      <c r="F54" s="36">
        <v>65</v>
      </c>
      <c r="G54" s="36">
        <v>75</v>
      </c>
      <c r="H54" s="36">
        <v>85</v>
      </c>
      <c r="I54" s="37">
        <v>95</v>
      </c>
      <c r="J54" s="38">
        <v>105</v>
      </c>
      <c r="K54" s="39">
        <v>115</v>
      </c>
      <c r="L54" s="40">
        <v>125</v>
      </c>
      <c r="M54" s="63"/>
      <c r="O54" s="23"/>
      <c r="P54" s="23"/>
    </row>
    <row r="55" spans="2:16" s="17" customFormat="1" ht="31.5" customHeight="1" thickBot="1">
      <c r="B55" s="61"/>
      <c r="C55" s="92" t="s">
        <v>31</v>
      </c>
      <c r="D55" s="93"/>
      <c r="E55" s="87">
        <f>ROUNDUP(F55-$M$22-F21+E21,-1)</f>
        <v>2880</v>
      </c>
      <c r="F55" s="49">
        <f>ROUNDUP(G55-$M$22-G21+F21,-1)</f>
        <v>3110</v>
      </c>
      <c r="G55" s="49">
        <f>ROUNDUP(H55-$M$22-H21+G21,-1)</f>
        <v>3340</v>
      </c>
      <c r="H55" s="49">
        <f>ROUNDUP(I55-$M$22-I21+H21,-1)</f>
        <v>3560</v>
      </c>
      <c r="I55" s="49">
        <f>ROUNDUP(J55-$M$22-J21+I21,-1)</f>
        <v>3790</v>
      </c>
      <c r="J55" s="41">
        <f>ROUNDUP(J22+J21,-1)</f>
        <v>4020</v>
      </c>
      <c r="K55" s="42">
        <f>ROUNDUP(J55+$M$22-J21+K21,-1)</f>
        <v>4250</v>
      </c>
      <c r="L55" s="88">
        <f>ROUNDUP(K55+$M$22-K21+L21,-1)</f>
        <v>4480</v>
      </c>
      <c r="M55" s="63"/>
      <c r="O55" s="23"/>
      <c r="P55" s="23"/>
    </row>
    <row r="56" spans="2:16" s="17" customFormat="1" ht="31.5" customHeight="1">
      <c r="B56" s="61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137"/>
      <c r="N56" s="29"/>
      <c r="O56" s="23"/>
      <c r="P56" s="23"/>
    </row>
    <row r="57" spans="2:13" ht="15">
      <c r="B57" s="124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6"/>
    </row>
    <row r="58" spans="2:13" ht="15">
      <c r="B58" s="124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6"/>
    </row>
    <row r="59" spans="2:13" ht="15">
      <c r="B59" s="124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6"/>
    </row>
    <row r="60" spans="2:13" ht="15">
      <c r="B60" s="124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6"/>
    </row>
    <row r="61" spans="2:13" ht="15"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6"/>
    </row>
    <row r="62" spans="2:13" ht="15">
      <c r="B62" s="124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6"/>
    </row>
    <row r="63" spans="2:13" ht="15"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6"/>
    </row>
    <row r="64" spans="2:13" ht="15">
      <c r="B64" s="124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6"/>
    </row>
    <row r="65" spans="2:13" ht="15">
      <c r="B65" s="124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6"/>
    </row>
    <row r="66" spans="2:13" ht="15">
      <c r="B66" s="124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6"/>
    </row>
    <row r="67" spans="2:13" ht="15">
      <c r="B67" s="124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6"/>
    </row>
    <row r="68" spans="2:13" ht="15.75" thickBot="1">
      <c r="B68" s="127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9"/>
    </row>
    <row r="70" spans="3:16" s="17" customFormat="1" ht="31.5" customHeight="1" thickBot="1"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</row>
    <row r="71" spans="2:16" s="17" customFormat="1" ht="31.5" customHeight="1" thickBot="1">
      <c r="B71" s="23"/>
      <c r="C71" s="23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23"/>
      <c r="O71" s="23"/>
      <c r="P71" s="23"/>
    </row>
    <row r="72" spans="2:16" s="17" customFormat="1" ht="31.5" customHeight="1">
      <c r="B72" s="58"/>
      <c r="C72" s="59"/>
      <c r="D72" s="59"/>
      <c r="E72" s="59"/>
      <c r="F72" s="59"/>
      <c r="G72" s="59"/>
      <c r="H72" s="156" t="s">
        <v>14</v>
      </c>
      <c r="I72" s="59"/>
      <c r="J72" s="59"/>
      <c r="K72" s="59"/>
      <c r="L72" s="59"/>
      <c r="M72" s="60"/>
      <c r="N72" s="23"/>
      <c r="O72" s="23"/>
      <c r="P72" s="23"/>
    </row>
    <row r="73" spans="2:16" s="17" customFormat="1" ht="31.5" customHeight="1">
      <c r="B73" s="61"/>
      <c r="C73" s="23"/>
      <c r="D73" s="23"/>
      <c r="E73" s="23"/>
      <c r="F73" s="23"/>
      <c r="G73" s="23"/>
      <c r="H73" s="64" t="s">
        <v>15</v>
      </c>
      <c r="I73" s="23"/>
      <c r="J73" s="23"/>
      <c r="K73" s="23"/>
      <c r="L73" s="65"/>
      <c r="M73" s="137"/>
      <c r="N73" s="23"/>
      <c r="O73" s="23"/>
      <c r="P73" s="23"/>
    </row>
    <row r="74" spans="2:16" s="17" customFormat="1" ht="31.5" customHeight="1">
      <c r="B74" s="61"/>
      <c r="C74" s="23"/>
      <c r="D74" s="23"/>
      <c r="E74" s="23"/>
      <c r="F74" s="23"/>
      <c r="G74" s="23"/>
      <c r="H74" s="64" t="s">
        <v>16</v>
      </c>
      <c r="I74" s="23"/>
      <c r="J74" s="23"/>
      <c r="K74" s="23"/>
      <c r="L74" s="65" t="s">
        <v>17</v>
      </c>
      <c r="M74" s="63"/>
      <c r="N74" s="23"/>
      <c r="O74" s="23"/>
      <c r="P74" s="23"/>
    </row>
    <row r="75" spans="2:16" s="17" customFormat="1" ht="31.5" customHeight="1">
      <c r="B75" s="61"/>
      <c r="C75" s="23"/>
      <c r="D75" s="23"/>
      <c r="E75" s="23"/>
      <c r="F75" s="23"/>
      <c r="G75" s="23"/>
      <c r="H75" s="66" t="s">
        <v>18</v>
      </c>
      <c r="I75" s="23"/>
      <c r="J75" s="23"/>
      <c r="K75" s="23"/>
      <c r="L75" s="65" t="s">
        <v>19</v>
      </c>
      <c r="M75" s="63"/>
      <c r="N75" s="23"/>
      <c r="O75" s="23"/>
      <c r="P75" s="23"/>
    </row>
    <row r="76" spans="2:16" s="17" customFormat="1" ht="31.5" customHeight="1">
      <c r="B76" s="61"/>
      <c r="C76" s="23"/>
      <c r="D76" s="23"/>
      <c r="E76" s="23"/>
      <c r="F76" s="23"/>
      <c r="G76" s="23"/>
      <c r="H76" s="67" t="s">
        <v>20</v>
      </c>
      <c r="I76" s="23"/>
      <c r="J76" s="23"/>
      <c r="K76" s="23"/>
      <c r="L76" s="65" t="s">
        <v>21</v>
      </c>
      <c r="M76" s="63"/>
      <c r="N76" s="23"/>
      <c r="O76" s="23"/>
      <c r="P76" s="23"/>
    </row>
    <row r="77" spans="2:16" s="17" customFormat="1" ht="31.5" customHeight="1">
      <c r="B77" s="61"/>
      <c r="C77" s="23"/>
      <c r="D77" s="23"/>
      <c r="E77" s="23"/>
      <c r="F77" s="23"/>
      <c r="G77" s="23"/>
      <c r="H77" s="66" t="s">
        <v>22</v>
      </c>
      <c r="I77" s="23"/>
      <c r="J77" s="23"/>
      <c r="K77" s="23"/>
      <c r="L77" s="65" t="s">
        <v>23</v>
      </c>
      <c r="M77" s="63"/>
      <c r="N77" s="23"/>
      <c r="O77" s="23"/>
      <c r="P77" s="23"/>
    </row>
    <row r="78" spans="2:16" s="17" customFormat="1" ht="31.5" customHeight="1">
      <c r="B78" s="61"/>
      <c r="C78" s="23"/>
      <c r="D78" s="23"/>
      <c r="E78" s="23"/>
      <c r="F78" s="23"/>
      <c r="G78" s="23"/>
      <c r="H78" s="89" t="s">
        <v>24</v>
      </c>
      <c r="I78" s="89"/>
      <c r="J78" s="89"/>
      <c r="K78" s="89"/>
      <c r="L78" s="89"/>
      <c r="M78" s="63"/>
      <c r="N78" s="23"/>
      <c r="O78" s="23"/>
      <c r="P78" s="23"/>
    </row>
    <row r="79" spans="2:16" s="17" customFormat="1" ht="31.5" customHeight="1">
      <c r="B79" s="61"/>
      <c r="C79" s="23"/>
      <c r="D79" s="23"/>
      <c r="E79" s="23"/>
      <c r="F79" s="23"/>
      <c r="G79" s="23"/>
      <c r="H79" s="89"/>
      <c r="I79" s="89"/>
      <c r="J79" s="89"/>
      <c r="K79" s="89"/>
      <c r="L79" s="89"/>
      <c r="M79" s="63"/>
      <c r="N79" s="23"/>
      <c r="O79" s="23"/>
      <c r="P79" s="23"/>
    </row>
    <row r="80" spans="2:16" s="17" customFormat="1" ht="31.5" customHeight="1">
      <c r="B80" s="61"/>
      <c r="C80" s="23"/>
      <c r="D80" s="23"/>
      <c r="E80" s="23"/>
      <c r="F80" s="23"/>
      <c r="G80" s="23"/>
      <c r="H80" s="140" t="s">
        <v>40</v>
      </c>
      <c r="I80" s="141"/>
      <c r="J80" s="141"/>
      <c r="K80" s="141"/>
      <c r="L80" s="142"/>
      <c r="M80" s="63"/>
      <c r="N80" s="23"/>
      <c r="O80" s="23"/>
      <c r="P80" s="23"/>
    </row>
    <row r="81" spans="2:16" s="17" customFormat="1" ht="31.5" customHeight="1">
      <c r="B81" s="61"/>
      <c r="C81" s="23"/>
      <c r="D81" s="23"/>
      <c r="E81" s="23"/>
      <c r="F81" s="23"/>
      <c r="G81" s="23"/>
      <c r="H81" s="143"/>
      <c r="I81" s="144"/>
      <c r="J81" s="144"/>
      <c r="K81" s="144"/>
      <c r="L81" s="145"/>
      <c r="M81" s="63"/>
      <c r="N81" s="23"/>
      <c r="O81" s="23"/>
      <c r="P81" s="23"/>
    </row>
    <row r="82" spans="2:16" s="17" customFormat="1" ht="31.5" customHeight="1" thickBot="1">
      <c r="B82" s="69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1"/>
      <c r="N82" s="23"/>
      <c r="O82" s="68"/>
      <c r="P82" s="23"/>
    </row>
    <row r="83" spans="2:16" s="17" customFormat="1" ht="31.5" customHeight="1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</row>
    <row r="84" spans="3:16" s="17" customFormat="1" ht="31.5" customHeight="1" thickBot="1">
      <c r="C84" s="23"/>
      <c r="D84" s="23"/>
      <c r="E84" s="23"/>
      <c r="F84" s="23"/>
      <c r="G84" s="23"/>
      <c r="H84" s="23"/>
      <c r="I84" s="23"/>
      <c r="J84" s="23"/>
      <c r="K84" s="23"/>
      <c r="N84" s="23"/>
      <c r="O84" s="23"/>
      <c r="P84" s="23"/>
    </row>
    <row r="85" spans="3:18" s="17" customFormat="1" ht="31.5" customHeight="1" thickTop="1">
      <c r="C85" s="72"/>
      <c r="D85" s="73"/>
      <c r="E85" s="73"/>
      <c r="F85" s="73"/>
      <c r="G85" s="73"/>
      <c r="H85" s="73"/>
      <c r="I85" s="73"/>
      <c r="J85" s="74"/>
      <c r="K85" s="75"/>
      <c r="O85" s="76"/>
      <c r="P85" s="76"/>
      <c r="Q85" s="77"/>
      <c r="R85" s="77"/>
    </row>
    <row r="86" spans="3:18" s="17" customFormat="1" ht="31.5" customHeight="1">
      <c r="C86" s="78"/>
      <c r="D86" s="79" t="s">
        <v>26</v>
      </c>
      <c r="E86" s="80"/>
      <c r="F86" s="23"/>
      <c r="G86" s="23"/>
      <c r="H86" s="23"/>
      <c r="I86" s="23"/>
      <c r="J86" s="81"/>
      <c r="K86" s="75"/>
      <c r="O86" s="76"/>
      <c r="P86" s="76"/>
      <c r="Q86" s="77"/>
      <c r="R86" s="77"/>
    </row>
    <row r="87" spans="3:18" s="17" customFormat="1" ht="31.5" customHeight="1">
      <c r="C87" s="78"/>
      <c r="D87" s="82" t="s">
        <v>27</v>
      </c>
      <c r="E87" s="80"/>
      <c r="F87" s="23"/>
      <c r="G87" s="23"/>
      <c r="H87" s="23"/>
      <c r="I87" s="23"/>
      <c r="J87" s="81"/>
      <c r="K87" s="75"/>
      <c r="L87" s="76"/>
      <c r="M87" s="76"/>
      <c r="N87" s="76"/>
      <c r="O87" s="76"/>
      <c r="P87" s="76"/>
      <c r="Q87" s="77"/>
      <c r="R87" s="77"/>
    </row>
    <row r="88" spans="3:11" s="17" customFormat="1" ht="31.5" customHeight="1">
      <c r="C88" s="78"/>
      <c r="D88" s="82" t="s">
        <v>28</v>
      </c>
      <c r="E88" s="80"/>
      <c r="F88" s="23"/>
      <c r="G88" s="23"/>
      <c r="H88" s="23"/>
      <c r="I88" s="23"/>
      <c r="J88" s="81"/>
      <c r="K88" s="23"/>
    </row>
    <row r="89" spans="3:11" s="17" customFormat="1" ht="31.5" customHeight="1" thickBot="1">
      <c r="C89" s="83"/>
      <c r="D89" s="84"/>
      <c r="E89" s="84"/>
      <c r="F89" s="84"/>
      <c r="G89" s="84"/>
      <c r="H89" s="84"/>
      <c r="I89" s="84"/>
      <c r="J89" s="85"/>
      <c r="K89" s="23"/>
    </row>
    <row r="90" spans="10:11" s="17" customFormat="1" ht="31.5" customHeight="1" thickTop="1">
      <c r="J90" s="23"/>
      <c r="K90" s="23"/>
    </row>
  </sheetData>
  <sheetProtection/>
  <mergeCells count="22">
    <mergeCell ref="H80:L81"/>
    <mergeCell ref="C8:K8"/>
    <mergeCell ref="C9:D9"/>
    <mergeCell ref="C10:D10"/>
    <mergeCell ref="C11:D11"/>
    <mergeCell ref="C12:D12"/>
    <mergeCell ref="C2:F4"/>
    <mergeCell ref="I1:M5"/>
    <mergeCell ref="C13:D13"/>
    <mergeCell ref="C16:K16"/>
    <mergeCell ref="C17:D17"/>
    <mergeCell ref="C18:D18"/>
    <mergeCell ref="C19:D19"/>
    <mergeCell ref="C20:D20"/>
    <mergeCell ref="C55:D55"/>
    <mergeCell ref="C21:D21"/>
    <mergeCell ref="C28:D28"/>
    <mergeCell ref="C29:D29"/>
    <mergeCell ref="C41:D41"/>
    <mergeCell ref="C42:D42"/>
    <mergeCell ref="C54:D54"/>
    <mergeCell ref="H78:L79"/>
  </mergeCells>
  <printOptions/>
  <pageMargins left="0.7086614173228347" right="0.18" top="0.21" bottom="0.4" header="0.17" footer="0.31496062992125984"/>
  <pageSetup fitToHeight="1" fitToWidth="1" horizontalDpi="600" verticalDpi="600" orientation="portrait" paperSize="9" scale="4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90"/>
  <sheetViews>
    <sheetView tabSelected="1" view="pageBreakPreview" zoomScale="60" zoomScaleNormal="55" zoomScalePageLayoutView="0" workbookViewId="0" topLeftCell="A1">
      <selection activeCell="A1" sqref="A1"/>
    </sheetView>
  </sheetViews>
  <sheetFormatPr defaultColWidth="9.140625" defaultRowHeight="15"/>
  <cols>
    <col min="1" max="1" width="5.28125" style="0" customWidth="1"/>
    <col min="2" max="2" width="8.140625" style="0" customWidth="1"/>
    <col min="3" max="4" width="31.28125" style="0" customWidth="1"/>
    <col min="5" max="14" width="16.57421875" style="0" customWidth="1"/>
    <col min="15" max="15" width="5.00390625" style="0" customWidth="1"/>
    <col min="16" max="17" width="14.7109375" style="0" customWidth="1"/>
    <col min="18" max="21" width="9.7109375" style="0" customWidth="1"/>
    <col min="22" max="22" width="5.421875" style="0" customWidth="1"/>
    <col min="23" max="23" width="7.421875" style="0" customWidth="1"/>
    <col min="24" max="24" width="9.28125" style="0" customWidth="1"/>
    <col min="25" max="25" width="0.5625" style="0" customWidth="1"/>
    <col min="26" max="28" width="5.140625" style="0" customWidth="1"/>
  </cols>
  <sheetData>
    <row r="1" spans="3:16" ht="20.25" customHeight="1">
      <c r="C1" s="6" t="s">
        <v>5</v>
      </c>
      <c r="D1" s="7"/>
      <c r="E1" s="7"/>
      <c r="F1" s="7"/>
      <c r="G1" s="7"/>
      <c r="H1" s="7"/>
      <c r="I1" s="121" t="s">
        <v>13</v>
      </c>
      <c r="J1" s="121"/>
      <c r="K1" s="121"/>
      <c r="L1" s="121"/>
      <c r="M1" s="121"/>
      <c r="N1" s="120"/>
      <c r="O1" s="57"/>
      <c r="P1" s="57"/>
    </row>
    <row r="2" spans="2:16" ht="15" customHeight="1">
      <c r="B2" s="86">
        <f>320*2</f>
        <v>640</v>
      </c>
      <c r="C2" s="103" t="s">
        <v>39</v>
      </c>
      <c r="D2" s="103"/>
      <c r="E2" s="103"/>
      <c r="F2" s="119"/>
      <c r="G2" s="119"/>
      <c r="H2" s="119"/>
      <c r="I2" s="121"/>
      <c r="J2" s="121"/>
      <c r="K2" s="121"/>
      <c r="L2" s="121"/>
      <c r="M2" s="121"/>
      <c r="N2" s="120"/>
      <c r="O2" s="57"/>
      <c r="P2" s="57"/>
    </row>
    <row r="3" spans="2:16" ht="15" customHeight="1">
      <c r="B3" s="86">
        <v>286</v>
      </c>
      <c r="C3" s="103"/>
      <c r="D3" s="103"/>
      <c r="E3" s="103"/>
      <c r="F3" s="119"/>
      <c r="G3" s="119"/>
      <c r="H3" s="119"/>
      <c r="I3" s="121"/>
      <c r="J3" s="121"/>
      <c r="K3" s="121"/>
      <c r="L3" s="121"/>
      <c r="M3" s="121"/>
      <c r="N3" s="120"/>
      <c r="O3" s="57"/>
      <c r="P3" s="57"/>
    </row>
    <row r="4" spans="2:16" ht="40.5" customHeight="1">
      <c r="B4" s="86">
        <v>23.2</v>
      </c>
      <c r="C4" s="103"/>
      <c r="D4" s="103"/>
      <c r="E4" s="103"/>
      <c r="F4" s="119"/>
      <c r="G4" s="119"/>
      <c r="H4" s="119"/>
      <c r="I4" s="121"/>
      <c r="J4" s="121"/>
      <c r="K4" s="121"/>
      <c r="L4" s="121"/>
      <c r="M4" s="121"/>
      <c r="N4" s="120"/>
      <c r="O4" s="57"/>
      <c r="P4" s="57"/>
    </row>
    <row r="5" spans="3:14" ht="20.25">
      <c r="C5" s="9" t="s">
        <v>6</v>
      </c>
      <c r="D5" s="8"/>
      <c r="E5" s="10"/>
      <c r="F5" s="10"/>
      <c r="G5" s="10"/>
      <c r="H5" s="10"/>
      <c r="I5" s="121"/>
      <c r="J5" s="121"/>
      <c r="K5" s="121"/>
      <c r="L5" s="121"/>
      <c r="M5" s="121"/>
      <c r="N5" s="120"/>
    </row>
    <row r="6" spans="3:14" ht="30.75" customHeight="1" hidden="1">
      <c r="C6" s="11"/>
      <c r="D6" s="11"/>
      <c r="E6" s="11"/>
      <c r="F6" s="11"/>
      <c r="G6" s="11"/>
      <c r="H6" s="11"/>
      <c r="I6" s="11"/>
      <c r="J6" s="11"/>
      <c r="K6" s="11"/>
      <c r="L6" s="12"/>
      <c r="M6" s="12"/>
      <c r="N6" s="12"/>
    </row>
    <row r="7" spans="3:11" ht="30.75" customHeight="1" hidden="1" thickBot="1">
      <c r="C7" s="44" t="s">
        <v>8</v>
      </c>
      <c r="D7" s="1"/>
      <c r="E7" s="2"/>
      <c r="F7" s="2"/>
      <c r="G7" s="3"/>
      <c r="H7" s="2"/>
      <c r="I7" s="4"/>
      <c r="J7" s="4"/>
      <c r="K7" s="1"/>
    </row>
    <row r="8" spans="3:11" ht="30.75" customHeight="1" hidden="1" thickBot="1">
      <c r="C8" s="106" t="s">
        <v>0</v>
      </c>
      <c r="D8" s="106"/>
      <c r="E8" s="106"/>
      <c r="F8" s="106"/>
      <c r="G8" s="106"/>
      <c r="H8" s="106"/>
      <c r="I8" s="106"/>
      <c r="J8" s="106"/>
      <c r="K8" s="106"/>
    </row>
    <row r="9" spans="3:23" ht="30.75" customHeight="1" hidden="1">
      <c r="C9" s="104" t="s">
        <v>1</v>
      </c>
      <c r="D9" s="105"/>
      <c r="E9" s="25">
        <v>55</v>
      </c>
      <c r="F9" s="16">
        <v>65</v>
      </c>
      <c r="G9" s="25">
        <v>75</v>
      </c>
      <c r="H9" s="16">
        <v>85</v>
      </c>
      <c r="I9" s="16">
        <v>95</v>
      </c>
      <c r="J9" s="16">
        <v>105</v>
      </c>
      <c r="K9" s="16">
        <v>115</v>
      </c>
      <c r="L9" s="25">
        <v>125</v>
      </c>
      <c r="M9" s="25" t="s">
        <v>12</v>
      </c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3:13" ht="30.75" customHeight="1" hidden="1">
      <c r="C10" s="90" t="s">
        <v>2</v>
      </c>
      <c r="D10" s="91"/>
      <c r="E10" s="26">
        <v>1.2</v>
      </c>
      <c r="F10" s="5">
        <v>1.4</v>
      </c>
      <c r="G10" s="26">
        <v>1.6</v>
      </c>
      <c r="H10" s="5">
        <v>1.8</v>
      </c>
      <c r="I10" s="5">
        <v>2</v>
      </c>
      <c r="J10" s="5">
        <v>2.2</v>
      </c>
      <c r="K10" s="5">
        <v>2.4</v>
      </c>
      <c r="L10" s="26">
        <v>2.6</v>
      </c>
      <c r="M10" s="26">
        <v>1.8</v>
      </c>
    </row>
    <row r="11" spans="3:13" ht="30.75" customHeight="1" hidden="1">
      <c r="C11" s="90" t="s">
        <v>3</v>
      </c>
      <c r="D11" s="91"/>
      <c r="E11" s="26"/>
      <c r="F11" s="5"/>
      <c r="G11" s="26"/>
      <c r="H11" s="5"/>
      <c r="I11" s="5"/>
      <c r="J11" s="5"/>
      <c r="K11" s="5"/>
      <c r="L11" s="26"/>
      <c r="M11" s="26"/>
    </row>
    <row r="12" spans="3:13" ht="30.75" customHeight="1" hidden="1">
      <c r="C12" s="90" t="s">
        <v>4</v>
      </c>
      <c r="D12" s="91"/>
      <c r="E12" s="26"/>
      <c r="F12" s="5"/>
      <c r="G12" s="26"/>
      <c r="H12" s="5"/>
      <c r="I12" s="5"/>
      <c r="J12" s="5"/>
      <c r="K12" s="5"/>
      <c r="L12" s="26"/>
      <c r="M12" s="26"/>
    </row>
    <row r="13" spans="3:13" ht="17.25" hidden="1" thickBot="1">
      <c r="C13" s="101" t="s">
        <v>7</v>
      </c>
      <c r="D13" s="102"/>
      <c r="E13" s="27">
        <f aca="true" t="shared" si="0" ref="E13:M13">ROUNDUP($B$2*E10,-1)</f>
        <v>770</v>
      </c>
      <c r="F13" s="13">
        <f t="shared" si="0"/>
        <v>900</v>
      </c>
      <c r="G13" s="27">
        <f t="shared" si="0"/>
        <v>1030</v>
      </c>
      <c r="H13" s="13">
        <f t="shared" si="0"/>
        <v>1160</v>
      </c>
      <c r="I13" s="13">
        <f t="shared" si="0"/>
        <v>1280</v>
      </c>
      <c r="J13" s="13">
        <f t="shared" si="0"/>
        <v>1410</v>
      </c>
      <c r="K13" s="13">
        <f t="shared" si="0"/>
        <v>1540</v>
      </c>
      <c r="L13" s="27">
        <f t="shared" si="0"/>
        <v>1670</v>
      </c>
      <c r="M13" s="27">
        <f t="shared" si="0"/>
        <v>1160</v>
      </c>
    </row>
    <row r="14" spans="5:13" ht="15" hidden="1">
      <c r="E14">
        <f>1590*2</f>
        <v>3180</v>
      </c>
      <c r="G14">
        <f>1720*2</f>
        <v>3440</v>
      </c>
      <c r="L14">
        <f>2050*2</f>
        <v>4100</v>
      </c>
      <c r="M14">
        <f>1920*2</f>
        <v>3840</v>
      </c>
    </row>
    <row r="15" ht="35.25" hidden="1" thickBot="1">
      <c r="C15" s="44" t="s">
        <v>11</v>
      </c>
    </row>
    <row r="16" spans="3:11" ht="16.5" hidden="1" thickBot="1">
      <c r="C16" s="98"/>
      <c r="D16" s="99"/>
      <c r="E16" s="99"/>
      <c r="F16" s="99"/>
      <c r="G16" s="99"/>
      <c r="H16" s="99"/>
      <c r="I16" s="99"/>
      <c r="J16" s="99"/>
      <c r="K16" s="100"/>
    </row>
    <row r="17" spans="3:13" ht="17.25" customHeight="1" hidden="1">
      <c r="C17" s="104" t="s">
        <v>1</v>
      </c>
      <c r="D17" s="105"/>
      <c r="E17" s="16">
        <v>55</v>
      </c>
      <c r="F17" s="16">
        <v>65</v>
      </c>
      <c r="G17" s="16">
        <v>75</v>
      </c>
      <c r="H17" s="16">
        <v>85</v>
      </c>
      <c r="I17" s="16">
        <v>95</v>
      </c>
      <c r="J17" s="25">
        <v>105</v>
      </c>
      <c r="K17" s="16">
        <v>115</v>
      </c>
      <c r="L17" s="16">
        <v>125</v>
      </c>
      <c r="M17" s="15"/>
    </row>
    <row r="18" spans="3:13" ht="16.5" hidden="1">
      <c r="C18" s="90" t="s">
        <v>2</v>
      </c>
      <c r="D18" s="91"/>
      <c r="E18" s="5">
        <v>0.7</v>
      </c>
      <c r="F18" s="5">
        <v>0.8</v>
      </c>
      <c r="G18" s="5">
        <v>0.9</v>
      </c>
      <c r="H18" s="5">
        <v>1</v>
      </c>
      <c r="I18" s="5">
        <v>1.1</v>
      </c>
      <c r="J18" s="26">
        <v>1.2</v>
      </c>
      <c r="K18" s="5">
        <v>1.3</v>
      </c>
      <c r="L18" s="5">
        <v>1.4</v>
      </c>
      <c r="M18" s="14"/>
    </row>
    <row r="19" spans="3:13" ht="16.5" hidden="1">
      <c r="C19" s="90" t="s">
        <v>3</v>
      </c>
      <c r="D19" s="91"/>
      <c r="E19" s="5"/>
      <c r="F19" s="5"/>
      <c r="G19" s="5"/>
      <c r="H19" s="5"/>
      <c r="I19" s="5"/>
      <c r="J19" s="26"/>
      <c r="K19" s="5"/>
      <c r="L19" s="5"/>
      <c r="M19" s="14"/>
    </row>
    <row r="20" spans="3:13" ht="16.5" customHeight="1" hidden="1">
      <c r="C20" s="90" t="s">
        <v>4</v>
      </c>
      <c r="D20" s="91"/>
      <c r="E20" s="5"/>
      <c r="F20" s="5"/>
      <c r="G20" s="5"/>
      <c r="H20" s="5"/>
      <c r="I20" s="5"/>
      <c r="J20" s="26"/>
      <c r="K20" s="5"/>
      <c r="L20" s="5"/>
      <c r="M20" s="14"/>
    </row>
    <row r="21" spans="3:13" ht="17.25" hidden="1" thickBot="1">
      <c r="C21" s="101" t="s">
        <v>7</v>
      </c>
      <c r="D21" s="102"/>
      <c r="E21" s="13">
        <f aca="true" t="shared" si="1" ref="E21:L21">ROUNDUP($B$2*E18,-1)</f>
        <v>450</v>
      </c>
      <c r="F21" s="13">
        <f t="shared" si="1"/>
        <v>520</v>
      </c>
      <c r="G21" s="13">
        <f t="shared" si="1"/>
        <v>580</v>
      </c>
      <c r="H21" s="13">
        <f t="shared" si="1"/>
        <v>640</v>
      </c>
      <c r="I21" s="13">
        <f t="shared" si="1"/>
        <v>710</v>
      </c>
      <c r="J21" s="43">
        <f t="shared" si="1"/>
        <v>770</v>
      </c>
      <c r="K21" s="13">
        <f t="shared" si="1"/>
        <v>840</v>
      </c>
      <c r="L21" s="13">
        <f t="shared" si="1"/>
        <v>900</v>
      </c>
      <c r="M21" s="14"/>
    </row>
    <row r="22" spans="10:13" ht="15" hidden="1">
      <c r="J22">
        <f>1490*2+455</f>
        <v>3435</v>
      </c>
      <c r="M22">
        <f>90*2</f>
        <v>180</v>
      </c>
    </row>
    <row r="25" spans="3:21" s="17" customFormat="1" ht="34.5">
      <c r="C25" s="44" t="s">
        <v>8</v>
      </c>
      <c r="H25" s="19"/>
      <c r="I25" s="18"/>
      <c r="L25" s="21"/>
      <c r="M25" s="18"/>
      <c r="R25" s="20"/>
      <c r="S25" s="20"/>
      <c r="T25" s="20"/>
      <c r="U25" s="20"/>
    </row>
    <row r="26" spans="3:21" s="17" customFormat="1" ht="35.25" thickBot="1">
      <c r="C26" s="44"/>
      <c r="H26" s="19"/>
      <c r="I26" s="18"/>
      <c r="L26" s="21"/>
      <c r="M26" s="18"/>
      <c r="R26" s="20"/>
      <c r="S26" s="20"/>
      <c r="T26" s="20"/>
      <c r="U26" s="20"/>
    </row>
    <row r="27" spans="2:26" s="17" customFormat="1" ht="31.5" customHeight="1" thickBot="1"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60"/>
      <c r="U27" s="20"/>
      <c r="Z27" s="22"/>
    </row>
    <row r="28" spans="2:26" s="17" customFormat="1" ht="31.5" customHeight="1" thickBot="1">
      <c r="B28" s="61"/>
      <c r="C28" s="94" t="s">
        <v>9</v>
      </c>
      <c r="D28" s="95"/>
      <c r="E28" s="54">
        <v>55</v>
      </c>
      <c r="F28" s="55">
        <v>65</v>
      </c>
      <c r="G28" s="54">
        <v>75</v>
      </c>
      <c r="H28" s="51">
        <v>85</v>
      </c>
      <c r="I28" s="52">
        <v>95</v>
      </c>
      <c r="J28" s="52">
        <v>105</v>
      </c>
      <c r="K28" s="53">
        <v>115</v>
      </c>
      <c r="L28" s="54">
        <v>125</v>
      </c>
      <c r="M28" s="63"/>
      <c r="U28" s="20"/>
      <c r="Z28" s="22"/>
    </row>
    <row r="29" spans="2:13" s="17" customFormat="1" ht="31.5" customHeight="1" thickBot="1">
      <c r="B29" s="61"/>
      <c r="C29" s="92" t="s">
        <v>32</v>
      </c>
      <c r="D29" s="93"/>
      <c r="E29" s="28">
        <f>ROUNDUP(E14+E13,-1)</f>
        <v>3950</v>
      </c>
      <c r="F29" s="48">
        <f>ROUNDUP(E29+M22-E13+F13,-1)</f>
        <v>4260</v>
      </c>
      <c r="G29" s="45">
        <f>ROUNDUP(G14+G13,-1)</f>
        <v>4470</v>
      </c>
      <c r="H29" s="56">
        <f>ROUNDUP(G29+$M$22-G13+H13,-1)</f>
        <v>4780</v>
      </c>
      <c r="I29" s="56">
        <f>ROUNDUP(H29+$M$22-H13+I13,-1)</f>
        <v>5080</v>
      </c>
      <c r="J29" s="56">
        <f>ROUNDUP(I29+$M$22-I13+J13,-1)</f>
        <v>5390</v>
      </c>
      <c r="K29" s="56">
        <f>ROUNDUP(J29+$M$22-J13+K13,-1)</f>
        <v>5700</v>
      </c>
      <c r="L29" s="50">
        <f>ROUNDUP(L14+L13,-1)</f>
        <v>5770</v>
      </c>
      <c r="M29" s="63"/>
    </row>
    <row r="30" spans="2:13" s="17" customFormat="1" ht="31.5" customHeight="1">
      <c r="B30" s="61"/>
      <c r="C30" s="107"/>
      <c r="D30" s="108"/>
      <c r="E30" s="109"/>
      <c r="F30" s="110"/>
      <c r="G30" s="109"/>
      <c r="H30" s="111"/>
      <c r="I30" s="111"/>
      <c r="J30" s="111"/>
      <c r="K30" s="111"/>
      <c r="L30" s="109"/>
      <c r="M30" s="112"/>
    </row>
    <row r="31" spans="2:13" s="17" customFormat="1" ht="31.5" customHeight="1">
      <c r="B31" s="61"/>
      <c r="C31" s="107"/>
      <c r="D31" s="108"/>
      <c r="E31" s="109"/>
      <c r="F31" s="110"/>
      <c r="G31" s="109"/>
      <c r="H31" s="111"/>
      <c r="I31" s="111"/>
      <c r="J31" s="111"/>
      <c r="K31" s="111"/>
      <c r="L31" s="109"/>
      <c r="M31" s="112"/>
    </row>
    <row r="32" spans="2:13" s="17" customFormat="1" ht="31.5" customHeight="1">
      <c r="B32" s="61"/>
      <c r="C32" s="107"/>
      <c r="D32" s="108"/>
      <c r="E32" s="109"/>
      <c r="F32" s="110"/>
      <c r="G32" s="109"/>
      <c r="H32" s="111"/>
      <c r="I32" s="111"/>
      <c r="J32" s="111"/>
      <c r="K32" s="111"/>
      <c r="L32" s="109"/>
      <c r="M32" s="112"/>
    </row>
    <row r="33" spans="2:13" s="17" customFormat="1" ht="31.5" customHeight="1">
      <c r="B33" s="61"/>
      <c r="C33" s="107"/>
      <c r="D33" s="108"/>
      <c r="E33" s="109"/>
      <c r="F33" s="110"/>
      <c r="G33" s="109"/>
      <c r="H33" s="111"/>
      <c r="I33" s="111"/>
      <c r="J33" s="111"/>
      <c r="K33" s="111"/>
      <c r="L33" s="109"/>
      <c r="M33" s="112"/>
    </row>
    <row r="34" spans="2:13" s="17" customFormat="1" ht="31.5" customHeight="1">
      <c r="B34" s="61"/>
      <c r="C34" s="107"/>
      <c r="D34" s="108"/>
      <c r="E34" s="109"/>
      <c r="F34" s="110"/>
      <c r="G34" s="109"/>
      <c r="H34" s="111"/>
      <c r="I34" s="111"/>
      <c r="J34" s="111"/>
      <c r="K34" s="111"/>
      <c r="L34" s="109"/>
      <c r="M34" s="112"/>
    </row>
    <row r="35" spans="2:13" s="17" customFormat="1" ht="31.5" customHeight="1">
      <c r="B35" s="61"/>
      <c r="C35" s="107"/>
      <c r="D35" s="108"/>
      <c r="E35" s="109"/>
      <c r="F35" s="110"/>
      <c r="G35" s="109"/>
      <c r="H35" s="111"/>
      <c r="I35" s="111"/>
      <c r="J35" s="111"/>
      <c r="K35" s="111"/>
      <c r="L35" s="109"/>
      <c r="M35" s="112"/>
    </row>
    <row r="36" spans="2:13" s="17" customFormat="1" ht="31.5" customHeight="1">
      <c r="B36" s="61"/>
      <c r="C36" s="107"/>
      <c r="D36" s="108"/>
      <c r="E36" s="109"/>
      <c r="F36" s="110"/>
      <c r="G36" s="109"/>
      <c r="H36" s="111"/>
      <c r="I36" s="111"/>
      <c r="J36" s="111"/>
      <c r="K36" s="111"/>
      <c r="L36" s="109"/>
      <c r="M36" s="112"/>
    </row>
    <row r="37" spans="2:13" s="17" customFormat="1" ht="31.5" customHeight="1">
      <c r="B37" s="61"/>
      <c r="C37" s="107"/>
      <c r="D37" s="108"/>
      <c r="E37" s="109"/>
      <c r="F37" s="110"/>
      <c r="G37" s="109"/>
      <c r="H37" s="111"/>
      <c r="I37" s="111"/>
      <c r="J37" s="111"/>
      <c r="K37" s="111"/>
      <c r="L37" s="109"/>
      <c r="M37" s="112"/>
    </row>
    <row r="38" spans="2:13" s="17" customFormat="1" ht="31.5" customHeight="1" thickBot="1">
      <c r="B38" s="69"/>
      <c r="C38" s="113"/>
      <c r="D38" s="114"/>
      <c r="E38" s="115"/>
      <c r="F38" s="116"/>
      <c r="G38" s="115"/>
      <c r="H38" s="117"/>
      <c r="I38" s="117"/>
      <c r="J38" s="117"/>
      <c r="K38" s="117"/>
      <c r="L38" s="115"/>
      <c r="M38" s="118"/>
    </row>
    <row r="39" spans="3:13" s="17" customFormat="1" ht="31.5" customHeight="1" thickBot="1">
      <c r="C39" s="107"/>
      <c r="D39" s="108"/>
      <c r="E39" s="109"/>
      <c r="F39" s="110"/>
      <c r="G39" s="109"/>
      <c r="H39" s="111"/>
      <c r="I39" s="111"/>
      <c r="J39" s="111"/>
      <c r="K39" s="111"/>
      <c r="L39" s="109"/>
      <c r="M39" s="4"/>
    </row>
    <row r="40" spans="2:14" s="17" customFormat="1" ht="31.5" customHeight="1" thickBot="1">
      <c r="B40" s="58"/>
      <c r="C40" s="122"/>
      <c r="D40" s="122"/>
      <c r="E40" s="122"/>
      <c r="F40" s="59"/>
      <c r="G40" s="122"/>
      <c r="H40" s="60"/>
      <c r="L40" s="29"/>
      <c r="M40" s="29"/>
      <c r="N40" s="29"/>
    </row>
    <row r="41" spans="2:20" s="17" customFormat="1" ht="31.5" customHeight="1" thickBot="1">
      <c r="B41" s="61"/>
      <c r="C41" s="96" t="s">
        <v>10</v>
      </c>
      <c r="D41" s="97"/>
      <c r="E41" s="32">
        <v>55</v>
      </c>
      <c r="F41" s="46"/>
      <c r="G41" s="23"/>
      <c r="H41" s="137"/>
      <c r="I41" s="29"/>
      <c r="J41" s="29"/>
      <c r="K41" s="29"/>
      <c r="L41" s="29"/>
      <c r="M41" s="29"/>
      <c r="N41" s="29"/>
      <c r="P41" s="31"/>
      <c r="Q41" s="30"/>
      <c r="R41" s="20"/>
      <c r="S41" s="20"/>
      <c r="T41" s="20"/>
    </row>
    <row r="42" spans="2:20" s="17" customFormat="1" ht="31.5" customHeight="1" thickBot="1">
      <c r="B42" s="61"/>
      <c r="C42" s="92" t="s">
        <v>32</v>
      </c>
      <c r="D42" s="93"/>
      <c r="E42" s="28">
        <f>ROUNDUP(M14+M13,-1)</f>
        <v>5000</v>
      </c>
      <c r="F42" s="47"/>
      <c r="G42" s="23"/>
      <c r="H42" s="137"/>
      <c r="I42" s="29"/>
      <c r="J42" s="29"/>
      <c r="K42" s="29"/>
      <c r="L42" s="29"/>
      <c r="M42" s="29"/>
      <c r="N42" s="29"/>
      <c r="P42" s="33"/>
      <c r="Q42" s="33"/>
      <c r="R42" s="20"/>
      <c r="S42" s="20"/>
      <c r="T42" s="20"/>
    </row>
    <row r="43" spans="2:8" ht="33" customHeight="1">
      <c r="B43" s="124"/>
      <c r="C43" s="125"/>
      <c r="D43" s="125"/>
      <c r="E43" s="125"/>
      <c r="F43" s="125"/>
      <c r="G43" s="125"/>
      <c r="H43" s="126"/>
    </row>
    <row r="44" spans="2:8" ht="33" customHeight="1">
      <c r="B44" s="124"/>
      <c r="C44" s="125"/>
      <c r="D44" s="125"/>
      <c r="E44" s="125"/>
      <c r="F44" s="125"/>
      <c r="G44" s="125"/>
      <c r="H44" s="126"/>
    </row>
    <row r="45" spans="2:8" ht="33" customHeight="1">
      <c r="B45" s="124"/>
      <c r="C45" s="125"/>
      <c r="D45" s="125"/>
      <c r="E45" s="125"/>
      <c r="F45" s="125"/>
      <c r="G45" s="125"/>
      <c r="H45" s="126"/>
    </row>
    <row r="46" spans="2:8" ht="33" customHeight="1">
      <c r="B46" s="124"/>
      <c r="C46" s="125"/>
      <c r="D46" s="125"/>
      <c r="E46" s="125"/>
      <c r="F46" s="125"/>
      <c r="G46" s="125"/>
      <c r="H46" s="126"/>
    </row>
    <row r="47" spans="2:8" ht="33" customHeight="1">
      <c r="B47" s="124"/>
      <c r="C47" s="125"/>
      <c r="D47" s="125"/>
      <c r="E47" s="125"/>
      <c r="F47" s="125"/>
      <c r="G47" s="125"/>
      <c r="H47" s="126"/>
    </row>
    <row r="48" spans="2:8" ht="33" customHeight="1">
      <c r="B48" s="124"/>
      <c r="C48" s="125"/>
      <c r="D48" s="125"/>
      <c r="E48" s="125"/>
      <c r="F48" s="125"/>
      <c r="G48" s="125"/>
      <c r="H48" s="126"/>
    </row>
    <row r="49" spans="2:8" ht="33" customHeight="1" thickBot="1">
      <c r="B49" s="127"/>
      <c r="C49" s="128"/>
      <c r="D49" s="128"/>
      <c r="E49" s="128"/>
      <c r="F49" s="128"/>
      <c r="G49" s="128"/>
      <c r="H49" s="129"/>
    </row>
    <row r="51" ht="47.25" customHeight="1" thickBot="1"/>
    <row r="52" spans="2:16" s="17" customFormat="1" ht="34.5">
      <c r="B52" s="58"/>
      <c r="C52" s="150" t="s">
        <v>11</v>
      </c>
      <c r="D52" s="59"/>
      <c r="E52" s="59"/>
      <c r="F52" s="59"/>
      <c r="G52" s="59"/>
      <c r="H52" s="151"/>
      <c r="I52" s="152">
        <v>100</v>
      </c>
      <c r="J52" s="59"/>
      <c r="K52" s="59"/>
      <c r="L52" s="153"/>
      <c r="M52" s="60"/>
      <c r="O52" s="23"/>
      <c r="P52" s="23"/>
    </row>
    <row r="53" spans="2:16" s="17" customFormat="1" ht="31.5" customHeight="1" thickBot="1">
      <c r="B53" s="61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63"/>
      <c r="O53" s="23"/>
      <c r="P53" s="23"/>
    </row>
    <row r="54" spans="2:16" s="17" customFormat="1" ht="31.5" customHeight="1" thickBot="1">
      <c r="B54" s="61"/>
      <c r="C54" s="94" t="s">
        <v>9</v>
      </c>
      <c r="D54" s="95"/>
      <c r="E54" s="35">
        <v>55</v>
      </c>
      <c r="F54" s="36">
        <v>65</v>
      </c>
      <c r="G54" s="36">
        <v>75</v>
      </c>
      <c r="H54" s="36">
        <v>85</v>
      </c>
      <c r="I54" s="37">
        <v>95</v>
      </c>
      <c r="J54" s="38">
        <v>105</v>
      </c>
      <c r="K54" s="39">
        <v>115</v>
      </c>
      <c r="L54" s="40">
        <v>125</v>
      </c>
      <c r="M54" s="63"/>
      <c r="O54" s="23"/>
      <c r="P54" s="23"/>
    </row>
    <row r="55" spans="2:16" s="17" customFormat="1" ht="31.5" customHeight="1" thickBot="1">
      <c r="B55" s="61"/>
      <c r="C55" s="92" t="s">
        <v>32</v>
      </c>
      <c r="D55" s="93"/>
      <c r="E55" s="87">
        <f>ROUNDUP(F55-$M$22-F21+E21,-1)</f>
        <v>2990</v>
      </c>
      <c r="F55" s="49">
        <f>ROUNDUP(G55-$M$22-G21+F21,-1)</f>
        <v>3240</v>
      </c>
      <c r="G55" s="49">
        <f>ROUNDUP(H55-$M$22-H21+G21,-1)</f>
        <v>3480</v>
      </c>
      <c r="H55" s="49">
        <f>ROUNDUP(I55-$M$22-I21+H21,-1)</f>
        <v>3720</v>
      </c>
      <c r="I55" s="49">
        <f>ROUNDUP(J55-$M$22-J21+I21,-1)</f>
        <v>3970</v>
      </c>
      <c r="J55" s="41">
        <f>ROUNDUP(J22+J21,-1)</f>
        <v>4210</v>
      </c>
      <c r="K55" s="42">
        <f>ROUNDUP(J55+$M$22-J21+K21,-1)</f>
        <v>4460</v>
      </c>
      <c r="L55" s="88">
        <f>ROUNDUP(K55+$M$22-K21+L21,-1)</f>
        <v>4700</v>
      </c>
      <c r="M55" s="63"/>
      <c r="O55" s="23"/>
      <c r="P55" s="23"/>
    </row>
    <row r="56" spans="2:16" s="17" customFormat="1" ht="31.5" customHeight="1">
      <c r="B56" s="61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137"/>
      <c r="N56" s="29"/>
      <c r="O56" s="23"/>
      <c r="P56" s="23"/>
    </row>
    <row r="57" spans="2:13" ht="15">
      <c r="B57" s="124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6"/>
    </row>
    <row r="58" spans="2:13" ht="15">
      <c r="B58" s="124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6"/>
    </row>
    <row r="59" spans="2:13" ht="15">
      <c r="B59" s="124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6"/>
    </row>
    <row r="60" spans="2:13" ht="15">
      <c r="B60" s="124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6"/>
    </row>
    <row r="61" spans="2:13" ht="15"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6"/>
    </row>
    <row r="62" spans="2:13" ht="15">
      <c r="B62" s="124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6"/>
    </row>
    <row r="63" spans="2:13" ht="15"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6"/>
    </row>
    <row r="64" spans="2:13" ht="15">
      <c r="B64" s="124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6"/>
    </row>
    <row r="65" spans="2:13" ht="15">
      <c r="B65" s="124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6"/>
    </row>
    <row r="66" spans="2:13" ht="15">
      <c r="B66" s="124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6"/>
    </row>
    <row r="67" spans="2:13" ht="15">
      <c r="B67" s="124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6"/>
    </row>
    <row r="68" spans="2:13" ht="15.75" thickBot="1">
      <c r="B68" s="127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9"/>
    </row>
    <row r="70" spans="2:16" s="17" customFormat="1" ht="31.5" customHeight="1" thickBo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</row>
    <row r="71" spans="2:16" s="17" customFormat="1" ht="31.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60"/>
      <c r="N71" s="23"/>
      <c r="O71" s="23"/>
      <c r="P71" s="23"/>
    </row>
    <row r="72" spans="2:16" s="17" customFormat="1" ht="31.5" customHeight="1">
      <c r="B72" s="61"/>
      <c r="C72" s="23"/>
      <c r="D72" s="23"/>
      <c r="E72" s="23"/>
      <c r="F72" s="23"/>
      <c r="G72" s="23"/>
      <c r="H72" s="62" t="s">
        <v>14</v>
      </c>
      <c r="I72" s="23"/>
      <c r="J72" s="23"/>
      <c r="K72" s="23"/>
      <c r="L72" s="23"/>
      <c r="M72" s="63"/>
      <c r="N72" s="23"/>
      <c r="O72" s="23"/>
      <c r="P72" s="23"/>
    </row>
    <row r="73" spans="2:16" s="17" customFormat="1" ht="31.5" customHeight="1">
      <c r="B73" s="61"/>
      <c r="C73" s="23"/>
      <c r="D73" s="23"/>
      <c r="E73" s="23"/>
      <c r="F73" s="23"/>
      <c r="G73" s="23"/>
      <c r="H73" s="64" t="s">
        <v>15</v>
      </c>
      <c r="I73" s="23"/>
      <c r="J73" s="23"/>
      <c r="K73" s="23"/>
      <c r="L73" s="65"/>
      <c r="M73" s="137"/>
      <c r="N73" s="23"/>
      <c r="O73" s="23"/>
      <c r="P73" s="23"/>
    </row>
    <row r="74" spans="2:16" s="17" customFormat="1" ht="31.5" customHeight="1">
      <c r="B74" s="61"/>
      <c r="C74" s="23"/>
      <c r="D74" s="23"/>
      <c r="E74" s="23"/>
      <c r="F74" s="23"/>
      <c r="G74" s="23"/>
      <c r="H74" s="64" t="s">
        <v>16</v>
      </c>
      <c r="I74" s="23"/>
      <c r="J74" s="23"/>
      <c r="K74" s="23"/>
      <c r="L74" s="65" t="s">
        <v>17</v>
      </c>
      <c r="M74" s="63"/>
      <c r="N74" s="23"/>
      <c r="O74" s="23"/>
      <c r="P74" s="23"/>
    </row>
    <row r="75" spans="2:16" s="17" customFormat="1" ht="31.5" customHeight="1">
      <c r="B75" s="61"/>
      <c r="C75" s="23"/>
      <c r="D75" s="23"/>
      <c r="E75" s="23"/>
      <c r="F75" s="23"/>
      <c r="G75" s="23"/>
      <c r="H75" s="66" t="s">
        <v>18</v>
      </c>
      <c r="I75" s="23"/>
      <c r="J75" s="23"/>
      <c r="K75" s="23"/>
      <c r="L75" s="65" t="s">
        <v>19</v>
      </c>
      <c r="M75" s="63"/>
      <c r="N75" s="23"/>
      <c r="O75" s="23"/>
      <c r="P75" s="23"/>
    </row>
    <row r="76" spans="2:16" s="17" customFormat="1" ht="31.5" customHeight="1">
      <c r="B76" s="61"/>
      <c r="C76" s="23"/>
      <c r="D76" s="23"/>
      <c r="E76" s="23"/>
      <c r="F76" s="23"/>
      <c r="G76" s="23"/>
      <c r="H76" s="67" t="s">
        <v>20</v>
      </c>
      <c r="I76" s="23"/>
      <c r="J76" s="23"/>
      <c r="K76" s="23"/>
      <c r="L76" s="65" t="s">
        <v>21</v>
      </c>
      <c r="M76" s="63"/>
      <c r="N76" s="23"/>
      <c r="O76" s="23"/>
      <c r="P76" s="23"/>
    </row>
    <row r="77" spans="2:16" s="17" customFormat="1" ht="31.5" customHeight="1">
      <c r="B77" s="61"/>
      <c r="C77" s="23"/>
      <c r="D77" s="23"/>
      <c r="E77" s="23"/>
      <c r="F77" s="23"/>
      <c r="G77" s="23"/>
      <c r="H77" s="66" t="s">
        <v>22</v>
      </c>
      <c r="I77" s="23"/>
      <c r="J77" s="23"/>
      <c r="K77" s="23"/>
      <c r="L77" s="65" t="s">
        <v>23</v>
      </c>
      <c r="M77" s="63"/>
      <c r="N77" s="23"/>
      <c r="O77" s="23"/>
      <c r="P77" s="23"/>
    </row>
    <row r="78" spans="2:16" s="17" customFormat="1" ht="31.5" customHeight="1">
      <c r="B78" s="61"/>
      <c r="C78" s="23"/>
      <c r="D78" s="23"/>
      <c r="E78" s="23"/>
      <c r="F78" s="23"/>
      <c r="G78" s="23"/>
      <c r="H78" s="89" t="s">
        <v>24</v>
      </c>
      <c r="I78" s="89"/>
      <c r="J78" s="89"/>
      <c r="K78" s="89"/>
      <c r="L78" s="89"/>
      <c r="M78" s="63"/>
      <c r="N78" s="23"/>
      <c r="O78" s="23"/>
      <c r="P78" s="23"/>
    </row>
    <row r="79" spans="2:16" s="17" customFormat="1" ht="31.5" customHeight="1">
      <c r="B79" s="61"/>
      <c r="C79" s="23"/>
      <c r="D79" s="23"/>
      <c r="E79" s="23"/>
      <c r="F79" s="23"/>
      <c r="G79" s="23"/>
      <c r="H79" s="89"/>
      <c r="I79" s="89"/>
      <c r="J79" s="89"/>
      <c r="K79" s="89"/>
      <c r="L79" s="89"/>
      <c r="M79" s="63"/>
      <c r="N79" s="23"/>
      <c r="O79" s="23"/>
      <c r="P79" s="23"/>
    </row>
    <row r="80" spans="2:16" s="17" customFormat="1" ht="31.5" customHeight="1">
      <c r="B80" s="61"/>
      <c r="C80" s="23"/>
      <c r="D80" s="23"/>
      <c r="E80" s="23"/>
      <c r="F80" s="23"/>
      <c r="G80" s="23"/>
      <c r="H80" s="140" t="s">
        <v>40</v>
      </c>
      <c r="I80" s="141"/>
      <c r="J80" s="141"/>
      <c r="K80" s="141"/>
      <c r="L80" s="142"/>
      <c r="M80" s="63"/>
      <c r="N80" s="23"/>
      <c r="O80" s="23"/>
      <c r="P80" s="23"/>
    </row>
    <row r="81" spans="2:16" s="17" customFormat="1" ht="31.5" customHeight="1">
      <c r="B81" s="61"/>
      <c r="C81" s="23"/>
      <c r="D81" s="23"/>
      <c r="E81" s="23"/>
      <c r="F81" s="23"/>
      <c r="G81" s="23"/>
      <c r="H81" s="143"/>
      <c r="I81" s="144"/>
      <c r="J81" s="144"/>
      <c r="K81" s="144"/>
      <c r="L81" s="145"/>
      <c r="M81" s="63"/>
      <c r="N81" s="23"/>
      <c r="O81" s="23"/>
      <c r="P81" s="23"/>
    </row>
    <row r="82" spans="2:16" s="17" customFormat="1" ht="31.5" customHeight="1" thickBot="1">
      <c r="B82" s="69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1"/>
      <c r="N82" s="23"/>
      <c r="O82" s="68"/>
      <c r="P82" s="23"/>
    </row>
    <row r="83" spans="2:16" s="17" customFormat="1" ht="31.5" customHeight="1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</row>
    <row r="84" spans="3:16" s="17" customFormat="1" ht="31.5" customHeight="1" thickBot="1">
      <c r="C84" s="23"/>
      <c r="D84" s="23"/>
      <c r="E84" s="23"/>
      <c r="F84" s="23"/>
      <c r="G84" s="23"/>
      <c r="H84" s="23"/>
      <c r="I84" s="23"/>
      <c r="J84" s="23"/>
      <c r="K84" s="23"/>
      <c r="O84" s="23"/>
      <c r="P84" s="23"/>
    </row>
    <row r="85" spans="3:18" s="17" customFormat="1" ht="31.5" customHeight="1" thickTop="1">
      <c r="C85" s="72"/>
      <c r="D85" s="73"/>
      <c r="E85" s="73"/>
      <c r="F85" s="73"/>
      <c r="G85" s="73"/>
      <c r="H85" s="73"/>
      <c r="I85" s="73"/>
      <c r="J85" s="74"/>
      <c r="K85" s="75"/>
      <c r="O85" s="76"/>
      <c r="P85" s="76"/>
      <c r="Q85" s="77"/>
      <c r="R85" s="77"/>
    </row>
    <row r="86" spans="3:18" s="17" customFormat="1" ht="31.5" customHeight="1">
      <c r="C86" s="78"/>
      <c r="D86" s="79" t="s">
        <v>26</v>
      </c>
      <c r="E86" s="80"/>
      <c r="F86" s="23"/>
      <c r="G86" s="23"/>
      <c r="H86" s="23"/>
      <c r="I86" s="23"/>
      <c r="J86" s="81"/>
      <c r="K86" s="75"/>
      <c r="O86" s="76"/>
      <c r="P86" s="76"/>
      <c r="Q86" s="77"/>
      <c r="R86" s="77"/>
    </row>
    <row r="87" spans="3:18" s="17" customFormat="1" ht="31.5" customHeight="1">
      <c r="C87" s="78"/>
      <c r="D87" s="82" t="s">
        <v>27</v>
      </c>
      <c r="E87" s="80"/>
      <c r="F87" s="23"/>
      <c r="G87" s="23"/>
      <c r="H87" s="23"/>
      <c r="I87" s="23"/>
      <c r="J87" s="81"/>
      <c r="K87" s="75"/>
      <c r="L87" s="76"/>
      <c r="M87" s="76"/>
      <c r="N87" s="76"/>
      <c r="O87" s="76"/>
      <c r="P87" s="76"/>
      <c r="Q87" s="77"/>
      <c r="R87" s="77"/>
    </row>
    <row r="88" spans="3:11" s="17" customFormat="1" ht="31.5" customHeight="1">
      <c r="C88" s="78"/>
      <c r="D88" s="82" t="s">
        <v>28</v>
      </c>
      <c r="E88" s="80"/>
      <c r="F88" s="23"/>
      <c r="G88" s="23"/>
      <c r="H88" s="23"/>
      <c r="I88" s="23"/>
      <c r="J88" s="81"/>
      <c r="K88" s="23"/>
    </row>
    <row r="89" spans="3:11" s="17" customFormat="1" ht="31.5" customHeight="1" thickBot="1">
      <c r="C89" s="83"/>
      <c r="D89" s="84"/>
      <c r="E89" s="84"/>
      <c r="F89" s="84"/>
      <c r="G89" s="84"/>
      <c r="H89" s="84"/>
      <c r="I89" s="84"/>
      <c r="J89" s="85"/>
      <c r="K89" s="23"/>
    </row>
    <row r="90" spans="10:11" s="17" customFormat="1" ht="31.5" customHeight="1" thickTop="1">
      <c r="J90" s="23"/>
      <c r="K90" s="23"/>
    </row>
  </sheetData>
  <sheetProtection/>
  <mergeCells count="22">
    <mergeCell ref="H80:L81"/>
    <mergeCell ref="C8:K8"/>
    <mergeCell ref="C9:D9"/>
    <mergeCell ref="C10:D10"/>
    <mergeCell ref="C11:D11"/>
    <mergeCell ref="C12:D12"/>
    <mergeCell ref="C2:E4"/>
    <mergeCell ref="I1:M5"/>
    <mergeCell ref="C13:D13"/>
    <mergeCell ref="C16:K16"/>
    <mergeCell ref="C17:D17"/>
    <mergeCell ref="C18:D18"/>
    <mergeCell ref="C19:D19"/>
    <mergeCell ref="C20:D20"/>
    <mergeCell ref="C55:D55"/>
    <mergeCell ref="C21:D21"/>
    <mergeCell ref="C28:D28"/>
    <mergeCell ref="C29:D29"/>
    <mergeCell ref="C41:D41"/>
    <mergeCell ref="C42:D42"/>
    <mergeCell ref="C54:D54"/>
    <mergeCell ref="H78:L79"/>
  </mergeCells>
  <printOptions/>
  <pageMargins left="0.7086614173228347" right="0.17" top="0.25" bottom="0.17" header="0.23" footer="0.17"/>
  <pageSetup fitToHeight="1" fitToWidth="1" horizontalDpi="600" verticalDpi="600" orientation="portrait" paperSize="9" scale="4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0"/>
  <sheetViews>
    <sheetView view="pageBreakPreview" zoomScale="60" zoomScaleNormal="70"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8.140625" style="0" customWidth="1"/>
    <col min="3" max="4" width="31.28125" style="0" customWidth="1"/>
    <col min="5" max="13" width="16.57421875" style="0" customWidth="1"/>
    <col min="14" max="14" width="4.57421875" style="0" customWidth="1"/>
    <col min="15" max="15" width="5.00390625" style="0" customWidth="1"/>
    <col min="16" max="17" width="14.7109375" style="0" customWidth="1"/>
    <col min="18" max="21" width="9.7109375" style="0" customWidth="1"/>
    <col min="22" max="22" width="5.421875" style="0" customWidth="1"/>
    <col min="23" max="23" width="7.421875" style="0" customWidth="1"/>
    <col min="24" max="24" width="9.28125" style="0" customWidth="1"/>
    <col min="25" max="25" width="0.5625" style="0" customWidth="1"/>
    <col min="26" max="28" width="5.140625" style="0" customWidth="1"/>
  </cols>
  <sheetData>
    <row r="1" spans="3:16" ht="20.25" customHeight="1">
      <c r="C1" s="6" t="s">
        <v>5</v>
      </c>
      <c r="D1" s="7"/>
      <c r="E1" s="7"/>
      <c r="F1" s="7"/>
      <c r="G1" s="7"/>
      <c r="H1" s="7"/>
      <c r="I1" s="121" t="s">
        <v>13</v>
      </c>
      <c r="J1" s="121"/>
      <c r="K1" s="121"/>
      <c r="L1" s="121"/>
      <c r="M1" s="121"/>
      <c r="N1" s="120"/>
      <c r="O1" s="57"/>
      <c r="P1" s="57"/>
    </row>
    <row r="2" spans="2:16" ht="15" customHeight="1">
      <c r="B2" s="86">
        <f>450*2</f>
        <v>900</v>
      </c>
      <c r="C2" s="103" t="s">
        <v>39</v>
      </c>
      <c r="D2" s="103"/>
      <c r="E2" s="103"/>
      <c r="F2" s="103"/>
      <c r="G2" s="119"/>
      <c r="H2" s="119"/>
      <c r="I2" s="121"/>
      <c r="J2" s="121"/>
      <c r="K2" s="121"/>
      <c r="L2" s="121"/>
      <c r="M2" s="121"/>
      <c r="N2" s="120"/>
      <c r="O2" s="57"/>
      <c r="P2" s="57"/>
    </row>
    <row r="3" spans="2:16" ht="15" customHeight="1">
      <c r="B3" s="86">
        <v>286</v>
      </c>
      <c r="C3" s="103"/>
      <c r="D3" s="103"/>
      <c r="E3" s="103"/>
      <c r="F3" s="103"/>
      <c r="G3" s="119"/>
      <c r="H3" s="119"/>
      <c r="I3" s="121"/>
      <c r="J3" s="121"/>
      <c r="K3" s="121"/>
      <c r="L3" s="121"/>
      <c r="M3" s="121"/>
      <c r="N3" s="120"/>
      <c r="O3" s="57"/>
      <c r="P3" s="57"/>
    </row>
    <row r="4" spans="2:16" ht="40.5" customHeight="1">
      <c r="B4" s="86">
        <v>23.2</v>
      </c>
      <c r="C4" s="103"/>
      <c r="D4" s="103"/>
      <c r="E4" s="103"/>
      <c r="F4" s="103"/>
      <c r="G4" s="119"/>
      <c r="H4" s="119"/>
      <c r="I4" s="121"/>
      <c r="J4" s="121"/>
      <c r="K4" s="121"/>
      <c r="L4" s="121"/>
      <c r="M4" s="121"/>
      <c r="N4" s="120"/>
      <c r="O4" s="57"/>
      <c r="P4" s="57"/>
    </row>
    <row r="5" spans="3:14" ht="20.25">
      <c r="C5" s="9" t="s">
        <v>6</v>
      </c>
      <c r="D5" s="8"/>
      <c r="E5" s="10"/>
      <c r="F5" s="10"/>
      <c r="G5" s="10"/>
      <c r="H5" s="10"/>
      <c r="I5" s="121"/>
      <c r="J5" s="121"/>
      <c r="K5" s="121"/>
      <c r="L5" s="121"/>
      <c r="M5" s="121"/>
      <c r="N5" s="120"/>
    </row>
    <row r="6" spans="3:14" ht="30.75" customHeight="1" hidden="1">
      <c r="C6" s="11"/>
      <c r="D6" s="11"/>
      <c r="E6" s="11"/>
      <c r="F6" s="11"/>
      <c r="G6" s="11"/>
      <c r="H6" s="11"/>
      <c r="I6" s="11"/>
      <c r="J6" s="11"/>
      <c r="K6" s="11"/>
      <c r="L6" s="12"/>
      <c r="M6" s="12"/>
      <c r="N6" s="12"/>
    </row>
    <row r="7" spans="3:11" ht="30.75" customHeight="1" hidden="1" thickBot="1">
      <c r="C7" s="44" t="s">
        <v>8</v>
      </c>
      <c r="D7" s="1"/>
      <c r="E7" s="2"/>
      <c r="F7" s="2"/>
      <c r="G7" s="3"/>
      <c r="H7" s="2"/>
      <c r="I7" s="4"/>
      <c r="J7" s="4"/>
      <c r="K7" s="1"/>
    </row>
    <row r="8" spans="3:11" ht="30.75" customHeight="1" hidden="1" thickBot="1">
      <c r="C8" s="106" t="s">
        <v>0</v>
      </c>
      <c r="D8" s="106"/>
      <c r="E8" s="106"/>
      <c r="F8" s="106"/>
      <c r="G8" s="106"/>
      <c r="H8" s="106"/>
      <c r="I8" s="106"/>
      <c r="J8" s="106"/>
      <c r="K8" s="106"/>
    </row>
    <row r="9" spans="3:23" ht="30.75" customHeight="1" hidden="1">
      <c r="C9" s="104" t="s">
        <v>1</v>
      </c>
      <c r="D9" s="105"/>
      <c r="E9" s="25">
        <v>55</v>
      </c>
      <c r="F9" s="16">
        <v>65</v>
      </c>
      <c r="G9" s="25">
        <v>75</v>
      </c>
      <c r="H9" s="16">
        <v>85</v>
      </c>
      <c r="I9" s="16">
        <v>95</v>
      </c>
      <c r="J9" s="16">
        <v>105</v>
      </c>
      <c r="K9" s="16">
        <v>115</v>
      </c>
      <c r="L9" s="25">
        <v>125</v>
      </c>
      <c r="M9" s="25" t="s">
        <v>12</v>
      </c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3:13" ht="30.75" customHeight="1" hidden="1">
      <c r="C10" s="90" t="s">
        <v>2</v>
      </c>
      <c r="D10" s="91"/>
      <c r="E10" s="26">
        <v>1.2</v>
      </c>
      <c r="F10" s="5">
        <v>1.4</v>
      </c>
      <c r="G10" s="26">
        <v>1.6</v>
      </c>
      <c r="H10" s="5">
        <v>1.8</v>
      </c>
      <c r="I10" s="5">
        <v>2</v>
      </c>
      <c r="J10" s="5">
        <v>2.2</v>
      </c>
      <c r="K10" s="5">
        <v>2.4</v>
      </c>
      <c r="L10" s="26">
        <v>2.6</v>
      </c>
      <c r="M10" s="26">
        <v>1.8</v>
      </c>
    </row>
    <row r="11" spans="3:13" ht="30.75" customHeight="1" hidden="1">
      <c r="C11" s="90" t="s">
        <v>3</v>
      </c>
      <c r="D11" s="91"/>
      <c r="E11" s="26"/>
      <c r="F11" s="5"/>
      <c r="G11" s="26"/>
      <c r="H11" s="5"/>
      <c r="I11" s="5"/>
      <c r="J11" s="5"/>
      <c r="K11" s="5"/>
      <c r="L11" s="26"/>
      <c r="M11" s="26"/>
    </row>
    <row r="12" spans="3:13" ht="30.75" customHeight="1" hidden="1">
      <c r="C12" s="90" t="s">
        <v>4</v>
      </c>
      <c r="D12" s="91"/>
      <c r="E12" s="26"/>
      <c r="F12" s="5"/>
      <c r="G12" s="26"/>
      <c r="H12" s="5"/>
      <c r="I12" s="5"/>
      <c r="J12" s="5"/>
      <c r="K12" s="5"/>
      <c r="L12" s="26"/>
      <c r="M12" s="26"/>
    </row>
    <row r="13" spans="3:13" ht="17.25" hidden="1" thickBot="1">
      <c r="C13" s="101" t="s">
        <v>7</v>
      </c>
      <c r="D13" s="102"/>
      <c r="E13" s="27">
        <f aca="true" t="shared" si="0" ref="E13:M13">ROUNDUP($B$2*E10,-1)</f>
        <v>1080</v>
      </c>
      <c r="F13" s="13">
        <f t="shared" si="0"/>
        <v>1260</v>
      </c>
      <c r="G13" s="27">
        <f t="shared" si="0"/>
        <v>1440</v>
      </c>
      <c r="H13" s="13">
        <f t="shared" si="0"/>
        <v>1620</v>
      </c>
      <c r="I13" s="13">
        <f t="shared" si="0"/>
        <v>1800</v>
      </c>
      <c r="J13" s="13">
        <f t="shared" si="0"/>
        <v>1980</v>
      </c>
      <c r="K13" s="13">
        <f t="shared" si="0"/>
        <v>2160</v>
      </c>
      <c r="L13" s="27">
        <f t="shared" si="0"/>
        <v>2340</v>
      </c>
      <c r="M13" s="27">
        <f t="shared" si="0"/>
        <v>1620</v>
      </c>
    </row>
    <row r="14" spans="5:13" ht="15" hidden="1">
      <c r="E14">
        <f>1590*2</f>
        <v>3180</v>
      </c>
      <c r="G14">
        <f>1720*2</f>
        <v>3440</v>
      </c>
      <c r="L14">
        <f>2050*2</f>
        <v>4100</v>
      </c>
      <c r="M14">
        <f>1920*2</f>
        <v>3840</v>
      </c>
    </row>
    <row r="15" ht="35.25" hidden="1" thickBot="1">
      <c r="C15" s="44" t="s">
        <v>11</v>
      </c>
    </row>
    <row r="16" spans="3:11" ht="16.5" hidden="1" thickBot="1">
      <c r="C16" s="98"/>
      <c r="D16" s="99"/>
      <c r="E16" s="99"/>
      <c r="F16" s="99"/>
      <c r="G16" s="99"/>
      <c r="H16" s="99"/>
      <c r="I16" s="99"/>
      <c r="J16" s="99"/>
      <c r="K16" s="100"/>
    </row>
    <row r="17" spans="3:13" ht="17.25" customHeight="1" hidden="1">
      <c r="C17" s="104" t="s">
        <v>1</v>
      </c>
      <c r="D17" s="105"/>
      <c r="E17" s="16">
        <v>55</v>
      </c>
      <c r="F17" s="16">
        <v>65</v>
      </c>
      <c r="G17" s="16">
        <v>75</v>
      </c>
      <c r="H17" s="16">
        <v>85</v>
      </c>
      <c r="I17" s="16">
        <v>95</v>
      </c>
      <c r="J17" s="25">
        <v>105</v>
      </c>
      <c r="K17" s="16">
        <v>115</v>
      </c>
      <c r="L17" s="16">
        <v>125</v>
      </c>
      <c r="M17" s="15"/>
    </row>
    <row r="18" spans="3:13" ht="16.5" hidden="1">
      <c r="C18" s="90" t="s">
        <v>2</v>
      </c>
      <c r="D18" s="91"/>
      <c r="E18" s="5">
        <v>0.7</v>
      </c>
      <c r="F18" s="5">
        <v>0.8</v>
      </c>
      <c r="G18" s="5">
        <v>0.9</v>
      </c>
      <c r="H18" s="5">
        <v>1</v>
      </c>
      <c r="I18" s="5">
        <v>1.1</v>
      </c>
      <c r="J18" s="26">
        <v>1.2</v>
      </c>
      <c r="K18" s="5">
        <v>1.3</v>
      </c>
      <c r="L18" s="5">
        <v>1.4</v>
      </c>
      <c r="M18" s="14"/>
    </row>
    <row r="19" spans="3:13" ht="16.5" hidden="1">
      <c r="C19" s="90" t="s">
        <v>3</v>
      </c>
      <c r="D19" s="91"/>
      <c r="E19" s="5"/>
      <c r="F19" s="5"/>
      <c r="G19" s="5"/>
      <c r="H19" s="5"/>
      <c r="I19" s="5"/>
      <c r="J19" s="26"/>
      <c r="K19" s="5"/>
      <c r="L19" s="5"/>
      <c r="M19" s="14"/>
    </row>
    <row r="20" spans="3:13" ht="16.5" customHeight="1" hidden="1">
      <c r="C20" s="90" t="s">
        <v>4</v>
      </c>
      <c r="D20" s="91"/>
      <c r="E20" s="5"/>
      <c r="F20" s="5"/>
      <c r="G20" s="5"/>
      <c r="H20" s="5"/>
      <c r="I20" s="5"/>
      <c r="J20" s="26"/>
      <c r="K20" s="5"/>
      <c r="L20" s="5"/>
      <c r="M20" s="14"/>
    </row>
    <row r="21" spans="3:13" ht="17.25" hidden="1" thickBot="1">
      <c r="C21" s="101" t="s">
        <v>7</v>
      </c>
      <c r="D21" s="102"/>
      <c r="E21" s="13">
        <f aca="true" t="shared" si="1" ref="E21:L21">ROUNDUP($B$2*E18,-1)</f>
        <v>630</v>
      </c>
      <c r="F21" s="13">
        <f t="shared" si="1"/>
        <v>720</v>
      </c>
      <c r="G21" s="13">
        <f t="shared" si="1"/>
        <v>810</v>
      </c>
      <c r="H21" s="13">
        <f t="shared" si="1"/>
        <v>900</v>
      </c>
      <c r="I21" s="13">
        <f t="shared" si="1"/>
        <v>990</v>
      </c>
      <c r="J21" s="43">
        <f t="shared" si="1"/>
        <v>1080</v>
      </c>
      <c r="K21" s="13">
        <f t="shared" si="1"/>
        <v>1170</v>
      </c>
      <c r="L21" s="13">
        <f t="shared" si="1"/>
        <v>1260</v>
      </c>
      <c r="M21" s="14"/>
    </row>
    <row r="22" spans="10:13" ht="15" hidden="1">
      <c r="J22">
        <f>1490*2+455</f>
        <v>3435</v>
      </c>
      <c r="M22">
        <f>90*2</f>
        <v>180</v>
      </c>
    </row>
    <row r="23" ht="15" hidden="1"/>
    <row r="25" spans="3:21" s="17" customFormat="1" ht="34.5">
      <c r="C25" s="44" t="s">
        <v>8</v>
      </c>
      <c r="H25" s="19"/>
      <c r="I25" s="18"/>
      <c r="L25" s="21"/>
      <c r="M25" s="18"/>
      <c r="R25" s="20"/>
      <c r="S25" s="20"/>
      <c r="T25" s="20"/>
      <c r="U25" s="20"/>
    </row>
    <row r="26" spans="3:21" s="17" customFormat="1" ht="35.25" thickBot="1">
      <c r="C26" s="44"/>
      <c r="H26" s="19"/>
      <c r="I26" s="18"/>
      <c r="L26" s="21"/>
      <c r="M26" s="18"/>
      <c r="R26" s="20"/>
      <c r="S26" s="20"/>
      <c r="T26" s="20"/>
      <c r="U26" s="20"/>
    </row>
    <row r="27" spans="2:26" s="17" customFormat="1" ht="31.5" customHeight="1" thickBot="1"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60"/>
      <c r="U27" s="20"/>
      <c r="Z27" s="22"/>
    </row>
    <row r="28" spans="2:26" s="17" customFormat="1" ht="31.5" customHeight="1" thickBot="1">
      <c r="B28" s="61"/>
      <c r="C28" s="94" t="s">
        <v>9</v>
      </c>
      <c r="D28" s="95"/>
      <c r="E28" s="54">
        <v>55</v>
      </c>
      <c r="F28" s="55">
        <v>65</v>
      </c>
      <c r="G28" s="54">
        <v>75</v>
      </c>
      <c r="H28" s="51">
        <v>85</v>
      </c>
      <c r="I28" s="52">
        <v>95</v>
      </c>
      <c r="J28" s="52">
        <v>105</v>
      </c>
      <c r="K28" s="53">
        <v>115</v>
      </c>
      <c r="L28" s="54">
        <v>125</v>
      </c>
      <c r="M28" s="63"/>
      <c r="U28" s="20"/>
      <c r="Z28" s="22"/>
    </row>
    <row r="29" spans="2:13" s="17" customFormat="1" ht="31.5" customHeight="1" thickBot="1">
      <c r="B29" s="61"/>
      <c r="C29" s="92" t="s">
        <v>33</v>
      </c>
      <c r="D29" s="93"/>
      <c r="E29" s="28">
        <f>ROUNDUP(E14+E13,-1)</f>
        <v>4260</v>
      </c>
      <c r="F29" s="48">
        <f>ROUNDUP(E29+M22-E13+F13,-1)</f>
        <v>4620</v>
      </c>
      <c r="G29" s="45">
        <f>ROUNDUP(G14+G13,-1)</f>
        <v>4880</v>
      </c>
      <c r="H29" s="56">
        <f>ROUNDUP(G29+$M$22-G13+H13,-1)</f>
        <v>5240</v>
      </c>
      <c r="I29" s="56">
        <f>ROUNDUP(H29+$M$22-H13+I13,-1)</f>
        <v>5600</v>
      </c>
      <c r="J29" s="56">
        <f>ROUNDUP(I29+$M$22-I13+J13,-1)</f>
        <v>5960</v>
      </c>
      <c r="K29" s="56">
        <f>ROUNDUP(J29+$M$22-J13+K13,-1)</f>
        <v>6320</v>
      </c>
      <c r="L29" s="50">
        <f>ROUNDUP(L14+L13,-1)</f>
        <v>6440</v>
      </c>
      <c r="M29" s="63"/>
    </row>
    <row r="30" spans="2:13" s="17" customFormat="1" ht="31.5" customHeight="1">
      <c r="B30" s="61"/>
      <c r="C30" s="107"/>
      <c r="D30" s="108"/>
      <c r="E30" s="109"/>
      <c r="F30" s="110"/>
      <c r="G30" s="109"/>
      <c r="H30" s="111"/>
      <c r="I30" s="111"/>
      <c r="J30" s="111"/>
      <c r="K30" s="111"/>
      <c r="L30" s="109"/>
      <c r="M30" s="63"/>
    </row>
    <row r="31" spans="2:13" s="17" customFormat="1" ht="31.5" customHeight="1">
      <c r="B31" s="61"/>
      <c r="C31" s="107"/>
      <c r="D31" s="108"/>
      <c r="E31" s="109"/>
      <c r="F31" s="110"/>
      <c r="G31" s="109"/>
      <c r="H31" s="111"/>
      <c r="I31" s="111"/>
      <c r="J31" s="111"/>
      <c r="K31" s="111"/>
      <c r="L31" s="109"/>
      <c r="M31" s="63"/>
    </row>
    <row r="32" spans="2:13" s="17" customFormat="1" ht="31.5" customHeight="1">
      <c r="B32" s="61"/>
      <c r="C32" s="107"/>
      <c r="D32" s="108"/>
      <c r="E32" s="109"/>
      <c r="F32" s="110"/>
      <c r="G32" s="109"/>
      <c r="H32" s="111"/>
      <c r="I32" s="111"/>
      <c r="J32" s="111"/>
      <c r="K32" s="111"/>
      <c r="L32" s="109"/>
      <c r="M32" s="63"/>
    </row>
    <row r="33" spans="2:13" s="17" customFormat="1" ht="31.5" customHeight="1">
      <c r="B33" s="61"/>
      <c r="C33" s="107"/>
      <c r="D33" s="108"/>
      <c r="E33" s="109"/>
      <c r="F33" s="110"/>
      <c r="G33" s="109"/>
      <c r="H33" s="111"/>
      <c r="I33" s="111"/>
      <c r="J33" s="111"/>
      <c r="K33" s="111"/>
      <c r="L33" s="109"/>
      <c r="M33" s="63"/>
    </row>
    <row r="34" spans="2:13" s="17" customFormat="1" ht="31.5" customHeight="1">
      <c r="B34" s="61"/>
      <c r="C34" s="107"/>
      <c r="D34" s="108"/>
      <c r="E34" s="109"/>
      <c r="F34" s="110"/>
      <c r="G34" s="109"/>
      <c r="H34" s="111"/>
      <c r="I34" s="111"/>
      <c r="J34" s="111"/>
      <c r="K34" s="111"/>
      <c r="L34" s="109"/>
      <c r="M34" s="63"/>
    </row>
    <row r="35" spans="2:13" s="17" customFormat="1" ht="31.5" customHeight="1">
      <c r="B35" s="61"/>
      <c r="C35" s="107"/>
      <c r="D35" s="108"/>
      <c r="E35" s="109"/>
      <c r="F35" s="110"/>
      <c r="G35" s="109"/>
      <c r="H35" s="111"/>
      <c r="I35" s="111"/>
      <c r="J35" s="111"/>
      <c r="K35" s="111"/>
      <c r="L35" s="109"/>
      <c r="M35" s="63"/>
    </row>
    <row r="36" spans="2:13" s="17" customFormat="1" ht="31.5" customHeight="1">
      <c r="B36" s="61"/>
      <c r="C36" s="107"/>
      <c r="D36" s="108"/>
      <c r="E36" s="109"/>
      <c r="F36" s="110"/>
      <c r="G36" s="109"/>
      <c r="H36" s="111"/>
      <c r="I36" s="111"/>
      <c r="J36" s="111"/>
      <c r="K36" s="111"/>
      <c r="L36" s="109"/>
      <c r="M36" s="63"/>
    </row>
    <row r="37" spans="2:13" s="17" customFormat="1" ht="31.5" customHeight="1">
      <c r="B37" s="61"/>
      <c r="C37" s="107"/>
      <c r="D37" s="108"/>
      <c r="E37" s="109"/>
      <c r="F37" s="110"/>
      <c r="G37" s="109"/>
      <c r="H37" s="111"/>
      <c r="I37" s="111"/>
      <c r="J37" s="111"/>
      <c r="K37" s="111"/>
      <c r="L37" s="109"/>
      <c r="M37" s="63"/>
    </row>
    <row r="38" spans="2:13" s="17" customFormat="1" ht="31.5" customHeight="1" thickBot="1">
      <c r="B38" s="69"/>
      <c r="C38" s="113"/>
      <c r="D38" s="114"/>
      <c r="E38" s="115"/>
      <c r="F38" s="116"/>
      <c r="G38" s="115"/>
      <c r="H38" s="117"/>
      <c r="I38" s="117"/>
      <c r="J38" s="117"/>
      <c r="K38" s="117"/>
      <c r="L38" s="115"/>
      <c r="M38" s="71"/>
    </row>
    <row r="39" spans="3:12" s="17" customFormat="1" ht="31.5" customHeight="1" thickBot="1">
      <c r="C39" s="107"/>
      <c r="D39" s="108"/>
      <c r="E39" s="109"/>
      <c r="F39" s="110"/>
      <c r="G39" s="109"/>
      <c r="H39" s="111"/>
      <c r="I39" s="111"/>
      <c r="J39" s="111"/>
      <c r="K39" s="111"/>
      <c r="L39" s="109"/>
    </row>
    <row r="40" spans="2:14" s="17" customFormat="1" ht="31.5" customHeight="1" thickBot="1">
      <c r="B40" s="58"/>
      <c r="C40" s="122"/>
      <c r="D40" s="122"/>
      <c r="E40" s="122"/>
      <c r="F40" s="59"/>
      <c r="G40" s="122"/>
      <c r="H40" s="60"/>
      <c r="L40" s="29"/>
      <c r="M40" s="29"/>
      <c r="N40" s="29"/>
    </row>
    <row r="41" spans="2:20" s="17" customFormat="1" ht="31.5" customHeight="1" thickBot="1">
      <c r="B41" s="61"/>
      <c r="C41" s="96" t="s">
        <v>10</v>
      </c>
      <c r="D41" s="97"/>
      <c r="E41" s="32">
        <v>55</v>
      </c>
      <c r="F41" s="46"/>
      <c r="G41" s="23"/>
      <c r="H41" s="137"/>
      <c r="I41" s="29"/>
      <c r="J41" s="29"/>
      <c r="K41" s="29"/>
      <c r="L41" s="29"/>
      <c r="M41" s="29"/>
      <c r="N41" s="29"/>
      <c r="P41" s="31"/>
      <c r="Q41" s="30"/>
      <c r="R41" s="20"/>
      <c r="S41" s="20"/>
      <c r="T41" s="20"/>
    </row>
    <row r="42" spans="2:20" s="17" customFormat="1" ht="31.5" customHeight="1" thickBot="1">
      <c r="B42" s="61"/>
      <c r="C42" s="92" t="s">
        <v>33</v>
      </c>
      <c r="D42" s="93"/>
      <c r="E42" s="28">
        <f>ROUNDUP(M14+M13,-1)</f>
        <v>5460</v>
      </c>
      <c r="F42" s="47"/>
      <c r="G42" s="23"/>
      <c r="H42" s="137"/>
      <c r="I42" s="29"/>
      <c r="J42" s="29"/>
      <c r="K42" s="29"/>
      <c r="L42" s="29"/>
      <c r="M42" s="29"/>
      <c r="N42" s="29"/>
      <c r="P42" s="33"/>
      <c r="Q42" s="33"/>
      <c r="R42" s="20"/>
      <c r="S42" s="20"/>
      <c r="T42" s="20"/>
    </row>
    <row r="43" spans="2:8" ht="33" customHeight="1">
      <c r="B43" s="124"/>
      <c r="C43" s="125"/>
      <c r="D43" s="125"/>
      <c r="E43" s="125"/>
      <c r="F43" s="125"/>
      <c r="G43" s="125"/>
      <c r="H43" s="126"/>
    </row>
    <row r="44" spans="2:8" ht="33" customHeight="1">
      <c r="B44" s="124"/>
      <c r="C44" s="125"/>
      <c r="D44" s="125"/>
      <c r="E44" s="125"/>
      <c r="F44" s="125"/>
      <c r="G44" s="125"/>
      <c r="H44" s="126"/>
    </row>
    <row r="45" spans="2:8" ht="33" customHeight="1">
      <c r="B45" s="124"/>
      <c r="C45" s="125"/>
      <c r="D45" s="125"/>
      <c r="E45" s="125"/>
      <c r="F45" s="125"/>
      <c r="G45" s="125"/>
      <c r="H45" s="126"/>
    </row>
    <row r="46" spans="2:8" ht="33" customHeight="1">
      <c r="B46" s="124"/>
      <c r="C46" s="125"/>
      <c r="D46" s="125"/>
      <c r="E46" s="125"/>
      <c r="F46" s="125"/>
      <c r="G46" s="125"/>
      <c r="H46" s="126"/>
    </row>
    <row r="47" spans="2:8" ht="33" customHeight="1">
      <c r="B47" s="124"/>
      <c r="C47" s="125"/>
      <c r="D47" s="125"/>
      <c r="E47" s="125"/>
      <c r="F47" s="125"/>
      <c r="G47" s="125"/>
      <c r="H47" s="126"/>
    </row>
    <row r="48" spans="2:8" ht="33" customHeight="1">
      <c r="B48" s="124"/>
      <c r="C48" s="125"/>
      <c r="D48" s="125"/>
      <c r="E48" s="125"/>
      <c r="F48" s="125"/>
      <c r="G48" s="125"/>
      <c r="H48" s="126"/>
    </row>
    <row r="49" spans="2:8" ht="33" customHeight="1" thickBot="1">
      <c r="B49" s="127"/>
      <c r="C49" s="128"/>
      <c r="D49" s="128"/>
      <c r="E49" s="128"/>
      <c r="F49" s="128"/>
      <c r="G49" s="128"/>
      <c r="H49" s="129"/>
    </row>
    <row r="50" ht="33" customHeight="1" thickBot="1"/>
    <row r="51" spans="2:13" ht="23.25" customHeight="1">
      <c r="B51" s="130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2"/>
    </row>
    <row r="52" spans="2:16" s="17" customFormat="1" ht="34.5">
      <c r="B52" s="61"/>
      <c r="C52" s="133" t="s">
        <v>11</v>
      </c>
      <c r="D52" s="23"/>
      <c r="E52" s="23"/>
      <c r="F52" s="23"/>
      <c r="G52" s="23"/>
      <c r="H52" s="134"/>
      <c r="I52" s="135">
        <v>100</v>
      </c>
      <c r="J52" s="23"/>
      <c r="K52" s="23"/>
      <c r="L52" s="136"/>
      <c r="M52" s="63"/>
      <c r="O52" s="23"/>
      <c r="P52" s="23"/>
    </row>
    <row r="53" spans="2:16" s="17" customFormat="1" ht="31.5" customHeight="1" thickBot="1">
      <c r="B53" s="61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63"/>
      <c r="O53" s="23"/>
      <c r="P53" s="23"/>
    </row>
    <row r="54" spans="2:16" s="17" customFormat="1" ht="31.5" customHeight="1" thickBot="1">
      <c r="B54" s="61"/>
      <c r="C54" s="94" t="s">
        <v>9</v>
      </c>
      <c r="D54" s="95"/>
      <c r="E54" s="35">
        <v>55</v>
      </c>
      <c r="F54" s="36">
        <v>65</v>
      </c>
      <c r="G54" s="36">
        <v>75</v>
      </c>
      <c r="H54" s="36">
        <v>85</v>
      </c>
      <c r="I54" s="37">
        <v>95</v>
      </c>
      <c r="J54" s="38">
        <v>105</v>
      </c>
      <c r="K54" s="39">
        <v>115</v>
      </c>
      <c r="L54" s="40">
        <v>125</v>
      </c>
      <c r="M54" s="63"/>
      <c r="O54" s="23"/>
      <c r="P54" s="23"/>
    </row>
    <row r="55" spans="2:16" s="17" customFormat="1" ht="31.5" customHeight="1" thickBot="1">
      <c r="B55" s="61"/>
      <c r="C55" s="92" t="s">
        <v>33</v>
      </c>
      <c r="D55" s="93"/>
      <c r="E55" s="87">
        <f>ROUNDUP(F55-$M$22-F21+E21,-1)</f>
        <v>3170</v>
      </c>
      <c r="F55" s="49">
        <f>ROUNDUP(G55-$M$22-G21+F21,-1)</f>
        <v>3440</v>
      </c>
      <c r="G55" s="49">
        <f>ROUNDUP(H55-$M$22-H21+G21,-1)</f>
        <v>3710</v>
      </c>
      <c r="H55" s="49">
        <f>ROUNDUP(I55-$M$22-I21+H21,-1)</f>
        <v>3980</v>
      </c>
      <c r="I55" s="49">
        <f>ROUNDUP(J55-$M$22-J21+I21,-1)</f>
        <v>4250</v>
      </c>
      <c r="J55" s="41">
        <f>ROUNDUP(J22+J21,-1)</f>
        <v>4520</v>
      </c>
      <c r="K55" s="42">
        <f>ROUNDUP(J55+$M$22-J21+K21,-1)</f>
        <v>4790</v>
      </c>
      <c r="L55" s="88">
        <f>ROUNDUP(K55+$M$22-K21+L21,-1)</f>
        <v>5060</v>
      </c>
      <c r="M55" s="63"/>
      <c r="O55" s="23"/>
      <c r="P55" s="23"/>
    </row>
    <row r="56" spans="2:16" s="17" customFormat="1" ht="31.5" customHeight="1">
      <c r="B56" s="61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137"/>
      <c r="N56" s="29"/>
      <c r="O56" s="23"/>
      <c r="P56" s="23"/>
    </row>
    <row r="57" spans="2:13" ht="15">
      <c r="B57" s="124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6"/>
    </row>
    <row r="58" spans="2:13" ht="15">
      <c r="B58" s="124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6"/>
    </row>
    <row r="59" spans="2:13" ht="15">
      <c r="B59" s="124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6"/>
    </row>
    <row r="60" spans="2:13" ht="15">
      <c r="B60" s="124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6"/>
    </row>
    <row r="61" spans="2:13" ht="15"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6"/>
    </row>
    <row r="62" spans="2:13" ht="15">
      <c r="B62" s="124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6"/>
    </row>
    <row r="63" spans="2:13" ht="15"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6"/>
    </row>
    <row r="64" spans="2:13" ht="15">
      <c r="B64" s="124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6"/>
    </row>
    <row r="65" spans="2:13" ht="15">
      <c r="B65" s="124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6"/>
    </row>
    <row r="66" spans="2:13" ht="15">
      <c r="B66" s="124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6"/>
    </row>
    <row r="67" spans="2:13" ht="15">
      <c r="B67" s="124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6"/>
    </row>
    <row r="68" spans="2:13" ht="15.75" thickBot="1">
      <c r="B68" s="127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9"/>
    </row>
    <row r="69" spans="2:13" ht="15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</row>
    <row r="70" spans="3:16" s="17" customFormat="1" ht="31.5" customHeight="1" thickBot="1"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</row>
    <row r="71" spans="2:16" s="17" customFormat="1" ht="31.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60"/>
      <c r="N71" s="23"/>
      <c r="O71" s="23"/>
      <c r="P71" s="23"/>
    </row>
    <row r="72" spans="2:16" s="17" customFormat="1" ht="31.5" customHeight="1">
      <c r="B72" s="61"/>
      <c r="C72" s="23"/>
      <c r="D72" s="23"/>
      <c r="E72" s="23"/>
      <c r="F72" s="23"/>
      <c r="G72" s="23"/>
      <c r="H72" s="62" t="s">
        <v>14</v>
      </c>
      <c r="I72" s="23"/>
      <c r="J72" s="23"/>
      <c r="K72" s="23"/>
      <c r="L72" s="23"/>
      <c r="M72" s="63"/>
      <c r="N72" s="23"/>
      <c r="O72" s="23"/>
      <c r="P72" s="23"/>
    </row>
    <row r="73" spans="2:16" s="17" customFormat="1" ht="31.5" customHeight="1">
      <c r="B73" s="61"/>
      <c r="C73" s="23"/>
      <c r="D73" s="23"/>
      <c r="E73" s="23"/>
      <c r="F73" s="23"/>
      <c r="G73" s="23"/>
      <c r="H73" s="64" t="s">
        <v>15</v>
      </c>
      <c r="I73" s="23"/>
      <c r="J73" s="23"/>
      <c r="K73" s="23"/>
      <c r="L73" s="65"/>
      <c r="M73" s="137"/>
      <c r="N73" s="23"/>
      <c r="O73" s="23"/>
      <c r="P73" s="23"/>
    </row>
    <row r="74" spans="2:16" s="17" customFormat="1" ht="31.5" customHeight="1">
      <c r="B74" s="61"/>
      <c r="C74" s="23"/>
      <c r="D74" s="23"/>
      <c r="E74" s="23"/>
      <c r="F74" s="23"/>
      <c r="G74" s="23"/>
      <c r="H74" s="64" t="s">
        <v>16</v>
      </c>
      <c r="I74" s="23"/>
      <c r="J74" s="23"/>
      <c r="K74" s="23"/>
      <c r="L74" s="65" t="s">
        <v>17</v>
      </c>
      <c r="M74" s="63"/>
      <c r="N74" s="23"/>
      <c r="O74" s="23"/>
      <c r="P74" s="23"/>
    </row>
    <row r="75" spans="2:16" s="17" customFormat="1" ht="31.5" customHeight="1">
      <c r="B75" s="61"/>
      <c r="C75" s="23"/>
      <c r="D75" s="23"/>
      <c r="E75" s="23"/>
      <c r="F75" s="23"/>
      <c r="G75" s="23"/>
      <c r="H75" s="66" t="s">
        <v>18</v>
      </c>
      <c r="I75" s="23"/>
      <c r="J75" s="23"/>
      <c r="K75" s="23"/>
      <c r="L75" s="65" t="s">
        <v>19</v>
      </c>
      <c r="M75" s="63"/>
      <c r="N75" s="23"/>
      <c r="O75" s="23"/>
      <c r="P75" s="23"/>
    </row>
    <row r="76" spans="2:16" s="17" customFormat="1" ht="31.5" customHeight="1">
      <c r="B76" s="61"/>
      <c r="C76" s="23"/>
      <c r="D76" s="23"/>
      <c r="E76" s="23"/>
      <c r="F76" s="23"/>
      <c r="G76" s="23"/>
      <c r="H76" s="67" t="s">
        <v>20</v>
      </c>
      <c r="I76" s="23"/>
      <c r="J76" s="23"/>
      <c r="K76" s="23"/>
      <c r="L76" s="65" t="s">
        <v>21</v>
      </c>
      <c r="M76" s="63"/>
      <c r="N76" s="23"/>
      <c r="O76" s="23"/>
      <c r="P76" s="23"/>
    </row>
    <row r="77" spans="2:16" s="17" customFormat="1" ht="31.5" customHeight="1">
      <c r="B77" s="61"/>
      <c r="C77" s="23"/>
      <c r="D77" s="23"/>
      <c r="E77" s="23"/>
      <c r="F77" s="23"/>
      <c r="G77" s="23"/>
      <c r="H77" s="66" t="s">
        <v>22</v>
      </c>
      <c r="I77" s="23"/>
      <c r="J77" s="23"/>
      <c r="K77" s="23"/>
      <c r="L77" s="65" t="s">
        <v>23</v>
      </c>
      <c r="M77" s="63"/>
      <c r="N77" s="23"/>
      <c r="O77" s="23"/>
      <c r="P77" s="23"/>
    </row>
    <row r="78" spans="2:16" s="17" customFormat="1" ht="31.5" customHeight="1">
      <c r="B78" s="61"/>
      <c r="C78" s="23"/>
      <c r="D78" s="23"/>
      <c r="E78" s="23"/>
      <c r="F78" s="23"/>
      <c r="G78" s="23"/>
      <c r="H78" s="89" t="s">
        <v>24</v>
      </c>
      <c r="I78" s="89"/>
      <c r="J78" s="89"/>
      <c r="K78" s="89"/>
      <c r="L78" s="89"/>
      <c r="M78" s="63"/>
      <c r="N78" s="23"/>
      <c r="O78" s="23"/>
      <c r="P78" s="23"/>
    </row>
    <row r="79" spans="2:16" s="17" customFormat="1" ht="31.5" customHeight="1">
      <c r="B79" s="61"/>
      <c r="C79" s="23"/>
      <c r="D79" s="23"/>
      <c r="E79" s="23"/>
      <c r="F79" s="23"/>
      <c r="G79" s="23"/>
      <c r="H79" s="89"/>
      <c r="I79" s="89"/>
      <c r="J79" s="89"/>
      <c r="K79" s="89"/>
      <c r="L79" s="89"/>
      <c r="M79" s="63"/>
      <c r="N79" s="23"/>
      <c r="O79" s="23"/>
      <c r="P79" s="23"/>
    </row>
    <row r="80" spans="2:16" s="17" customFormat="1" ht="31.5" customHeight="1">
      <c r="B80" s="61"/>
      <c r="C80" s="23"/>
      <c r="D80" s="23"/>
      <c r="E80" s="23"/>
      <c r="F80" s="23"/>
      <c r="G80" s="23"/>
      <c r="H80" s="140" t="s">
        <v>40</v>
      </c>
      <c r="I80" s="141"/>
      <c r="J80" s="141"/>
      <c r="K80" s="141"/>
      <c r="L80" s="142"/>
      <c r="M80" s="63"/>
      <c r="N80" s="23"/>
      <c r="O80" s="23"/>
      <c r="P80" s="23"/>
    </row>
    <row r="81" spans="2:16" s="17" customFormat="1" ht="31.5" customHeight="1">
      <c r="B81" s="61"/>
      <c r="C81" s="23"/>
      <c r="D81" s="23"/>
      <c r="E81" s="23"/>
      <c r="F81" s="23"/>
      <c r="G81" s="23"/>
      <c r="H81" s="143"/>
      <c r="I81" s="144"/>
      <c r="J81" s="144"/>
      <c r="K81" s="144"/>
      <c r="L81" s="145"/>
      <c r="M81" s="63"/>
      <c r="N81" s="23"/>
      <c r="O81" s="23"/>
      <c r="P81" s="23"/>
    </row>
    <row r="82" spans="2:16" s="17" customFormat="1" ht="31.5" customHeight="1" thickBot="1">
      <c r="B82" s="69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1"/>
      <c r="N82" s="23"/>
      <c r="O82" s="68"/>
      <c r="P82" s="23"/>
    </row>
    <row r="83" spans="1:16" s="17" customFormat="1" ht="31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</row>
    <row r="84" spans="3:16" s="17" customFormat="1" ht="31.5" customHeight="1" thickBot="1">
      <c r="C84" s="23"/>
      <c r="D84" s="23"/>
      <c r="E84" s="23"/>
      <c r="F84" s="23"/>
      <c r="G84" s="23"/>
      <c r="H84" s="23"/>
      <c r="I84" s="23"/>
      <c r="J84" s="23"/>
      <c r="K84" s="23"/>
      <c r="O84" s="23"/>
      <c r="P84" s="23"/>
    </row>
    <row r="85" spans="3:18" s="17" customFormat="1" ht="31.5" customHeight="1" thickTop="1">
      <c r="C85" s="72"/>
      <c r="D85" s="73"/>
      <c r="E85" s="73"/>
      <c r="F85" s="73"/>
      <c r="G85" s="73"/>
      <c r="H85" s="73"/>
      <c r="I85" s="73"/>
      <c r="J85" s="74"/>
      <c r="K85" s="75"/>
      <c r="O85" s="76"/>
      <c r="P85" s="76"/>
      <c r="Q85" s="77"/>
      <c r="R85" s="77"/>
    </row>
    <row r="86" spans="3:18" s="17" customFormat="1" ht="31.5" customHeight="1">
      <c r="C86" s="78"/>
      <c r="D86" s="79" t="s">
        <v>26</v>
      </c>
      <c r="E86" s="80"/>
      <c r="F86" s="23"/>
      <c r="G86" s="23"/>
      <c r="H86" s="23"/>
      <c r="I86" s="23"/>
      <c r="J86" s="81"/>
      <c r="K86" s="75"/>
      <c r="O86" s="76"/>
      <c r="P86" s="76"/>
      <c r="Q86" s="77"/>
      <c r="R86" s="77"/>
    </row>
    <row r="87" spans="3:18" s="17" customFormat="1" ht="31.5" customHeight="1">
      <c r="C87" s="78"/>
      <c r="D87" s="82" t="s">
        <v>27</v>
      </c>
      <c r="E87" s="80"/>
      <c r="F87" s="23"/>
      <c r="G87" s="23"/>
      <c r="H87" s="23"/>
      <c r="I87" s="23"/>
      <c r="J87" s="81"/>
      <c r="K87" s="75"/>
      <c r="L87" s="76"/>
      <c r="M87" s="76"/>
      <c r="N87" s="76"/>
      <c r="O87" s="76"/>
      <c r="P87" s="76"/>
      <c r="Q87" s="77"/>
      <c r="R87" s="77"/>
    </row>
    <row r="88" spans="3:11" s="17" customFormat="1" ht="31.5" customHeight="1">
      <c r="C88" s="78"/>
      <c r="D88" s="82" t="s">
        <v>28</v>
      </c>
      <c r="E88" s="80"/>
      <c r="F88" s="23"/>
      <c r="G88" s="23"/>
      <c r="H88" s="23"/>
      <c r="I88" s="23"/>
      <c r="J88" s="81"/>
      <c r="K88" s="23"/>
    </row>
    <row r="89" spans="3:11" s="17" customFormat="1" ht="31.5" customHeight="1" thickBot="1">
      <c r="C89" s="83"/>
      <c r="D89" s="84"/>
      <c r="E89" s="84"/>
      <c r="F89" s="84"/>
      <c r="G89" s="84"/>
      <c r="H89" s="84"/>
      <c r="I89" s="84"/>
      <c r="J89" s="85"/>
      <c r="K89" s="23"/>
    </row>
    <row r="90" spans="10:11" s="17" customFormat="1" ht="31.5" customHeight="1" thickTop="1">
      <c r="J90" s="23"/>
      <c r="K90" s="23"/>
    </row>
  </sheetData>
  <sheetProtection/>
  <mergeCells count="22">
    <mergeCell ref="H80:L81"/>
    <mergeCell ref="C8:K8"/>
    <mergeCell ref="C9:D9"/>
    <mergeCell ref="C10:D10"/>
    <mergeCell ref="C11:D11"/>
    <mergeCell ref="C12:D12"/>
    <mergeCell ref="C2:F4"/>
    <mergeCell ref="I1:M5"/>
    <mergeCell ref="C13:D13"/>
    <mergeCell ref="C16:K16"/>
    <mergeCell ref="C17:D17"/>
    <mergeCell ref="C18:D18"/>
    <mergeCell ref="C19:D19"/>
    <mergeCell ref="C20:D20"/>
    <mergeCell ref="C55:D55"/>
    <mergeCell ref="C21:D21"/>
    <mergeCell ref="C28:D28"/>
    <mergeCell ref="C29:D29"/>
    <mergeCell ref="C41:D41"/>
    <mergeCell ref="C42:D42"/>
    <mergeCell ref="C54:D54"/>
    <mergeCell ref="H78:L79"/>
  </mergeCells>
  <printOptions/>
  <pageMargins left="0.58" right="0.17" top="0.31" bottom="0.17" header="0.17" footer="0.17"/>
  <pageSetup fitToHeight="1" fitToWidth="1" horizontalDpi="600" verticalDpi="600" orientation="portrait" paperSize="9" scale="4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91"/>
  <sheetViews>
    <sheetView view="pageBreakPreview" zoomScale="60" zoomScaleNormal="85" zoomScalePageLayoutView="0" workbookViewId="0" topLeftCell="A45">
      <selection activeCell="A1" sqref="A1"/>
    </sheetView>
  </sheetViews>
  <sheetFormatPr defaultColWidth="9.140625" defaultRowHeight="15"/>
  <cols>
    <col min="1" max="1" width="6.57421875" style="0" customWidth="1"/>
    <col min="2" max="2" width="8.140625" style="0" customWidth="1"/>
    <col min="3" max="4" width="31.28125" style="0" customWidth="1"/>
    <col min="5" max="13" width="16.57421875" style="0" customWidth="1"/>
    <col min="14" max="14" width="7.7109375" style="0" customWidth="1"/>
    <col min="15" max="15" width="5.00390625" style="0" customWidth="1"/>
    <col min="16" max="17" width="14.7109375" style="0" customWidth="1"/>
    <col min="18" max="21" width="9.7109375" style="0" customWidth="1"/>
    <col min="22" max="22" width="5.421875" style="0" customWidth="1"/>
    <col min="23" max="23" width="7.421875" style="0" customWidth="1"/>
    <col min="24" max="24" width="9.28125" style="0" customWidth="1"/>
    <col min="25" max="25" width="0.5625" style="0" customWidth="1"/>
    <col min="26" max="28" width="5.140625" style="0" customWidth="1"/>
  </cols>
  <sheetData>
    <row r="1" spans="3:16" ht="20.25" customHeight="1">
      <c r="C1" s="6" t="s">
        <v>5</v>
      </c>
      <c r="D1" s="7"/>
      <c r="E1" s="7"/>
      <c r="F1" s="7"/>
      <c r="G1" s="7"/>
      <c r="H1" s="7"/>
      <c r="I1" s="121" t="s">
        <v>13</v>
      </c>
      <c r="J1" s="121"/>
      <c r="K1" s="121"/>
      <c r="L1" s="121"/>
      <c r="M1" s="121"/>
      <c r="N1" s="120"/>
      <c r="O1" s="57"/>
      <c r="P1" s="57"/>
    </row>
    <row r="2" spans="2:16" ht="15" customHeight="1">
      <c r="B2" s="86">
        <f>600*2</f>
        <v>1200</v>
      </c>
      <c r="C2" s="103" t="s">
        <v>39</v>
      </c>
      <c r="D2" s="103"/>
      <c r="E2" s="103"/>
      <c r="F2" s="103"/>
      <c r="G2" s="119"/>
      <c r="H2" s="119"/>
      <c r="I2" s="121"/>
      <c r="J2" s="121"/>
      <c r="K2" s="121"/>
      <c r="L2" s="121"/>
      <c r="M2" s="121"/>
      <c r="N2" s="120"/>
      <c r="O2" s="57"/>
      <c r="P2" s="57"/>
    </row>
    <row r="3" spans="2:16" ht="15" customHeight="1">
      <c r="B3" s="86">
        <v>286</v>
      </c>
      <c r="C3" s="103"/>
      <c r="D3" s="103"/>
      <c r="E3" s="103"/>
      <c r="F3" s="103"/>
      <c r="G3" s="119"/>
      <c r="H3" s="119"/>
      <c r="I3" s="121"/>
      <c r="J3" s="121"/>
      <c r="K3" s="121"/>
      <c r="L3" s="121"/>
      <c r="M3" s="121"/>
      <c r="N3" s="120"/>
      <c r="O3" s="57"/>
      <c r="P3" s="57"/>
    </row>
    <row r="4" spans="2:16" ht="40.5" customHeight="1">
      <c r="B4" s="86">
        <v>23.2</v>
      </c>
      <c r="C4" s="103"/>
      <c r="D4" s="103"/>
      <c r="E4" s="103"/>
      <c r="F4" s="103"/>
      <c r="G4" s="119"/>
      <c r="H4" s="119"/>
      <c r="I4" s="121"/>
      <c r="J4" s="121"/>
      <c r="K4" s="121"/>
      <c r="L4" s="121"/>
      <c r="M4" s="121"/>
      <c r="N4" s="120"/>
      <c r="O4" s="57"/>
      <c r="P4" s="57"/>
    </row>
    <row r="5" spans="3:14" ht="20.25">
      <c r="C5" s="9" t="s">
        <v>6</v>
      </c>
      <c r="D5" s="8"/>
      <c r="E5" s="10"/>
      <c r="F5" s="10"/>
      <c r="G5" s="10"/>
      <c r="H5" s="10"/>
      <c r="I5" s="121"/>
      <c r="J5" s="121"/>
      <c r="K5" s="121"/>
      <c r="L5" s="121"/>
      <c r="M5" s="121"/>
      <c r="N5" s="120"/>
    </row>
    <row r="6" spans="3:14" ht="30.75" customHeight="1" hidden="1">
      <c r="C6" s="11"/>
      <c r="D6" s="11"/>
      <c r="E6" s="11"/>
      <c r="F6" s="11"/>
      <c r="G6" s="11"/>
      <c r="H6" s="11"/>
      <c r="I6" s="11"/>
      <c r="J6" s="11"/>
      <c r="K6" s="11"/>
      <c r="L6" s="12"/>
      <c r="M6" s="12"/>
      <c r="N6" s="12"/>
    </row>
    <row r="7" spans="3:11" ht="30.75" customHeight="1" hidden="1" thickBot="1">
      <c r="C7" s="44" t="s">
        <v>8</v>
      </c>
      <c r="D7" s="1"/>
      <c r="E7" s="2"/>
      <c r="F7" s="2"/>
      <c r="G7" s="3"/>
      <c r="H7" s="2"/>
      <c r="I7" s="4"/>
      <c r="J7" s="4"/>
      <c r="K7" s="1"/>
    </row>
    <row r="8" spans="3:11" ht="30.75" customHeight="1" hidden="1" thickBot="1">
      <c r="C8" s="106" t="s">
        <v>0</v>
      </c>
      <c r="D8" s="106"/>
      <c r="E8" s="106"/>
      <c r="F8" s="106"/>
      <c r="G8" s="106"/>
      <c r="H8" s="106"/>
      <c r="I8" s="106"/>
      <c r="J8" s="106"/>
      <c r="K8" s="106"/>
    </row>
    <row r="9" spans="3:23" ht="30.75" customHeight="1" hidden="1">
      <c r="C9" s="104" t="s">
        <v>1</v>
      </c>
      <c r="D9" s="105"/>
      <c r="E9" s="25">
        <v>55</v>
      </c>
      <c r="F9" s="16">
        <v>65</v>
      </c>
      <c r="G9" s="25">
        <v>75</v>
      </c>
      <c r="H9" s="16">
        <v>85</v>
      </c>
      <c r="I9" s="16">
        <v>95</v>
      </c>
      <c r="J9" s="16">
        <v>105</v>
      </c>
      <c r="K9" s="16">
        <v>115</v>
      </c>
      <c r="L9" s="25">
        <v>125</v>
      </c>
      <c r="M9" s="25" t="s">
        <v>12</v>
      </c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3:13" ht="30.75" customHeight="1" hidden="1">
      <c r="C10" s="90" t="s">
        <v>2</v>
      </c>
      <c r="D10" s="91"/>
      <c r="E10" s="26">
        <v>1.2</v>
      </c>
      <c r="F10" s="5">
        <v>1.4</v>
      </c>
      <c r="G10" s="26">
        <v>1.6</v>
      </c>
      <c r="H10" s="5">
        <v>1.8</v>
      </c>
      <c r="I10" s="5">
        <v>2</v>
      </c>
      <c r="J10" s="5">
        <v>2.2</v>
      </c>
      <c r="K10" s="5">
        <v>2.4</v>
      </c>
      <c r="L10" s="26">
        <v>2.6</v>
      </c>
      <c r="M10" s="26">
        <v>1.8</v>
      </c>
    </row>
    <row r="11" spans="3:13" ht="30.75" customHeight="1" hidden="1">
      <c r="C11" s="90" t="s">
        <v>3</v>
      </c>
      <c r="D11" s="91"/>
      <c r="E11" s="26"/>
      <c r="F11" s="5"/>
      <c r="G11" s="26"/>
      <c r="H11" s="5"/>
      <c r="I11" s="5"/>
      <c r="J11" s="5"/>
      <c r="K11" s="5"/>
      <c r="L11" s="26"/>
      <c r="M11" s="26"/>
    </row>
    <row r="12" spans="3:13" ht="30.75" customHeight="1" hidden="1">
      <c r="C12" s="90" t="s">
        <v>4</v>
      </c>
      <c r="D12" s="91"/>
      <c r="E12" s="26"/>
      <c r="F12" s="5"/>
      <c r="G12" s="26"/>
      <c r="H12" s="5"/>
      <c r="I12" s="5"/>
      <c r="J12" s="5"/>
      <c r="K12" s="5"/>
      <c r="L12" s="26"/>
      <c r="M12" s="26"/>
    </row>
    <row r="13" spans="3:13" ht="17.25" hidden="1" thickBot="1">
      <c r="C13" s="101" t="s">
        <v>7</v>
      </c>
      <c r="D13" s="102"/>
      <c r="E13" s="27">
        <f aca="true" t="shared" si="0" ref="E13:M13">ROUNDUP($B$2*E10,-1)</f>
        <v>1440</v>
      </c>
      <c r="F13" s="13">
        <f t="shared" si="0"/>
        <v>1680</v>
      </c>
      <c r="G13" s="27">
        <f t="shared" si="0"/>
        <v>1920</v>
      </c>
      <c r="H13" s="13">
        <f t="shared" si="0"/>
        <v>2160</v>
      </c>
      <c r="I13" s="13">
        <f t="shared" si="0"/>
        <v>2400</v>
      </c>
      <c r="J13" s="13">
        <f t="shared" si="0"/>
        <v>2640</v>
      </c>
      <c r="K13" s="13">
        <f t="shared" si="0"/>
        <v>2880</v>
      </c>
      <c r="L13" s="27">
        <f t="shared" si="0"/>
        <v>3120</v>
      </c>
      <c r="M13" s="27">
        <f t="shared" si="0"/>
        <v>2160</v>
      </c>
    </row>
    <row r="14" spans="5:13" ht="15" hidden="1">
      <c r="E14">
        <f>1590*2</f>
        <v>3180</v>
      </c>
      <c r="G14">
        <f>1720*2</f>
        <v>3440</v>
      </c>
      <c r="L14">
        <f>2050*2</f>
        <v>4100</v>
      </c>
      <c r="M14">
        <f>1920*2</f>
        <v>3840</v>
      </c>
    </row>
    <row r="15" ht="35.25" hidden="1" thickBot="1">
      <c r="C15" s="44" t="s">
        <v>11</v>
      </c>
    </row>
    <row r="16" spans="3:11" ht="16.5" hidden="1" thickBot="1">
      <c r="C16" s="98"/>
      <c r="D16" s="99"/>
      <c r="E16" s="99"/>
      <c r="F16" s="99"/>
      <c r="G16" s="99"/>
      <c r="H16" s="99"/>
      <c r="I16" s="99"/>
      <c r="J16" s="99"/>
      <c r="K16" s="100"/>
    </row>
    <row r="17" spans="3:13" ht="17.25" customHeight="1" hidden="1">
      <c r="C17" s="104" t="s">
        <v>1</v>
      </c>
      <c r="D17" s="105"/>
      <c r="E17" s="16">
        <v>55</v>
      </c>
      <c r="F17" s="16">
        <v>65</v>
      </c>
      <c r="G17" s="16">
        <v>75</v>
      </c>
      <c r="H17" s="16">
        <v>85</v>
      </c>
      <c r="I17" s="16">
        <v>95</v>
      </c>
      <c r="J17" s="25">
        <v>105</v>
      </c>
      <c r="K17" s="16">
        <v>115</v>
      </c>
      <c r="L17" s="16">
        <v>125</v>
      </c>
      <c r="M17" s="15"/>
    </row>
    <row r="18" spans="3:13" ht="16.5" hidden="1">
      <c r="C18" s="90" t="s">
        <v>2</v>
      </c>
      <c r="D18" s="91"/>
      <c r="E18" s="5">
        <v>0.7</v>
      </c>
      <c r="F18" s="5">
        <v>0.8</v>
      </c>
      <c r="G18" s="5">
        <v>0.9</v>
      </c>
      <c r="H18" s="5">
        <v>1</v>
      </c>
      <c r="I18" s="5">
        <v>1.1</v>
      </c>
      <c r="J18" s="26">
        <v>1.2</v>
      </c>
      <c r="K18" s="5">
        <v>1.3</v>
      </c>
      <c r="L18" s="5">
        <v>1.4</v>
      </c>
      <c r="M18" s="14"/>
    </row>
    <row r="19" spans="3:13" ht="16.5" hidden="1">
      <c r="C19" s="90" t="s">
        <v>3</v>
      </c>
      <c r="D19" s="91"/>
      <c r="E19" s="5"/>
      <c r="F19" s="5"/>
      <c r="G19" s="5"/>
      <c r="H19" s="5"/>
      <c r="I19" s="5"/>
      <c r="J19" s="26"/>
      <c r="K19" s="5"/>
      <c r="L19" s="5"/>
      <c r="M19" s="14"/>
    </row>
    <row r="20" spans="3:13" ht="16.5" customHeight="1" hidden="1">
      <c r="C20" s="90" t="s">
        <v>4</v>
      </c>
      <c r="D20" s="91"/>
      <c r="E20" s="5"/>
      <c r="F20" s="5"/>
      <c r="G20" s="5"/>
      <c r="H20" s="5"/>
      <c r="I20" s="5"/>
      <c r="J20" s="26"/>
      <c r="K20" s="5"/>
      <c r="L20" s="5"/>
      <c r="M20" s="14"/>
    </row>
    <row r="21" spans="3:13" ht="17.25" hidden="1" thickBot="1">
      <c r="C21" s="101" t="s">
        <v>7</v>
      </c>
      <c r="D21" s="102"/>
      <c r="E21" s="13">
        <f aca="true" t="shared" si="1" ref="E21:L21">ROUNDUP($B$2*E18,-1)</f>
        <v>840</v>
      </c>
      <c r="F21" s="13">
        <f t="shared" si="1"/>
        <v>960</v>
      </c>
      <c r="G21" s="13">
        <f t="shared" si="1"/>
        <v>1080</v>
      </c>
      <c r="H21" s="13">
        <f t="shared" si="1"/>
        <v>1200</v>
      </c>
      <c r="I21" s="13">
        <f t="shared" si="1"/>
        <v>1320</v>
      </c>
      <c r="J21" s="43">
        <f t="shared" si="1"/>
        <v>1440</v>
      </c>
      <c r="K21" s="13">
        <f t="shared" si="1"/>
        <v>1560</v>
      </c>
      <c r="L21" s="13">
        <f t="shared" si="1"/>
        <v>1680</v>
      </c>
      <c r="M21" s="14"/>
    </row>
    <row r="22" spans="10:13" ht="15" hidden="1">
      <c r="J22">
        <f>1490*2+455</f>
        <v>3435</v>
      </c>
      <c r="M22">
        <f>90*2</f>
        <v>180</v>
      </c>
    </row>
    <row r="23" ht="15" hidden="1"/>
    <row r="25" spans="3:21" s="17" customFormat="1" ht="34.5">
      <c r="C25" s="44" t="s">
        <v>8</v>
      </c>
      <c r="H25" s="19"/>
      <c r="I25" s="18"/>
      <c r="L25" s="21"/>
      <c r="M25" s="18"/>
      <c r="R25" s="20"/>
      <c r="S25" s="20"/>
      <c r="T25" s="20"/>
      <c r="U25" s="20"/>
    </row>
    <row r="26" spans="3:21" s="17" customFormat="1" ht="35.25" thickBot="1">
      <c r="C26" s="44"/>
      <c r="H26" s="19"/>
      <c r="I26" s="18"/>
      <c r="L26" s="21"/>
      <c r="M26" s="18"/>
      <c r="R26" s="20"/>
      <c r="S26" s="20"/>
      <c r="T26" s="20"/>
      <c r="U26" s="20"/>
    </row>
    <row r="27" spans="2:26" s="17" customFormat="1" ht="31.5" customHeight="1" thickBot="1"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60"/>
      <c r="U27" s="20"/>
      <c r="Z27" s="22"/>
    </row>
    <row r="28" spans="2:26" s="17" customFormat="1" ht="31.5" customHeight="1" thickBot="1">
      <c r="B28" s="61"/>
      <c r="C28" s="94" t="s">
        <v>9</v>
      </c>
      <c r="D28" s="95"/>
      <c r="E28" s="54">
        <v>55</v>
      </c>
      <c r="F28" s="55">
        <v>65</v>
      </c>
      <c r="G28" s="54">
        <v>75</v>
      </c>
      <c r="H28" s="51">
        <v>85</v>
      </c>
      <c r="I28" s="52">
        <v>95</v>
      </c>
      <c r="J28" s="52">
        <v>105</v>
      </c>
      <c r="K28" s="53">
        <v>115</v>
      </c>
      <c r="L28" s="54">
        <v>125</v>
      </c>
      <c r="M28" s="63"/>
      <c r="U28" s="20"/>
      <c r="Z28" s="22"/>
    </row>
    <row r="29" spans="2:13" s="17" customFormat="1" ht="31.5" customHeight="1" thickBot="1">
      <c r="B29" s="61"/>
      <c r="C29" s="92" t="s">
        <v>34</v>
      </c>
      <c r="D29" s="93"/>
      <c r="E29" s="28">
        <f>ROUNDUP(E14+E13,-1)</f>
        <v>4620</v>
      </c>
      <c r="F29" s="48">
        <f>ROUNDUP(E29+M22-E13+F13,-1)</f>
        <v>5040</v>
      </c>
      <c r="G29" s="45">
        <f>ROUNDUP(G14+G13,-1)</f>
        <v>5360</v>
      </c>
      <c r="H29" s="56">
        <f>ROUNDUP(G29+$M$22-G13+H13,-1)</f>
        <v>5780</v>
      </c>
      <c r="I29" s="56">
        <f>ROUNDUP(H29+$M$22-H13+I13,-1)</f>
        <v>6200</v>
      </c>
      <c r="J29" s="56">
        <f>ROUNDUP(I29+$M$22-I13+J13,-1)</f>
        <v>6620</v>
      </c>
      <c r="K29" s="56">
        <f>ROUNDUP(J29+$M$22-J13+K13,-1)</f>
        <v>7040</v>
      </c>
      <c r="L29" s="50">
        <f>ROUNDUP(L14+L13,-1)</f>
        <v>7220</v>
      </c>
      <c r="M29" s="63"/>
    </row>
    <row r="30" spans="2:13" s="17" customFormat="1" ht="31.5" customHeight="1">
      <c r="B30" s="61"/>
      <c r="C30" s="107"/>
      <c r="D30" s="109"/>
      <c r="E30" s="110"/>
      <c r="F30" s="109"/>
      <c r="G30" s="111"/>
      <c r="H30" s="111"/>
      <c r="I30" s="111"/>
      <c r="J30" s="111"/>
      <c r="K30" s="109"/>
      <c r="L30" s="80"/>
      <c r="M30" s="63"/>
    </row>
    <row r="31" spans="2:13" s="17" customFormat="1" ht="31.5" customHeight="1">
      <c r="B31" s="61"/>
      <c r="C31" s="107"/>
      <c r="D31" s="109"/>
      <c r="E31" s="110"/>
      <c r="F31" s="109"/>
      <c r="G31" s="111"/>
      <c r="H31" s="111"/>
      <c r="I31" s="111"/>
      <c r="J31" s="111"/>
      <c r="K31" s="109"/>
      <c r="L31" s="80"/>
      <c r="M31" s="63"/>
    </row>
    <row r="32" spans="2:13" s="17" customFormat="1" ht="31.5" customHeight="1">
      <c r="B32" s="61"/>
      <c r="C32" s="107"/>
      <c r="D32" s="109"/>
      <c r="E32" s="110"/>
      <c r="F32" s="109"/>
      <c r="G32" s="111"/>
      <c r="H32" s="111"/>
      <c r="I32" s="111"/>
      <c r="J32" s="111"/>
      <c r="K32" s="109"/>
      <c r="L32" s="80"/>
      <c r="M32" s="63"/>
    </row>
    <row r="33" spans="2:13" s="17" customFormat="1" ht="31.5" customHeight="1">
      <c r="B33" s="61"/>
      <c r="C33" s="107"/>
      <c r="D33" s="109"/>
      <c r="E33" s="110"/>
      <c r="F33" s="109"/>
      <c r="G33" s="111"/>
      <c r="H33" s="111"/>
      <c r="I33" s="111"/>
      <c r="J33" s="111"/>
      <c r="K33" s="109"/>
      <c r="L33" s="80"/>
      <c r="M33" s="63"/>
    </row>
    <row r="34" spans="2:13" s="17" customFormat="1" ht="31.5" customHeight="1">
      <c r="B34" s="61"/>
      <c r="C34" s="107"/>
      <c r="D34" s="109"/>
      <c r="E34" s="110"/>
      <c r="F34" s="109"/>
      <c r="G34" s="111"/>
      <c r="H34" s="111"/>
      <c r="I34" s="111"/>
      <c r="J34" s="111"/>
      <c r="K34" s="109"/>
      <c r="L34" s="80"/>
      <c r="M34" s="63"/>
    </row>
    <row r="35" spans="2:13" s="17" customFormat="1" ht="31.5" customHeight="1">
      <c r="B35" s="61"/>
      <c r="C35" s="107"/>
      <c r="D35" s="109"/>
      <c r="E35" s="110"/>
      <c r="F35" s="109"/>
      <c r="G35" s="111"/>
      <c r="H35" s="111"/>
      <c r="I35" s="111"/>
      <c r="J35" s="111"/>
      <c r="K35" s="109"/>
      <c r="L35" s="80"/>
      <c r="M35" s="63"/>
    </row>
    <row r="36" spans="2:13" s="17" customFormat="1" ht="31.5" customHeight="1">
      <c r="B36" s="61"/>
      <c r="C36" s="107"/>
      <c r="D36" s="109"/>
      <c r="E36" s="110"/>
      <c r="F36" s="109"/>
      <c r="G36" s="111"/>
      <c r="H36" s="111"/>
      <c r="I36" s="111"/>
      <c r="J36" s="111"/>
      <c r="K36" s="109"/>
      <c r="L36" s="80"/>
      <c r="M36" s="63"/>
    </row>
    <row r="37" spans="2:13" s="17" customFormat="1" ht="31.5" customHeight="1">
      <c r="B37" s="61"/>
      <c r="C37" s="107"/>
      <c r="D37" s="109"/>
      <c r="E37" s="110"/>
      <c r="F37" s="109"/>
      <c r="G37" s="111"/>
      <c r="H37" s="111"/>
      <c r="I37" s="111"/>
      <c r="J37" s="111"/>
      <c r="K37" s="109"/>
      <c r="L37" s="80"/>
      <c r="M37" s="63"/>
    </row>
    <row r="38" spans="2:13" s="17" customFormat="1" ht="31.5" customHeight="1" thickBot="1">
      <c r="B38" s="69"/>
      <c r="C38" s="113"/>
      <c r="D38" s="115"/>
      <c r="E38" s="116"/>
      <c r="F38" s="115"/>
      <c r="G38" s="117"/>
      <c r="H38" s="117"/>
      <c r="I38" s="117"/>
      <c r="J38" s="117"/>
      <c r="K38" s="115"/>
      <c r="L38" s="154"/>
      <c r="M38" s="71"/>
    </row>
    <row r="39" spans="3:12" s="17" customFormat="1" ht="31.5" customHeight="1" thickBot="1">
      <c r="C39" s="107"/>
      <c r="D39" s="109"/>
      <c r="E39" s="110"/>
      <c r="F39" s="109"/>
      <c r="G39" s="111"/>
      <c r="H39" s="111"/>
      <c r="I39" s="111"/>
      <c r="J39" s="111"/>
      <c r="K39" s="109"/>
      <c r="L39" s="4"/>
    </row>
    <row r="40" spans="2:14" s="17" customFormat="1" ht="31.5" customHeight="1" thickBot="1">
      <c r="B40" s="58"/>
      <c r="C40" s="122"/>
      <c r="D40" s="147"/>
      <c r="E40" s="148"/>
      <c r="F40" s="147"/>
      <c r="G40" s="155"/>
      <c r="H40" s="4"/>
      <c r="I40" s="4"/>
      <c r="J40" s="4"/>
      <c r="K40" s="146"/>
      <c r="L40" s="146"/>
      <c r="N40" s="29"/>
    </row>
    <row r="41" spans="2:20" s="17" customFormat="1" ht="31.5" customHeight="1" thickBot="1">
      <c r="B41" s="61"/>
      <c r="C41" s="96" t="s">
        <v>10</v>
      </c>
      <c r="D41" s="97"/>
      <c r="E41" s="32">
        <v>55</v>
      </c>
      <c r="F41" s="46"/>
      <c r="G41" s="63"/>
      <c r="H41" s="29"/>
      <c r="I41" s="29"/>
      <c r="J41" s="29"/>
      <c r="K41" s="29"/>
      <c r="L41" s="29"/>
      <c r="M41" s="29"/>
      <c r="N41" s="29"/>
      <c r="P41" s="31"/>
      <c r="Q41" s="30"/>
      <c r="R41" s="20"/>
      <c r="S41" s="20"/>
      <c r="T41" s="20"/>
    </row>
    <row r="42" spans="2:20" s="17" customFormat="1" ht="31.5" customHeight="1" thickBot="1">
      <c r="B42" s="61"/>
      <c r="C42" s="92" t="s">
        <v>34</v>
      </c>
      <c r="D42" s="93"/>
      <c r="E42" s="28">
        <f>ROUNDUP(M14+M13,-1)</f>
        <v>6000</v>
      </c>
      <c r="F42" s="47"/>
      <c r="G42" s="63"/>
      <c r="H42" s="29"/>
      <c r="I42" s="29"/>
      <c r="J42" s="29"/>
      <c r="K42" s="29"/>
      <c r="L42" s="29"/>
      <c r="M42" s="29"/>
      <c r="N42" s="29"/>
      <c r="P42" s="33"/>
      <c r="Q42" s="33"/>
      <c r="R42" s="20"/>
      <c r="S42" s="20"/>
      <c r="T42" s="20"/>
    </row>
    <row r="43" spans="2:7" ht="33" customHeight="1">
      <c r="B43" s="124"/>
      <c r="C43" s="125"/>
      <c r="D43" s="125"/>
      <c r="E43" s="125"/>
      <c r="F43" s="125"/>
      <c r="G43" s="126"/>
    </row>
    <row r="44" spans="2:7" ht="33" customHeight="1">
      <c r="B44" s="124"/>
      <c r="C44" s="125"/>
      <c r="D44" s="125"/>
      <c r="E44" s="125"/>
      <c r="F44" s="125"/>
      <c r="G44" s="126"/>
    </row>
    <row r="45" spans="2:7" ht="33" customHeight="1">
      <c r="B45" s="124"/>
      <c r="C45" s="125"/>
      <c r="D45" s="125"/>
      <c r="E45" s="125"/>
      <c r="F45" s="125"/>
      <c r="G45" s="126"/>
    </row>
    <row r="46" spans="2:7" ht="33" customHeight="1">
      <c r="B46" s="124"/>
      <c r="C46" s="125"/>
      <c r="D46" s="125"/>
      <c r="E46" s="125"/>
      <c r="F46" s="125"/>
      <c r="G46" s="126"/>
    </row>
    <row r="47" spans="2:7" ht="33" customHeight="1">
      <c r="B47" s="124"/>
      <c r="C47" s="125"/>
      <c r="D47" s="125"/>
      <c r="E47" s="125"/>
      <c r="F47" s="125"/>
      <c r="G47" s="126"/>
    </row>
    <row r="48" spans="2:7" ht="33" customHeight="1">
      <c r="B48" s="124"/>
      <c r="C48" s="125"/>
      <c r="D48" s="125"/>
      <c r="E48" s="125"/>
      <c r="F48" s="125"/>
      <c r="G48" s="126"/>
    </row>
    <row r="49" spans="2:7" ht="33" customHeight="1" thickBot="1">
      <c r="B49" s="127"/>
      <c r="C49" s="128"/>
      <c r="D49" s="128"/>
      <c r="E49" s="128"/>
      <c r="F49" s="128"/>
      <c r="G49" s="129"/>
    </row>
    <row r="50" ht="33" customHeight="1" thickBot="1"/>
    <row r="51" spans="2:13" ht="47.25" customHeight="1">
      <c r="B51" s="130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2"/>
    </row>
    <row r="52" spans="2:16" s="17" customFormat="1" ht="34.5">
      <c r="B52" s="61"/>
      <c r="C52" s="133" t="s">
        <v>11</v>
      </c>
      <c r="D52" s="23"/>
      <c r="E52" s="23"/>
      <c r="F52" s="23"/>
      <c r="G52" s="23"/>
      <c r="H52" s="134"/>
      <c r="I52" s="135">
        <v>100</v>
      </c>
      <c r="J52" s="23"/>
      <c r="K52" s="23"/>
      <c r="L52" s="136"/>
      <c r="M52" s="63"/>
      <c r="O52" s="23"/>
      <c r="P52" s="23"/>
    </row>
    <row r="53" spans="2:16" s="17" customFormat="1" ht="31.5" customHeight="1" thickBot="1">
      <c r="B53" s="61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63"/>
      <c r="O53" s="23"/>
      <c r="P53" s="23"/>
    </row>
    <row r="54" spans="2:16" s="17" customFormat="1" ht="31.5" customHeight="1" thickBot="1">
      <c r="B54" s="61"/>
      <c r="C54" s="94" t="s">
        <v>9</v>
      </c>
      <c r="D54" s="95"/>
      <c r="E54" s="35">
        <v>55</v>
      </c>
      <c r="F54" s="36">
        <v>65</v>
      </c>
      <c r="G54" s="36">
        <v>75</v>
      </c>
      <c r="H54" s="36">
        <v>85</v>
      </c>
      <c r="I54" s="37">
        <v>95</v>
      </c>
      <c r="J54" s="38">
        <v>105</v>
      </c>
      <c r="K54" s="39">
        <v>115</v>
      </c>
      <c r="L54" s="40">
        <v>125</v>
      </c>
      <c r="M54" s="63"/>
      <c r="O54" s="23"/>
      <c r="P54" s="23"/>
    </row>
    <row r="55" spans="2:16" s="17" customFormat="1" ht="31.5" customHeight="1" thickBot="1">
      <c r="B55" s="61"/>
      <c r="C55" s="92" t="s">
        <v>34</v>
      </c>
      <c r="D55" s="93"/>
      <c r="E55" s="87">
        <f>ROUNDUP(F55-$M$22-F21+E21,-1)</f>
        <v>3380</v>
      </c>
      <c r="F55" s="49">
        <f>ROUNDUP(G55-$M$22-G21+F21,-1)</f>
        <v>3680</v>
      </c>
      <c r="G55" s="49">
        <f>ROUNDUP(H55-$M$22-H21+G21,-1)</f>
        <v>3980</v>
      </c>
      <c r="H55" s="49">
        <f>ROUNDUP(I55-$M$22-I21+H21,-1)</f>
        <v>4280</v>
      </c>
      <c r="I55" s="49">
        <f>ROUNDUP(J55-$M$22-J21+I21,-1)</f>
        <v>4580</v>
      </c>
      <c r="J55" s="41">
        <f>ROUNDUP(J22+J21,-1)</f>
        <v>4880</v>
      </c>
      <c r="K55" s="42">
        <f>ROUNDUP(J55+$M$22-J21+K21,-1)</f>
        <v>5180</v>
      </c>
      <c r="L55" s="88">
        <f>ROUNDUP(K55+$M$22-K21+L21,-1)</f>
        <v>5480</v>
      </c>
      <c r="M55" s="63"/>
      <c r="O55" s="23"/>
      <c r="P55" s="23"/>
    </row>
    <row r="56" spans="2:16" s="17" customFormat="1" ht="31.5" customHeight="1">
      <c r="B56" s="61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137"/>
      <c r="N56" s="29"/>
      <c r="O56" s="23"/>
      <c r="P56" s="23"/>
    </row>
    <row r="57" spans="2:13" ht="15">
      <c r="B57" s="124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6"/>
    </row>
    <row r="58" spans="2:13" ht="15">
      <c r="B58" s="124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6"/>
    </row>
    <row r="59" spans="2:13" ht="15">
      <c r="B59" s="124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6"/>
    </row>
    <row r="60" spans="2:13" ht="15">
      <c r="B60" s="124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6"/>
    </row>
    <row r="61" spans="2:13" ht="15"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6"/>
    </row>
    <row r="62" spans="2:13" ht="15">
      <c r="B62" s="124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6"/>
    </row>
    <row r="63" spans="2:13" ht="15"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6"/>
    </row>
    <row r="64" spans="2:13" ht="15">
      <c r="B64" s="124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6"/>
    </row>
    <row r="65" spans="2:13" ht="15">
      <c r="B65" s="124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6"/>
    </row>
    <row r="66" spans="2:13" ht="15">
      <c r="B66" s="124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6"/>
    </row>
    <row r="67" spans="2:13" ht="15">
      <c r="B67" s="124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6"/>
    </row>
    <row r="68" spans="2:13" ht="15.75" thickBot="1">
      <c r="B68" s="127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9"/>
    </row>
    <row r="70" spans="3:16" s="17" customFormat="1" ht="31.5" customHeight="1" thickBot="1"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</row>
    <row r="71" spans="2:16" s="17" customFormat="1" ht="31.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60"/>
      <c r="N71" s="23"/>
      <c r="O71" s="23"/>
      <c r="P71" s="23"/>
    </row>
    <row r="72" spans="2:16" s="17" customFormat="1" ht="31.5" customHeight="1">
      <c r="B72" s="61"/>
      <c r="C72" s="23"/>
      <c r="D72" s="23"/>
      <c r="E72" s="23"/>
      <c r="F72" s="23"/>
      <c r="G72" s="23"/>
      <c r="H72" s="62" t="s">
        <v>14</v>
      </c>
      <c r="I72" s="23"/>
      <c r="J72" s="23"/>
      <c r="K72" s="23"/>
      <c r="L72" s="23"/>
      <c r="M72" s="63"/>
      <c r="N72" s="23"/>
      <c r="O72" s="23"/>
      <c r="P72" s="23"/>
    </row>
    <row r="73" spans="2:16" s="17" customFormat="1" ht="31.5" customHeight="1">
      <c r="B73" s="61"/>
      <c r="C73" s="23"/>
      <c r="D73" s="23"/>
      <c r="E73" s="23"/>
      <c r="F73" s="23"/>
      <c r="G73" s="23"/>
      <c r="H73" s="64" t="s">
        <v>15</v>
      </c>
      <c r="I73" s="23"/>
      <c r="J73" s="23"/>
      <c r="K73" s="23"/>
      <c r="L73" s="65"/>
      <c r="M73" s="137"/>
      <c r="N73" s="23"/>
      <c r="O73" s="23"/>
      <c r="P73" s="23"/>
    </row>
    <row r="74" spans="2:16" s="17" customFormat="1" ht="31.5" customHeight="1">
      <c r="B74" s="61"/>
      <c r="C74" s="23"/>
      <c r="D74" s="23"/>
      <c r="E74" s="23"/>
      <c r="F74" s="23"/>
      <c r="G74" s="23"/>
      <c r="H74" s="64" t="s">
        <v>16</v>
      </c>
      <c r="I74" s="23"/>
      <c r="J74" s="23"/>
      <c r="K74" s="23"/>
      <c r="L74" s="65" t="s">
        <v>17</v>
      </c>
      <c r="M74" s="63"/>
      <c r="N74" s="23"/>
      <c r="O74" s="23"/>
      <c r="P74" s="23"/>
    </row>
    <row r="75" spans="2:16" s="17" customFormat="1" ht="31.5" customHeight="1">
      <c r="B75" s="61"/>
      <c r="C75" s="23"/>
      <c r="D75" s="23"/>
      <c r="E75" s="23"/>
      <c r="F75" s="23"/>
      <c r="G75" s="23"/>
      <c r="H75" s="66" t="s">
        <v>18</v>
      </c>
      <c r="I75" s="23"/>
      <c r="J75" s="23"/>
      <c r="K75" s="23"/>
      <c r="L75" s="65" t="s">
        <v>19</v>
      </c>
      <c r="M75" s="63"/>
      <c r="N75" s="23"/>
      <c r="O75" s="23"/>
      <c r="P75" s="23"/>
    </row>
    <row r="76" spans="2:16" s="17" customFormat="1" ht="31.5" customHeight="1">
      <c r="B76" s="61"/>
      <c r="C76" s="23"/>
      <c r="D76" s="23"/>
      <c r="E76" s="23"/>
      <c r="F76" s="23"/>
      <c r="G76" s="23"/>
      <c r="H76" s="67" t="s">
        <v>20</v>
      </c>
      <c r="I76" s="23"/>
      <c r="J76" s="23"/>
      <c r="K76" s="23"/>
      <c r="L76" s="65" t="s">
        <v>21</v>
      </c>
      <c r="M76" s="63"/>
      <c r="N76" s="23"/>
      <c r="O76" s="23"/>
      <c r="P76" s="23"/>
    </row>
    <row r="77" spans="2:16" s="17" customFormat="1" ht="31.5" customHeight="1">
      <c r="B77" s="61"/>
      <c r="C77" s="23"/>
      <c r="D77" s="23"/>
      <c r="E77" s="23"/>
      <c r="F77" s="23"/>
      <c r="G77" s="23"/>
      <c r="H77" s="66" t="s">
        <v>22</v>
      </c>
      <c r="I77" s="23"/>
      <c r="J77" s="23"/>
      <c r="K77" s="23"/>
      <c r="L77" s="65" t="s">
        <v>23</v>
      </c>
      <c r="M77" s="63"/>
      <c r="N77" s="23"/>
      <c r="O77" s="23"/>
      <c r="P77" s="23"/>
    </row>
    <row r="78" spans="2:16" s="17" customFormat="1" ht="31.5" customHeight="1">
      <c r="B78" s="61"/>
      <c r="C78" s="23"/>
      <c r="D78" s="23"/>
      <c r="E78" s="23"/>
      <c r="F78" s="23"/>
      <c r="G78" s="23"/>
      <c r="H78" s="89" t="s">
        <v>24</v>
      </c>
      <c r="I78" s="89"/>
      <c r="J78" s="89"/>
      <c r="K78" s="89"/>
      <c r="L78" s="89"/>
      <c r="M78" s="63"/>
      <c r="N78" s="23"/>
      <c r="O78" s="23"/>
      <c r="P78" s="23"/>
    </row>
    <row r="79" spans="2:16" s="17" customFormat="1" ht="31.5" customHeight="1">
      <c r="B79" s="61"/>
      <c r="C79" s="23"/>
      <c r="D79" s="23"/>
      <c r="E79" s="23"/>
      <c r="F79" s="23"/>
      <c r="G79" s="23"/>
      <c r="H79" s="89"/>
      <c r="I79" s="89"/>
      <c r="J79" s="89"/>
      <c r="K79" s="89"/>
      <c r="L79" s="89"/>
      <c r="M79" s="63"/>
      <c r="N79" s="23"/>
      <c r="O79" s="23"/>
      <c r="P79" s="23"/>
    </row>
    <row r="80" spans="2:16" s="17" customFormat="1" ht="31.5" customHeight="1">
      <c r="B80" s="61"/>
      <c r="C80" s="23"/>
      <c r="D80" s="23"/>
      <c r="E80" s="23"/>
      <c r="F80" s="23"/>
      <c r="G80" s="23"/>
      <c r="H80" s="140" t="s">
        <v>25</v>
      </c>
      <c r="I80" s="141"/>
      <c r="J80" s="141"/>
      <c r="K80" s="141"/>
      <c r="L80" s="142"/>
      <c r="M80" s="63"/>
      <c r="N80" s="23"/>
      <c r="O80" s="23"/>
      <c r="P80" s="23"/>
    </row>
    <row r="81" spans="2:16" s="17" customFormat="1" ht="31.5" customHeight="1">
      <c r="B81" s="61"/>
      <c r="C81" s="23"/>
      <c r="D81" s="23"/>
      <c r="E81" s="23"/>
      <c r="F81" s="23"/>
      <c r="G81" s="23"/>
      <c r="H81" s="143"/>
      <c r="I81" s="144"/>
      <c r="J81" s="144"/>
      <c r="K81" s="144"/>
      <c r="L81" s="145"/>
      <c r="M81" s="63"/>
      <c r="N81" s="23"/>
      <c r="O81" s="23"/>
      <c r="P81" s="23"/>
    </row>
    <row r="82" spans="2:16" s="17" customFormat="1" ht="31.5" customHeight="1">
      <c r="B82" s="61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63"/>
      <c r="N82" s="23"/>
      <c r="O82" s="68"/>
      <c r="P82" s="23"/>
    </row>
    <row r="83" spans="2:16" s="17" customFormat="1" ht="31.5" customHeight="1" thickBot="1">
      <c r="B83" s="69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1"/>
      <c r="N83" s="23"/>
      <c r="O83" s="23"/>
      <c r="P83" s="23"/>
    </row>
    <row r="84" spans="2:16" s="17" customFormat="1" ht="31.5" customHeight="1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</row>
    <row r="85" spans="3:16" s="17" customFormat="1" ht="31.5" customHeight="1" thickBot="1">
      <c r="C85" s="23"/>
      <c r="D85" s="23"/>
      <c r="E85" s="23"/>
      <c r="F85" s="23"/>
      <c r="G85" s="23"/>
      <c r="H85" s="23"/>
      <c r="I85" s="23"/>
      <c r="J85" s="23"/>
      <c r="K85" s="23"/>
      <c r="O85" s="23"/>
      <c r="P85" s="23"/>
    </row>
    <row r="86" spans="3:18" s="17" customFormat="1" ht="31.5" customHeight="1" thickTop="1">
      <c r="C86" s="72"/>
      <c r="D86" s="73"/>
      <c r="E86" s="73"/>
      <c r="F86" s="73"/>
      <c r="G86" s="73"/>
      <c r="H86" s="73"/>
      <c r="I86" s="73"/>
      <c r="J86" s="74"/>
      <c r="K86" s="75"/>
      <c r="O86" s="76"/>
      <c r="P86" s="76"/>
      <c r="Q86" s="77"/>
      <c r="R86" s="77"/>
    </row>
    <row r="87" spans="3:18" s="17" customFormat="1" ht="31.5" customHeight="1">
      <c r="C87" s="78"/>
      <c r="D87" s="79" t="s">
        <v>26</v>
      </c>
      <c r="E87" s="80"/>
      <c r="F87" s="23"/>
      <c r="G87" s="23"/>
      <c r="H87" s="23"/>
      <c r="I87" s="23"/>
      <c r="J87" s="81"/>
      <c r="K87" s="75"/>
      <c r="O87" s="76"/>
      <c r="P87" s="76"/>
      <c r="Q87" s="77"/>
      <c r="R87" s="77"/>
    </row>
    <row r="88" spans="3:18" s="17" customFormat="1" ht="31.5" customHeight="1">
      <c r="C88" s="78"/>
      <c r="D88" s="82" t="s">
        <v>27</v>
      </c>
      <c r="E88" s="80"/>
      <c r="F88" s="23"/>
      <c r="G88" s="23"/>
      <c r="H88" s="23"/>
      <c r="I88" s="23"/>
      <c r="J88" s="81"/>
      <c r="K88" s="75"/>
      <c r="L88" s="76"/>
      <c r="M88" s="76"/>
      <c r="N88" s="76"/>
      <c r="O88" s="76"/>
      <c r="P88" s="76"/>
      <c r="Q88" s="77"/>
      <c r="R88" s="77"/>
    </row>
    <row r="89" spans="3:11" s="17" customFormat="1" ht="31.5" customHeight="1">
      <c r="C89" s="78"/>
      <c r="D89" s="82" t="s">
        <v>28</v>
      </c>
      <c r="E89" s="80"/>
      <c r="F89" s="23"/>
      <c r="G89" s="23"/>
      <c r="H89" s="23"/>
      <c r="I89" s="23"/>
      <c r="J89" s="81"/>
      <c r="K89" s="23"/>
    </row>
    <row r="90" spans="3:11" s="17" customFormat="1" ht="31.5" customHeight="1" thickBot="1">
      <c r="C90" s="83"/>
      <c r="D90" s="84"/>
      <c r="E90" s="84"/>
      <c r="F90" s="84"/>
      <c r="G90" s="84"/>
      <c r="H90" s="84"/>
      <c r="I90" s="84"/>
      <c r="J90" s="85"/>
      <c r="K90" s="23"/>
    </row>
    <row r="91" spans="10:11" s="17" customFormat="1" ht="31.5" customHeight="1" thickTop="1">
      <c r="J91" s="23"/>
      <c r="K91" s="23"/>
    </row>
  </sheetData>
  <sheetProtection/>
  <mergeCells count="22">
    <mergeCell ref="H80:L81"/>
    <mergeCell ref="C8:K8"/>
    <mergeCell ref="C9:D9"/>
    <mergeCell ref="C10:D10"/>
    <mergeCell ref="C11:D11"/>
    <mergeCell ref="C12:D12"/>
    <mergeCell ref="C2:F4"/>
    <mergeCell ref="I1:M5"/>
    <mergeCell ref="C13:D13"/>
    <mergeCell ref="C16:K16"/>
    <mergeCell ref="C17:D17"/>
    <mergeCell ref="C18:D18"/>
    <mergeCell ref="C19:D19"/>
    <mergeCell ref="C20:D20"/>
    <mergeCell ref="C55:D55"/>
    <mergeCell ref="C21:D21"/>
    <mergeCell ref="C28:D28"/>
    <mergeCell ref="C29:D29"/>
    <mergeCell ref="C41:D41"/>
    <mergeCell ref="C42:D42"/>
    <mergeCell ref="C54:D54"/>
    <mergeCell ref="H78:L79"/>
  </mergeCells>
  <printOptions/>
  <pageMargins left="0.7086614173228347" right="0.17" top="0.29" bottom="0.32" header="0.21" footer="0.17"/>
  <pageSetup fitToHeight="1" fitToWidth="1" horizontalDpi="600" verticalDpi="600" orientation="portrait" paperSize="9" scale="4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0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5.421875" style="0" customWidth="1"/>
    <col min="2" max="2" width="8.140625" style="0" customWidth="1"/>
    <col min="3" max="4" width="31.28125" style="0" customWidth="1"/>
    <col min="5" max="13" width="16.57421875" style="0" customWidth="1"/>
    <col min="14" max="14" width="9.421875" style="0" customWidth="1"/>
    <col min="15" max="15" width="5.00390625" style="0" customWidth="1"/>
    <col min="16" max="17" width="14.7109375" style="0" customWidth="1"/>
    <col min="18" max="21" width="9.7109375" style="0" customWidth="1"/>
    <col min="22" max="22" width="5.421875" style="0" customWidth="1"/>
    <col min="23" max="23" width="7.421875" style="0" customWidth="1"/>
    <col min="24" max="24" width="9.28125" style="0" customWidth="1"/>
    <col min="25" max="25" width="0.5625" style="0" customWidth="1"/>
    <col min="26" max="28" width="5.140625" style="0" customWidth="1"/>
  </cols>
  <sheetData>
    <row r="1" spans="3:16" ht="20.25" customHeight="1">
      <c r="C1" s="6" t="s">
        <v>5</v>
      </c>
      <c r="D1" s="7"/>
      <c r="E1" s="7"/>
      <c r="F1" s="7"/>
      <c r="G1" s="7"/>
      <c r="H1" s="7"/>
      <c r="I1" s="121" t="s">
        <v>13</v>
      </c>
      <c r="J1" s="121"/>
      <c r="K1" s="121"/>
      <c r="L1" s="121"/>
      <c r="M1" s="121"/>
      <c r="N1" s="120"/>
      <c r="O1" s="57"/>
      <c r="P1" s="57"/>
    </row>
    <row r="2" spans="2:16" ht="15" customHeight="1">
      <c r="B2" s="86">
        <f>800*2</f>
        <v>1600</v>
      </c>
      <c r="C2" s="103" t="s">
        <v>39</v>
      </c>
      <c r="D2" s="103"/>
      <c r="E2" s="103"/>
      <c r="F2" s="103"/>
      <c r="G2" s="119"/>
      <c r="H2" s="119"/>
      <c r="I2" s="121"/>
      <c r="J2" s="121"/>
      <c r="K2" s="121"/>
      <c r="L2" s="121"/>
      <c r="M2" s="121"/>
      <c r="N2" s="120"/>
      <c r="O2" s="57"/>
      <c r="P2" s="57"/>
    </row>
    <row r="3" spans="2:16" ht="15" customHeight="1">
      <c r="B3" s="86">
        <v>286</v>
      </c>
      <c r="C3" s="103"/>
      <c r="D3" s="103"/>
      <c r="E3" s="103"/>
      <c r="F3" s="103"/>
      <c r="G3" s="119"/>
      <c r="H3" s="119"/>
      <c r="I3" s="121"/>
      <c r="J3" s="121"/>
      <c r="K3" s="121"/>
      <c r="L3" s="121"/>
      <c r="M3" s="121"/>
      <c r="N3" s="120"/>
      <c r="O3" s="57"/>
      <c r="P3" s="57"/>
    </row>
    <row r="4" spans="2:16" ht="40.5" customHeight="1">
      <c r="B4" s="86">
        <v>23.2</v>
      </c>
      <c r="C4" s="103"/>
      <c r="D4" s="103"/>
      <c r="E4" s="103"/>
      <c r="F4" s="103"/>
      <c r="G4" s="119"/>
      <c r="H4" s="119"/>
      <c r="I4" s="121"/>
      <c r="J4" s="121"/>
      <c r="K4" s="121"/>
      <c r="L4" s="121"/>
      <c r="M4" s="121"/>
      <c r="N4" s="120"/>
      <c r="O4" s="57"/>
      <c r="P4" s="57"/>
    </row>
    <row r="5" spans="3:14" ht="20.25">
      <c r="C5" s="9" t="s">
        <v>6</v>
      </c>
      <c r="D5" s="8"/>
      <c r="E5" s="10"/>
      <c r="F5" s="10"/>
      <c r="G5" s="10"/>
      <c r="H5" s="10"/>
      <c r="I5" s="121"/>
      <c r="J5" s="121"/>
      <c r="K5" s="121"/>
      <c r="L5" s="121"/>
      <c r="M5" s="121"/>
      <c r="N5" s="120"/>
    </row>
    <row r="6" spans="3:14" ht="30.75" customHeight="1" hidden="1">
      <c r="C6" s="11"/>
      <c r="D6" s="11"/>
      <c r="E6" s="11"/>
      <c r="F6" s="11"/>
      <c r="G6" s="11"/>
      <c r="H6" s="11"/>
      <c r="I6" s="11"/>
      <c r="J6" s="11"/>
      <c r="K6" s="11"/>
      <c r="L6" s="12"/>
      <c r="M6" s="12"/>
      <c r="N6" s="12"/>
    </row>
    <row r="7" spans="3:11" ht="30.75" customHeight="1" hidden="1" thickBot="1">
      <c r="C7" s="44" t="s">
        <v>8</v>
      </c>
      <c r="D7" s="1"/>
      <c r="E7" s="2"/>
      <c r="F7" s="2"/>
      <c r="G7" s="3"/>
      <c r="H7" s="2"/>
      <c r="I7" s="4"/>
      <c r="J7" s="4"/>
      <c r="K7" s="1"/>
    </row>
    <row r="8" spans="3:11" ht="30.75" customHeight="1" hidden="1" thickBot="1">
      <c r="C8" s="106" t="s">
        <v>0</v>
      </c>
      <c r="D8" s="106"/>
      <c r="E8" s="106"/>
      <c r="F8" s="106"/>
      <c r="G8" s="106"/>
      <c r="H8" s="106"/>
      <c r="I8" s="106"/>
      <c r="J8" s="106"/>
      <c r="K8" s="106"/>
    </row>
    <row r="9" spans="3:23" ht="30.75" customHeight="1" hidden="1">
      <c r="C9" s="104" t="s">
        <v>1</v>
      </c>
      <c r="D9" s="105"/>
      <c r="E9" s="25">
        <v>55</v>
      </c>
      <c r="F9" s="16">
        <v>65</v>
      </c>
      <c r="G9" s="25">
        <v>75</v>
      </c>
      <c r="H9" s="16">
        <v>85</v>
      </c>
      <c r="I9" s="16">
        <v>95</v>
      </c>
      <c r="J9" s="16">
        <v>105</v>
      </c>
      <c r="K9" s="16">
        <v>115</v>
      </c>
      <c r="L9" s="25">
        <v>125</v>
      </c>
      <c r="M9" s="25" t="s">
        <v>12</v>
      </c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3:13" ht="30.75" customHeight="1" hidden="1">
      <c r="C10" s="90" t="s">
        <v>2</v>
      </c>
      <c r="D10" s="91"/>
      <c r="E10" s="26">
        <v>1.2</v>
      </c>
      <c r="F10" s="5">
        <v>1.4</v>
      </c>
      <c r="G10" s="26">
        <v>1.6</v>
      </c>
      <c r="H10" s="5">
        <v>1.8</v>
      </c>
      <c r="I10" s="5">
        <v>2</v>
      </c>
      <c r="J10" s="5">
        <v>2.2</v>
      </c>
      <c r="K10" s="5">
        <v>2.4</v>
      </c>
      <c r="L10" s="26">
        <v>2.6</v>
      </c>
      <c r="M10" s="26">
        <v>1.8</v>
      </c>
    </row>
    <row r="11" spans="3:13" ht="30.75" customHeight="1" hidden="1">
      <c r="C11" s="90" t="s">
        <v>3</v>
      </c>
      <c r="D11" s="91"/>
      <c r="E11" s="26"/>
      <c r="F11" s="5"/>
      <c r="G11" s="26"/>
      <c r="H11" s="5"/>
      <c r="I11" s="5"/>
      <c r="J11" s="5"/>
      <c r="K11" s="5"/>
      <c r="L11" s="26"/>
      <c r="M11" s="26"/>
    </row>
    <row r="12" spans="3:13" ht="30.75" customHeight="1" hidden="1">
      <c r="C12" s="90" t="s">
        <v>4</v>
      </c>
      <c r="D12" s="91"/>
      <c r="E12" s="26"/>
      <c r="F12" s="5"/>
      <c r="G12" s="26"/>
      <c r="H12" s="5"/>
      <c r="I12" s="5"/>
      <c r="J12" s="5"/>
      <c r="K12" s="5"/>
      <c r="L12" s="26"/>
      <c r="M12" s="26"/>
    </row>
    <row r="13" spans="3:13" ht="17.25" hidden="1" thickBot="1">
      <c r="C13" s="101" t="s">
        <v>7</v>
      </c>
      <c r="D13" s="102"/>
      <c r="E13" s="27">
        <f aca="true" t="shared" si="0" ref="E13:M13">ROUNDUP($B$2*E10,-1)</f>
        <v>1920</v>
      </c>
      <c r="F13" s="13">
        <f t="shared" si="0"/>
        <v>2240</v>
      </c>
      <c r="G13" s="27">
        <f t="shared" si="0"/>
        <v>2560</v>
      </c>
      <c r="H13" s="13">
        <f t="shared" si="0"/>
        <v>2880</v>
      </c>
      <c r="I13" s="13">
        <f t="shared" si="0"/>
        <v>3200</v>
      </c>
      <c r="J13" s="13">
        <f t="shared" si="0"/>
        <v>3520</v>
      </c>
      <c r="K13" s="13">
        <f t="shared" si="0"/>
        <v>3840</v>
      </c>
      <c r="L13" s="27">
        <f t="shared" si="0"/>
        <v>4160</v>
      </c>
      <c r="M13" s="27">
        <f t="shared" si="0"/>
        <v>2880</v>
      </c>
    </row>
    <row r="14" spans="5:13" ht="15" hidden="1">
      <c r="E14">
        <f>1590*2</f>
        <v>3180</v>
      </c>
      <c r="G14">
        <f>1720*2</f>
        <v>3440</v>
      </c>
      <c r="L14">
        <f>2050*2</f>
        <v>4100</v>
      </c>
      <c r="M14">
        <f>1920*2</f>
        <v>3840</v>
      </c>
    </row>
    <row r="15" ht="35.25" hidden="1" thickBot="1">
      <c r="C15" s="44" t="s">
        <v>11</v>
      </c>
    </row>
    <row r="16" spans="3:11" ht="16.5" hidden="1" thickBot="1">
      <c r="C16" s="98"/>
      <c r="D16" s="99"/>
      <c r="E16" s="99"/>
      <c r="F16" s="99"/>
      <c r="G16" s="99"/>
      <c r="H16" s="99"/>
      <c r="I16" s="99"/>
      <c r="J16" s="99"/>
      <c r="K16" s="100"/>
    </row>
    <row r="17" spans="3:13" ht="17.25" customHeight="1" hidden="1">
      <c r="C17" s="104" t="s">
        <v>1</v>
      </c>
      <c r="D17" s="105"/>
      <c r="E17" s="16">
        <v>55</v>
      </c>
      <c r="F17" s="16">
        <v>65</v>
      </c>
      <c r="G17" s="16">
        <v>75</v>
      </c>
      <c r="H17" s="16">
        <v>85</v>
      </c>
      <c r="I17" s="16">
        <v>95</v>
      </c>
      <c r="J17" s="25">
        <v>105</v>
      </c>
      <c r="K17" s="16">
        <v>115</v>
      </c>
      <c r="L17" s="16">
        <v>125</v>
      </c>
      <c r="M17" s="15"/>
    </row>
    <row r="18" spans="3:13" ht="16.5" hidden="1">
      <c r="C18" s="90" t="s">
        <v>2</v>
      </c>
      <c r="D18" s="91"/>
      <c r="E18" s="5">
        <v>0.7</v>
      </c>
      <c r="F18" s="5">
        <v>0.8</v>
      </c>
      <c r="G18" s="5">
        <v>0.9</v>
      </c>
      <c r="H18" s="5">
        <v>1</v>
      </c>
      <c r="I18" s="5">
        <v>1.1</v>
      </c>
      <c r="J18" s="26">
        <v>1.2</v>
      </c>
      <c r="K18" s="5">
        <v>1.3</v>
      </c>
      <c r="L18" s="5">
        <v>1.4</v>
      </c>
      <c r="M18" s="14"/>
    </row>
    <row r="19" spans="3:13" ht="16.5" hidden="1">
      <c r="C19" s="90" t="s">
        <v>3</v>
      </c>
      <c r="D19" s="91"/>
      <c r="E19" s="5"/>
      <c r="F19" s="5"/>
      <c r="G19" s="5"/>
      <c r="H19" s="5"/>
      <c r="I19" s="5"/>
      <c r="J19" s="26"/>
      <c r="K19" s="5"/>
      <c r="L19" s="5"/>
      <c r="M19" s="14"/>
    </row>
    <row r="20" spans="3:13" ht="16.5" customHeight="1" hidden="1">
      <c r="C20" s="90" t="s">
        <v>4</v>
      </c>
      <c r="D20" s="91"/>
      <c r="E20" s="5"/>
      <c r="F20" s="5"/>
      <c r="G20" s="5"/>
      <c r="H20" s="5"/>
      <c r="I20" s="5"/>
      <c r="J20" s="26"/>
      <c r="K20" s="5"/>
      <c r="L20" s="5"/>
      <c r="M20" s="14"/>
    </row>
    <row r="21" spans="3:13" ht="17.25" hidden="1" thickBot="1">
      <c r="C21" s="101" t="s">
        <v>7</v>
      </c>
      <c r="D21" s="102"/>
      <c r="E21" s="13">
        <f aca="true" t="shared" si="1" ref="E21:L21">ROUNDUP($B$2*E18,-1)</f>
        <v>1120</v>
      </c>
      <c r="F21" s="13">
        <f t="shared" si="1"/>
        <v>1280</v>
      </c>
      <c r="G21" s="13">
        <f t="shared" si="1"/>
        <v>1440</v>
      </c>
      <c r="H21" s="13">
        <f t="shared" si="1"/>
        <v>1600</v>
      </c>
      <c r="I21" s="13">
        <f t="shared" si="1"/>
        <v>1760</v>
      </c>
      <c r="J21" s="43">
        <f t="shared" si="1"/>
        <v>1920</v>
      </c>
      <c r="K21" s="13">
        <f t="shared" si="1"/>
        <v>2080</v>
      </c>
      <c r="L21" s="13">
        <f t="shared" si="1"/>
        <v>2240</v>
      </c>
      <c r="M21" s="14"/>
    </row>
    <row r="22" spans="10:13" ht="15" hidden="1">
      <c r="J22">
        <f>1490*2+455</f>
        <v>3435</v>
      </c>
      <c r="M22">
        <f>90*2</f>
        <v>180</v>
      </c>
    </row>
    <row r="23" ht="15" hidden="1"/>
    <row r="25" spans="3:21" s="17" customFormat="1" ht="34.5">
      <c r="C25" s="44" t="s">
        <v>8</v>
      </c>
      <c r="H25" s="19"/>
      <c r="I25" s="18"/>
      <c r="L25" s="21"/>
      <c r="M25" s="18"/>
      <c r="R25" s="20"/>
      <c r="S25" s="20"/>
      <c r="T25" s="20"/>
      <c r="U25" s="20"/>
    </row>
    <row r="26" spans="3:21" s="17" customFormat="1" ht="35.25" thickBot="1">
      <c r="C26" s="44"/>
      <c r="H26" s="19"/>
      <c r="I26" s="18"/>
      <c r="L26" s="21"/>
      <c r="M26" s="18"/>
      <c r="R26" s="20"/>
      <c r="S26" s="20"/>
      <c r="T26" s="20"/>
      <c r="U26" s="20"/>
    </row>
    <row r="27" spans="2:26" s="17" customFormat="1" ht="31.5" customHeight="1" thickBot="1"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60"/>
      <c r="U27" s="20"/>
      <c r="Z27" s="22"/>
    </row>
    <row r="28" spans="2:26" s="17" customFormat="1" ht="31.5" customHeight="1" thickBot="1">
      <c r="B28" s="61"/>
      <c r="C28" s="94" t="s">
        <v>9</v>
      </c>
      <c r="D28" s="95"/>
      <c r="E28" s="54">
        <v>55</v>
      </c>
      <c r="F28" s="55">
        <v>65</v>
      </c>
      <c r="G28" s="54">
        <v>75</v>
      </c>
      <c r="H28" s="51">
        <v>85</v>
      </c>
      <c r="I28" s="52">
        <v>95</v>
      </c>
      <c r="J28" s="52">
        <v>105</v>
      </c>
      <c r="K28" s="53">
        <v>115</v>
      </c>
      <c r="L28" s="54">
        <v>125</v>
      </c>
      <c r="M28" s="63"/>
      <c r="U28" s="20"/>
      <c r="Z28" s="22"/>
    </row>
    <row r="29" spans="2:13" s="17" customFormat="1" ht="31.5" customHeight="1" thickBot="1">
      <c r="B29" s="61"/>
      <c r="C29" s="92" t="s">
        <v>35</v>
      </c>
      <c r="D29" s="93"/>
      <c r="E29" s="28">
        <f>ROUNDUP(E14+E13,-1)</f>
        <v>5100</v>
      </c>
      <c r="F29" s="48">
        <f>ROUNDUP(E29+M22-E13+F13,-1)</f>
        <v>5600</v>
      </c>
      <c r="G29" s="45">
        <f>ROUNDUP(G14+G13,-1)</f>
        <v>6000</v>
      </c>
      <c r="H29" s="56">
        <f>ROUNDUP(G29+$M$22-G13+H13,-1)</f>
        <v>6500</v>
      </c>
      <c r="I29" s="56">
        <f>ROUNDUP(H29+$M$22-H13+I13,-1)</f>
        <v>7000</v>
      </c>
      <c r="J29" s="56">
        <f>ROUNDUP(I29+$M$22-I13+J13,-1)</f>
        <v>7500</v>
      </c>
      <c r="K29" s="56">
        <f>ROUNDUP(J29+$M$22-J13+K13,-1)</f>
        <v>8000</v>
      </c>
      <c r="L29" s="50">
        <f>ROUNDUP(L14+L13,-1)</f>
        <v>8260</v>
      </c>
      <c r="M29" s="63"/>
    </row>
    <row r="30" spans="2:13" s="17" customFormat="1" ht="31.5" customHeight="1">
      <c r="B30" s="61"/>
      <c r="C30" s="107"/>
      <c r="D30" s="108"/>
      <c r="E30" s="109"/>
      <c r="F30" s="110"/>
      <c r="G30" s="109"/>
      <c r="H30" s="111"/>
      <c r="I30" s="111"/>
      <c r="J30" s="111"/>
      <c r="K30" s="111"/>
      <c r="L30" s="109"/>
      <c r="M30" s="63"/>
    </row>
    <row r="31" spans="2:13" s="17" customFormat="1" ht="31.5" customHeight="1">
      <c r="B31" s="61"/>
      <c r="C31" s="107"/>
      <c r="D31" s="108"/>
      <c r="E31" s="109"/>
      <c r="F31" s="110"/>
      <c r="G31" s="109"/>
      <c r="H31" s="111"/>
      <c r="I31" s="111"/>
      <c r="J31" s="111"/>
      <c r="K31" s="111"/>
      <c r="L31" s="109"/>
      <c r="M31" s="63"/>
    </row>
    <row r="32" spans="2:13" s="17" customFormat="1" ht="31.5" customHeight="1">
      <c r="B32" s="61"/>
      <c r="C32" s="107"/>
      <c r="D32" s="108"/>
      <c r="E32" s="109"/>
      <c r="F32" s="110"/>
      <c r="G32" s="109"/>
      <c r="H32" s="111"/>
      <c r="I32" s="111"/>
      <c r="J32" s="111"/>
      <c r="K32" s="111"/>
      <c r="L32" s="109"/>
      <c r="M32" s="63"/>
    </row>
    <row r="33" spans="2:13" s="17" customFormat="1" ht="31.5" customHeight="1">
      <c r="B33" s="61"/>
      <c r="C33" s="107"/>
      <c r="D33" s="108"/>
      <c r="E33" s="109"/>
      <c r="F33" s="110"/>
      <c r="G33" s="109"/>
      <c r="H33" s="111"/>
      <c r="I33" s="111"/>
      <c r="J33" s="111"/>
      <c r="K33" s="111"/>
      <c r="L33" s="109"/>
      <c r="M33" s="63"/>
    </row>
    <row r="34" spans="2:13" s="17" customFormat="1" ht="31.5" customHeight="1">
      <c r="B34" s="61"/>
      <c r="C34" s="107"/>
      <c r="D34" s="108"/>
      <c r="E34" s="109"/>
      <c r="F34" s="110"/>
      <c r="G34" s="109"/>
      <c r="H34" s="111"/>
      <c r="I34" s="111"/>
      <c r="J34" s="111"/>
      <c r="K34" s="111"/>
      <c r="L34" s="109"/>
      <c r="M34" s="63"/>
    </row>
    <row r="35" spans="2:13" s="17" customFormat="1" ht="31.5" customHeight="1">
      <c r="B35" s="61"/>
      <c r="C35" s="107"/>
      <c r="D35" s="108"/>
      <c r="E35" s="109"/>
      <c r="F35" s="110"/>
      <c r="G35" s="109"/>
      <c r="H35" s="111"/>
      <c r="I35" s="111"/>
      <c r="J35" s="111"/>
      <c r="K35" s="111"/>
      <c r="L35" s="109"/>
      <c r="M35" s="63"/>
    </row>
    <row r="36" spans="2:13" s="17" customFormat="1" ht="31.5" customHeight="1">
      <c r="B36" s="61"/>
      <c r="C36" s="107"/>
      <c r="D36" s="108"/>
      <c r="E36" s="109"/>
      <c r="F36" s="110"/>
      <c r="G36" s="109"/>
      <c r="H36" s="111"/>
      <c r="I36" s="111"/>
      <c r="J36" s="111"/>
      <c r="K36" s="111"/>
      <c r="L36" s="109"/>
      <c r="M36" s="63"/>
    </row>
    <row r="37" spans="2:13" s="17" customFormat="1" ht="31.5" customHeight="1">
      <c r="B37" s="61"/>
      <c r="C37" s="107"/>
      <c r="D37" s="108"/>
      <c r="E37" s="109"/>
      <c r="F37" s="110"/>
      <c r="G37" s="109"/>
      <c r="H37" s="111"/>
      <c r="I37" s="111"/>
      <c r="J37" s="111"/>
      <c r="K37" s="111"/>
      <c r="L37" s="109"/>
      <c r="M37" s="63"/>
    </row>
    <row r="38" spans="2:13" s="17" customFormat="1" ht="31.5" customHeight="1" thickBot="1">
      <c r="B38" s="69"/>
      <c r="C38" s="113"/>
      <c r="D38" s="114"/>
      <c r="E38" s="115"/>
      <c r="F38" s="116"/>
      <c r="G38" s="115"/>
      <c r="H38" s="117"/>
      <c r="I38" s="117"/>
      <c r="J38" s="117"/>
      <c r="K38" s="117"/>
      <c r="L38" s="115"/>
      <c r="M38" s="71"/>
    </row>
    <row r="39" spans="1:12" s="17" customFormat="1" ht="31.5" customHeight="1" thickBot="1">
      <c r="A39" s="23"/>
      <c r="C39" s="107"/>
      <c r="D39" s="108"/>
      <c r="E39" s="109"/>
      <c r="F39" s="110"/>
      <c r="G39" s="109"/>
      <c r="H39" s="111"/>
      <c r="I39" s="111"/>
      <c r="J39" s="111"/>
      <c r="K39" s="111"/>
      <c r="L39" s="109"/>
    </row>
    <row r="40" spans="1:14" s="17" customFormat="1" ht="31.5" customHeight="1" thickBot="1">
      <c r="A40" s="23"/>
      <c r="B40" s="58"/>
      <c r="C40" s="122"/>
      <c r="D40" s="122"/>
      <c r="E40" s="147"/>
      <c r="F40" s="148"/>
      <c r="G40" s="149"/>
      <c r="H40" s="4"/>
      <c r="I40" s="4"/>
      <c r="J40" s="4"/>
      <c r="K40" s="4"/>
      <c r="L40" s="146"/>
      <c r="M40" s="29"/>
      <c r="N40" s="29"/>
    </row>
    <row r="41" spans="1:20" s="17" customFormat="1" ht="31.5" customHeight="1" thickBot="1">
      <c r="A41" s="23"/>
      <c r="B41" s="61"/>
      <c r="C41" s="96" t="s">
        <v>10</v>
      </c>
      <c r="D41" s="97"/>
      <c r="E41" s="32">
        <v>55</v>
      </c>
      <c r="F41" s="46"/>
      <c r="G41" s="63"/>
      <c r="H41" s="29"/>
      <c r="I41" s="29"/>
      <c r="J41" s="29"/>
      <c r="K41" s="29"/>
      <c r="L41" s="29"/>
      <c r="M41" s="29"/>
      <c r="N41" s="29"/>
      <c r="P41" s="31"/>
      <c r="Q41" s="30"/>
      <c r="R41" s="20"/>
      <c r="S41" s="20"/>
      <c r="T41" s="20"/>
    </row>
    <row r="42" spans="1:20" s="17" customFormat="1" ht="31.5" customHeight="1" thickBot="1">
      <c r="A42" s="23"/>
      <c r="B42" s="61"/>
      <c r="C42" s="92" t="s">
        <v>35</v>
      </c>
      <c r="D42" s="93"/>
      <c r="E42" s="28">
        <f>ROUNDUP(M14+M13,-1)</f>
        <v>6720</v>
      </c>
      <c r="F42" s="47"/>
      <c r="G42" s="63"/>
      <c r="H42" s="29"/>
      <c r="I42" s="29"/>
      <c r="J42" s="29"/>
      <c r="K42" s="29"/>
      <c r="L42" s="29"/>
      <c r="M42" s="29"/>
      <c r="N42" s="29"/>
      <c r="P42" s="33"/>
      <c r="Q42" s="33"/>
      <c r="R42" s="20"/>
      <c r="S42" s="20"/>
      <c r="T42" s="20"/>
    </row>
    <row r="43" spans="1:7" ht="33" customHeight="1">
      <c r="A43" s="125"/>
      <c r="B43" s="124"/>
      <c r="C43" s="125"/>
      <c r="D43" s="125"/>
      <c r="E43" s="125"/>
      <c r="F43" s="125"/>
      <c r="G43" s="126"/>
    </row>
    <row r="44" spans="1:7" ht="33" customHeight="1">
      <c r="A44" s="125"/>
      <c r="B44" s="124"/>
      <c r="C44" s="125"/>
      <c r="D44" s="125"/>
      <c r="E44" s="125"/>
      <c r="F44" s="125"/>
      <c r="G44" s="126"/>
    </row>
    <row r="45" spans="1:7" ht="33" customHeight="1">
      <c r="A45" s="125"/>
      <c r="B45" s="124"/>
      <c r="C45" s="125"/>
      <c r="D45" s="125"/>
      <c r="E45" s="125"/>
      <c r="F45" s="125"/>
      <c r="G45" s="126"/>
    </row>
    <row r="46" spans="1:7" ht="33" customHeight="1">
      <c r="A46" s="125"/>
      <c r="B46" s="124"/>
      <c r="C46" s="125"/>
      <c r="D46" s="125"/>
      <c r="E46" s="125"/>
      <c r="F46" s="125"/>
      <c r="G46" s="126"/>
    </row>
    <row r="47" spans="1:7" ht="33" customHeight="1">
      <c r="A47" s="125"/>
      <c r="B47" s="124"/>
      <c r="C47" s="125"/>
      <c r="D47" s="125"/>
      <c r="E47" s="125"/>
      <c r="F47" s="125"/>
      <c r="G47" s="126"/>
    </row>
    <row r="48" spans="1:7" ht="33" customHeight="1">
      <c r="A48" s="125"/>
      <c r="B48" s="124"/>
      <c r="C48" s="125"/>
      <c r="D48" s="125"/>
      <c r="E48" s="125"/>
      <c r="F48" s="125"/>
      <c r="G48" s="126"/>
    </row>
    <row r="49" spans="1:7" ht="33" customHeight="1" thickBot="1">
      <c r="A49" s="125"/>
      <c r="B49" s="127"/>
      <c r="C49" s="128"/>
      <c r="D49" s="128"/>
      <c r="E49" s="128"/>
      <c r="F49" s="128"/>
      <c r="G49" s="129"/>
    </row>
    <row r="50" ht="15">
      <c r="A50" s="125"/>
    </row>
    <row r="51" ht="15.75" thickBot="1">
      <c r="A51" s="125"/>
    </row>
    <row r="52" spans="2:13" ht="26.25" customHeight="1">
      <c r="B52" s="130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2"/>
    </row>
    <row r="53" spans="2:16" s="17" customFormat="1" ht="34.5">
      <c r="B53" s="61"/>
      <c r="C53" s="133" t="s">
        <v>11</v>
      </c>
      <c r="D53" s="23"/>
      <c r="E53" s="23"/>
      <c r="F53" s="23"/>
      <c r="G53" s="23"/>
      <c r="H53" s="134"/>
      <c r="I53" s="135">
        <v>100</v>
      </c>
      <c r="J53" s="23"/>
      <c r="K53" s="23"/>
      <c r="L53" s="136"/>
      <c r="M53" s="63"/>
      <c r="O53" s="23"/>
      <c r="P53" s="23"/>
    </row>
    <row r="54" spans="2:16" s="17" customFormat="1" ht="31.5" customHeight="1" thickBot="1">
      <c r="B54" s="61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63"/>
      <c r="O54" s="23"/>
      <c r="P54" s="23"/>
    </row>
    <row r="55" spans="2:16" s="17" customFormat="1" ht="31.5" customHeight="1" thickBot="1">
      <c r="B55" s="61"/>
      <c r="C55" s="94" t="s">
        <v>9</v>
      </c>
      <c r="D55" s="95"/>
      <c r="E55" s="35">
        <v>55</v>
      </c>
      <c r="F55" s="36">
        <v>65</v>
      </c>
      <c r="G55" s="36">
        <v>75</v>
      </c>
      <c r="H55" s="36">
        <v>85</v>
      </c>
      <c r="I55" s="37">
        <v>95</v>
      </c>
      <c r="J55" s="38">
        <v>105</v>
      </c>
      <c r="K55" s="39">
        <v>115</v>
      </c>
      <c r="L55" s="40">
        <v>125</v>
      </c>
      <c r="M55" s="63"/>
      <c r="O55" s="23"/>
      <c r="P55" s="23"/>
    </row>
    <row r="56" spans="2:16" s="17" customFormat="1" ht="31.5" customHeight="1" thickBot="1">
      <c r="B56" s="61"/>
      <c r="C56" s="92" t="s">
        <v>35</v>
      </c>
      <c r="D56" s="93"/>
      <c r="E56" s="87">
        <f>ROUNDUP(F56-$M$22-F21+E21,-1)</f>
        <v>3660</v>
      </c>
      <c r="F56" s="49">
        <f>ROUNDUP(G56-$M$22-G21+F21,-1)</f>
        <v>4000</v>
      </c>
      <c r="G56" s="49">
        <f>ROUNDUP(H56-$M$22-H21+G21,-1)</f>
        <v>4340</v>
      </c>
      <c r="H56" s="49">
        <f>ROUNDUP(I56-$M$22-I21+H21,-1)</f>
        <v>4680</v>
      </c>
      <c r="I56" s="49">
        <f>ROUNDUP(J56-$M$22-J21+I21,-1)</f>
        <v>5020</v>
      </c>
      <c r="J56" s="41">
        <f>ROUNDUP(J22+J21,-1)</f>
        <v>5360</v>
      </c>
      <c r="K56" s="42">
        <f>ROUNDUP(J56+$M$22-J21+K21,-1)</f>
        <v>5700</v>
      </c>
      <c r="L56" s="88">
        <f>ROUNDUP(K56+$M$22-K21+L21,-1)</f>
        <v>6040</v>
      </c>
      <c r="M56" s="63"/>
      <c r="O56" s="23"/>
      <c r="P56" s="23"/>
    </row>
    <row r="57" spans="2:16" s="17" customFormat="1" ht="31.5" customHeight="1">
      <c r="B57" s="61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137"/>
      <c r="N57" s="29"/>
      <c r="O57" s="23"/>
      <c r="P57" s="23"/>
    </row>
    <row r="58" spans="2:13" ht="15">
      <c r="B58" s="124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6"/>
    </row>
    <row r="59" spans="2:13" ht="15">
      <c r="B59" s="124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6"/>
    </row>
    <row r="60" spans="2:13" ht="15">
      <c r="B60" s="124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6"/>
    </row>
    <row r="61" spans="2:13" ht="15"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6"/>
    </row>
    <row r="62" spans="2:13" ht="15">
      <c r="B62" s="124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6"/>
    </row>
    <row r="63" spans="2:13" ht="15"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6"/>
    </row>
    <row r="64" spans="2:13" ht="15">
      <c r="B64" s="124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6"/>
    </row>
    <row r="65" spans="2:13" ht="15">
      <c r="B65" s="124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6"/>
    </row>
    <row r="66" spans="2:13" ht="15">
      <c r="B66" s="124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6"/>
    </row>
    <row r="67" spans="2:13" ht="15">
      <c r="B67" s="124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6"/>
    </row>
    <row r="68" spans="2:13" ht="15.75" thickBot="1">
      <c r="B68" s="127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9"/>
    </row>
    <row r="70" ht="15.75" thickBot="1"/>
    <row r="71" spans="2:16" s="17" customFormat="1" ht="31.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60"/>
      <c r="N71" s="23"/>
      <c r="O71" s="23"/>
      <c r="P71" s="23"/>
    </row>
    <row r="72" spans="2:16" s="17" customFormat="1" ht="31.5" customHeight="1">
      <c r="B72" s="61"/>
      <c r="C72" s="23"/>
      <c r="D72" s="23"/>
      <c r="E72" s="23"/>
      <c r="F72" s="23"/>
      <c r="G72" s="23"/>
      <c r="H72" s="62" t="s">
        <v>14</v>
      </c>
      <c r="I72" s="23"/>
      <c r="J72" s="23"/>
      <c r="K72" s="23"/>
      <c r="L72" s="23"/>
      <c r="M72" s="63"/>
      <c r="N72" s="23"/>
      <c r="O72" s="23"/>
      <c r="P72" s="23"/>
    </row>
    <row r="73" spans="2:16" s="17" customFormat="1" ht="31.5" customHeight="1">
      <c r="B73" s="61"/>
      <c r="C73" s="23"/>
      <c r="D73" s="23"/>
      <c r="E73" s="23"/>
      <c r="F73" s="23"/>
      <c r="G73" s="23"/>
      <c r="H73" s="64" t="s">
        <v>15</v>
      </c>
      <c r="I73" s="23"/>
      <c r="J73" s="23"/>
      <c r="K73" s="23"/>
      <c r="L73" s="65"/>
      <c r="M73" s="137"/>
      <c r="N73" s="23"/>
      <c r="O73" s="23"/>
      <c r="P73" s="23"/>
    </row>
    <row r="74" spans="2:16" s="17" customFormat="1" ht="31.5" customHeight="1">
      <c r="B74" s="61"/>
      <c r="C74" s="23"/>
      <c r="D74" s="23"/>
      <c r="E74" s="23"/>
      <c r="F74" s="23"/>
      <c r="G74" s="23"/>
      <c r="H74" s="64" t="s">
        <v>16</v>
      </c>
      <c r="I74" s="23"/>
      <c r="J74" s="23"/>
      <c r="K74" s="23"/>
      <c r="L74" s="65" t="s">
        <v>17</v>
      </c>
      <c r="M74" s="63"/>
      <c r="N74" s="23"/>
      <c r="O74" s="23"/>
      <c r="P74" s="23"/>
    </row>
    <row r="75" spans="2:16" s="17" customFormat="1" ht="31.5" customHeight="1">
      <c r="B75" s="61"/>
      <c r="C75" s="23"/>
      <c r="D75" s="23"/>
      <c r="E75" s="23"/>
      <c r="F75" s="23"/>
      <c r="G75" s="23"/>
      <c r="H75" s="66" t="s">
        <v>18</v>
      </c>
      <c r="I75" s="23"/>
      <c r="J75" s="23"/>
      <c r="K75" s="23"/>
      <c r="L75" s="65" t="s">
        <v>19</v>
      </c>
      <c r="M75" s="63"/>
      <c r="N75" s="23"/>
      <c r="O75" s="23"/>
      <c r="P75" s="23"/>
    </row>
    <row r="76" spans="2:16" s="17" customFormat="1" ht="31.5" customHeight="1">
      <c r="B76" s="61"/>
      <c r="C76" s="23"/>
      <c r="D76" s="23"/>
      <c r="E76" s="23"/>
      <c r="F76" s="23"/>
      <c r="G76" s="23"/>
      <c r="H76" s="67" t="s">
        <v>20</v>
      </c>
      <c r="I76" s="23"/>
      <c r="J76" s="23"/>
      <c r="K76" s="23"/>
      <c r="L76" s="65" t="s">
        <v>21</v>
      </c>
      <c r="M76" s="63"/>
      <c r="N76" s="23"/>
      <c r="O76" s="23"/>
      <c r="P76" s="23"/>
    </row>
    <row r="77" spans="2:16" s="17" customFormat="1" ht="31.5" customHeight="1">
      <c r="B77" s="61"/>
      <c r="C77" s="23"/>
      <c r="D77" s="23"/>
      <c r="E77" s="23"/>
      <c r="F77" s="23"/>
      <c r="G77" s="23"/>
      <c r="H77" s="66" t="s">
        <v>22</v>
      </c>
      <c r="I77" s="23"/>
      <c r="J77" s="23"/>
      <c r="K77" s="23"/>
      <c r="L77" s="65" t="s">
        <v>23</v>
      </c>
      <c r="M77" s="63"/>
      <c r="N77" s="23"/>
      <c r="O77" s="23"/>
      <c r="P77" s="23"/>
    </row>
    <row r="78" spans="2:16" s="17" customFormat="1" ht="31.5" customHeight="1">
      <c r="B78" s="61"/>
      <c r="C78" s="23"/>
      <c r="D78" s="23"/>
      <c r="E78" s="23"/>
      <c r="F78" s="23"/>
      <c r="G78" s="23"/>
      <c r="H78" s="89" t="s">
        <v>24</v>
      </c>
      <c r="I78" s="89"/>
      <c r="J78" s="89"/>
      <c r="K78" s="89"/>
      <c r="L78" s="89"/>
      <c r="M78" s="63"/>
      <c r="N78" s="23"/>
      <c r="O78" s="23"/>
      <c r="P78" s="23"/>
    </row>
    <row r="79" spans="2:16" s="17" customFormat="1" ht="31.5" customHeight="1">
      <c r="B79" s="61"/>
      <c r="C79" s="23"/>
      <c r="D79" s="23"/>
      <c r="E79" s="23"/>
      <c r="F79" s="23"/>
      <c r="G79" s="23"/>
      <c r="H79" s="89"/>
      <c r="I79" s="89"/>
      <c r="J79" s="89"/>
      <c r="K79" s="89"/>
      <c r="L79" s="89"/>
      <c r="M79" s="63"/>
      <c r="N79" s="23"/>
      <c r="O79" s="23"/>
      <c r="P79" s="23"/>
    </row>
    <row r="80" spans="2:16" s="17" customFormat="1" ht="31.5" customHeight="1">
      <c r="B80" s="61"/>
      <c r="C80" s="23"/>
      <c r="D80" s="23"/>
      <c r="E80" s="23"/>
      <c r="F80" s="23"/>
      <c r="G80" s="23"/>
      <c r="H80" s="140" t="s">
        <v>25</v>
      </c>
      <c r="I80" s="141"/>
      <c r="J80" s="141"/>
      <c r="K80" s="141"/>
      <c r="L80" s="142"/>
      <c r="M80" s="63"/>
      <c r="N80" s="23"/>
      <c r="O80" s="23"/>
      <c r="P80" s="23"/>
    </row>
    <row r="81" spans="2:16" s="17" customFormat="1" ht="31.5" customHeight="1">
      <c r="B81" s="61"/>
      <c r="C81" s="23"/>
      <c r="D81" s="23"/>
      <c r="E81" s="23"/>
      <c r="F81" s="23"/>
      <c r="G81" s="23"/>
      <c r="H81" s="143"/>
      <c r="I81" s="144"/>
      <c r="J81" s="144"/>
      <c r="K81" s="144"/>
      <c r="L81" s="145"/>
      <c r="M81" s="63"/>
      <c r="N81" s="23"/>
      <c r="O81" s="23"/>
      <c r="P81" s="23"/>
    </row>
    <row r="82" spans="2:16" s="17" customFormat="1" ht="31.5" customHeight="1" thickBot="1">
      <c r="B82" s="69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1"/>
      <c r="N82" s="23"/>
      <c r="O82" s="68"/>
      <c r="P82" s="23"/>
    </row>
    <row r="83" spans="2:16" s="17" customFormat="1" ht="31.5" customHeight="1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</row>
    <row r="84" spans="3:16" s="17" customFormat="1" ht="31.5" customHeight="1" thickBot="1">
      <c r="C84" s="23"/>
      <c r="D84" s="23"/>
      <c r="E84" s="23"/>
      <c r="F84" s="23"/>
      <c r="G84" s="23"/>
      <c r="H84" s="23"/>
      <c r="I84" s="23"/>
      <c r="J84" s="23"/>
      <c r="K84" s="23"/>
      <c r="O84" s="23"/>
      <c r="P84" s="23"/>
    </row>
    <row r="85" spans="3:18" s="17" customFormat="1" ht="31.5" customHeight="1" thickTop="1">
      <c r="C85" s="72"/>
      <c r="D85" s="73"/>
      <c r="E85" s="73"/>
      <c r="F85" s="73"/>
      <c r="G85" s="73"/>
      <c r="H85" s="73"/>
      <c r="I85" s="73"/>
      <c r="J85" s="74"/>
      <c r="K85" s="75"/>
      <c r="O85" s="76"/>
      <c r="P85" s="76"/>
      <c r="Q85" s="77"/>
      <c r="R85" s="77"/>
    </row>
    <row r="86" spans="3:18" s="17" customFormat="1" ht="31.5" customHeight="1">
      <c r="C86" s="78"/>
      <c r="D86" s="79" t="s">
        <v>26</v>
      </c>
      <c r="E86" s="80"/>
      <c r="F86" s="23"/>
      <c r="G86" s="23"/>
      <c r="H86" s="23"/>
      <c r="I86" s="23"/>
      <c r="J86" s="81"/>
      <c r="K86" s="75"/>
      <c r="O86" s="76"/>
      <c r="P86" s="76"/>
      <c r="Q86" s="77"/>
      <c r="R86" s="77"/>
    </row>
    <row r="87" spans="3:18" s="17" customFormat="1" ht="31.5" customHeight="1">
      <c r="C87" s="78"/>
      <c r="D87" s="82" t="s">
        <v>27</v>
      </c>
      <c r="E87" s="80"/>
      <c r="F87" s="23"/>
      <c r="G87" s="23"/>
      <c r="H87" s="23"/>
      <c r="I87" s="23"/>
      <c r="J87" s="81"/>
      <c r="K87" s="75"/>
      <c r="L87" s="76"/>
      <c r="M87" s="76"/>
      <c r="N87" s="76"/>
      <c r="O87" s="76"/>
      <c r="P87" s="76"/>
      <c r="Q87" s="77"/>
      <c r="R87" s="77"/>
    </row>
    <row r="88" spans="3:11" s="17" customFormat="1" ht="31.5" customHeight="1">
      <c r="C88" s="78"/>
      <c r="D88" s="82" t="s">
        <v>28</v>
      </c>
      <c r="E88" s="80"/>
      <c r="F88" s="23"/>
      <c r="G88" s="23"/>
      <c r="H88" s="23"/>
      <c r="I88" s="23"/>
      <c r="J88" s="81"/>
      <c r="K88" s="23"/>
    </row>
    <row r="89" spans="3:11" s="17" customFormat="1" ht="31.5" customHeight="1" thickBot="1">
      <c r="C89" s="83"/>
      <c r="D89" s="84"/>
      <c r="E89" s="84"/>
      <c r="F89" s="84"/>
      <c r="G89" s="84"/>
      <c r="H89" s="84"/>
      <c r="I89" s="84"/>
      <c r="J89" s="85"/>
      <c r="K89" s="23"/>
    </row>
    <row r="90" spans="10:11" s="17" customFormat="1" ht="31.5" customHeight="1" thickTop="1">
      <c r="J90" s="23"/>
      <c r="K90" s="23"/>
    </row>
  </sheetData>
  <sheetProtection/>
  <mergeCells count="22">
    <mergeCell ref="H80:L81"/>
    <mergeCell ref="C8:K8"/>
    <mergeCell ref="C9:D9"/>
    <mergeCell ref="C10:D10"/>
    <mergeCell ref="C11:D11"/>
    <mergeCell ref="C12:D12"/>
    <mergeCell ref="C2:F4"/>
    <mergeCell ref="I1:M5"/>
    <mergeCell ref="C13:D13"/>
    <mergeCell ref="C16:K16"/>
    <mergeCell ref="C17:D17"/>
    <mergeCell ref="C18:D18"/>
    <mergeCell ref="C19:D19"/>
    <mergeCell ref="C20:D20"/>
    <mergeCell ref="C56:D56"/>
    <mergeCell ref="C21:D21"/>
    <mergeCell ref="C28:D28"/>
    <mergeCell ref="C29:D29"/>
    <mergeCell ref="C41:D41"/>
    <mergeCell ref="C42:D42"/>
    <mergeCell ref="C55:D55"/>
    <mergeCell ref="H78:L79"/>
  </mergeCells>
  <printOptions/>
  <pageMargins left="0.54" right="0.17" top="0.3" bottom="0.3" header="0.17" footer="0.17"/>
  <pageSetup fitToHeight="1" fitToWidth="1" horizontalDpi="600" verticalDpi="600" orientation="portrait" paperSize="9" scale="4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0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2" max="2" width="8.140625" style="0" customWidth="1"/>
    <col min="3" max="4" width="31.28125" style="0" customWidth="1"/>
    <col min="5" max="13" width="16.57421875" style="0" customWidth="1"/>
    <col min="14" max="14" width="7.7109375" style="0" customWidth="1"/>
    <col min="15" max="15" width="5.00390625" style="0" customWidth="1"/>
    <col min="16" max="17" width="14.7109375" style="0" customWidth="1"/>
    <col min="18" max="21" width="9.7109375" style="0" customWidth="1"/>
    <col min="22" max="22" width="5.421875" style="0" customWidth="1"/>
    <col min="23" max="23" width="7.421875" style="0" customWidth="1"/>
    <col min="24" max="24" width="9.28125" style="0" customWidth="1"/>
    <col min="25" max="25" width="0.5625" style="0" customWidth="1"/>
    <col min="26" max="28" width="5.140625" style="0" customWidth="1"/>
  </cols>
  <sheetData>
    <row r="1" spans="3:16" ht="20.25" customHeight="1">
      <c r="C1" s="6" t="s">
        <v>5</v>
      </c>
      <c r="D1" s="7"/>
      <c r="E1" s="7"/>
      <c r="F1" s="7"/>
      <c r="G1" s="7"/>
      <c r="H1" s="7"/>
      <c r="I1" s="121" t="s">
        <v>13</v>
      </c>
      <c r="J1" s="121"/>
      <c r="K1" s="121"/>
      <c r="L1" s="121"/>
      <c r="M1" s="121"/>
      <c r="N1" s="120"/>
      <c r="O1" s="57"/>
      <c r="P1" s="57"/>
    </row>
    <row r="2" spans="2:16" ht="15" customHeight="1">
      <c r="B2" s="86">
        <f>1000*2</f>
        <v>2000</v>
      </c>
      <c r="C2" s="103" t="s">
        <v>39</v>
      </c>
      <c r="D2" s="103"/>
      <c r="E2" s="103"/>
      <c r="F2" s="103"/>
      <c r="G2" s="119"/>
      <c r="H2" s="119"/>
      <c r="I2" s="121"/>
      <c r="J2" s="121"/>
      <c r="K2" s="121"/>
      <c r="L2" s="121"/>
      <c r="M2" s="121"/>
      <c r="N2" s="120"/>
      <c r="O2" s="57"/>
      <c r="P2" s="57"/>
    </row>
    <row r="3" spans="2:16" ht="15" customHeight="1">
      <c r="B3" s="86">
        <v>286</v>
      </c>
      <c r="C3" s="103"/>
      <c r="D3" s="103"/>
      <c r="E3" s="103"/>
      <c r="F3" s="103"/>
      <c r="G3" s="119"/>
      <c r="H3" s="119"/>
      <c r="I3" s="121"/>
      <c r="J3" s="121"/>
      <c r="K3" s="121"/>
      <c r="L3" s="121"/>
      <c r="M3" s="121"/>
      <c r="N3" s="120"/>
      <c r="O3" s="57"/>
      <c r="P3" s="57"/>
    </row>
    <row r="4" spans="2:16" ht="40.5" customHeight="1">
      <c r="B4" s="86">
        <v>23.2</v>
      </c>
      <c r="C4" s="103"/>
      <c r="D4" s="103"/>
      <c r="E4" s="103"/>
      <c r="F4" s="103"/>
      <c r="G4" s="119"/>
      <c r="H4" s="119"/>
      <c r="I4" s="121"/>
      <c r="J4" s="121"/>
      <c r="K4" s="121"/>
      <c r="L4" s="121"/>
      <c r="M4" s="121"/>
      <c r="N4" s="120"/>
      <c r="O4" s="57"/>
      <c r="P4" s="57"/>
    </row>
    <row r="5" spans="3:14" ht="20.25">
      <c r="C5" s="9" t="s">
        <v>6</v>
      </c>
      <c r="D5" s="8"/>
      <c r="E5" s="10"/>
      <c r="F5" s="10"/>
      <c r="G5" s="10"/>
      <c r="H5" s="10"/>
      <c r="I5" s="121"/>
      <c r="J5" s="121"/>
      <c r="K5" s="121"/>
      <c r="L5" s="121"/>
      <c r="M5" s="121"/>
      <c r="N5" s="120"/>
    </row>
    <row r="6" spans="3:14" ht="30.75" customHeight="1" hidden="1">
      <c r="C6" s="11"/>
      <c r="D6" s="11"/>
      <c r="E6" s="11"/>
      <c r="F6" s="11"/>
      <c r="G6" s="11"/>
      <c r="H6" s="11"/>
      <c r="I6" s="11"/>
      <c r="J6" s="11"/>
      <c r="K6" s="11"/>
      <c r="L6" s="12"/>
      <c r="M6" s="12"/>
      <c r="N6" s="12"/>
    </row>
    <row r="7" spans="3:11" ht="30.75" customHeight="1" hidden="1" thickBot="1">
      <c r="C7" s="44" t="s">
        <v>8</v>
      </c>
      <c r="D7" s="1"/>
      <c r="E7" s="2"/>
      <c r="F7" s="2"/>
      <c r="G7" s="3"/>
      <c r="H7" s="2"/>
      <c r="I7" s="4"/>
      <c r="J7" s="4"/>
      <c r="K7" s="1"/>
    </row>
    <row r="8" spans="3:11" ht="30.75" customHeight="1" hidden="1" thickBot="1">
      <c r="C8" s="106" t="s">
        <v>0</v>
      </c>
      <c r="D8" s="106"/>
      <c r="E8" s="106"/>
      <c r="F8" s="106"/>
      <c r="G8" s="106"/>
      <c r="H8" s="106"/>
      <c r="I8" s="106"/>
      <c r="J8" s="106"/>
      <c r="K8" s="106"/>
    </row>
    <row r="9" spans="3:23" ht="30.75" customHeight="1" hidden="1">
      <c r="C9" s="104" t="s">
        <v>1</v>
      </c>
      <c r="D9" s="105"/>
      <c r="E9" s="25">
        <v>55</v>
      </c>
      <c r="F9" s="16">
        <v>65</v>
      </c>
      <c r="G9" s="25">
        <v>75</v>
      </c>
      <c r="H9" s="16">
        <v>85</v>
      </c>
      <c r="I9" s="16">
        <v>95</v>
      </c>
      <c r="J9" s="16">
        <v>105</v>
      </c>
      <c r="K9" s="16">
        <v>115</v>
      </c>
      <c r="L9" s="25">
        <v>125</v>
      </c>
      <c r="M9" s="25" t="s">
        <v>12</v>
      </c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3:13" ht="30.75" customHeight="1" hidden="1">
      <c r="C10" s="90" t="s">
        <v>2</v>
      </c>
      <c r="D10" s="91"/>
      <c r="E10" s="26">
        <v>1.2</v>
      </c>
      <c r="F10" s="5">
        <v>1.4</v>
      </c>
      <c r="G10" s="26">
        <v>1.6</v>
      </c>
      <c r="H10" s="5">
        <v>1.8</v>
      </c>
      <c r="I10" s="5">
        <v>2</v>
      </c>
      <c r="J10" s="5">
        <v>2.2</v>
      </c>
      <c r="K10" s="5">
        <v>2.4</v>
      </c>
      <c r="L10" s="26">
        <v>2.6</v>
      </c>
      <c r="M10" s="26">
        <v>1.8</v>
      </c>
    </row>
    <row r="11" spans="3:13" ht="30.75" customHeight="1" hidden="1">
      <c r="C11" s="90" t="s">
        <v>3</v>
      </c>
      <c r="D11" s="91"/>
      <c r="E11" s="26"/>
      <c r="F11" s="5"/>
      <c r="G11" s="26"/>
      <c r="H11" s="5"/>
      <c r="I11" s="5"/>
      <c r="J11" s="5"/>
      <c r="K11" s="5"/>
      <c r="L11" s="26"/>
      <c r="M11" s="26"/>
    </row>
    <row r="12" spans="3:13" ht="30.75" customHeight="1" hidden="1">
      <c r="C12" s="90" t="s">
        <v>4</v>
      </c>
      <c r="D12" s="91"/>
      <c r="E12" s="26"/>
      <c r="F12" s="5"/>
      <c r="G12" s="26"/>
      <c r="H12" s="5"/>
      <c r="I12" s="5"/>
      <c r="J12" s="5"/>
      <c r="K12" s="5"/>
      <c r="L12" s="26"/>
      <c r="M12" s="26"/>
    </row>
    <row r="13" spans="3:13" ht="17.25" hidden="1" thickBot="1">
      <c r="C13" s="101" t="s">
        <v>7</v>
      </c>
      <c r="D13" s="102"/>
      <c r="E13" s="27">
        <f aca="true" t="shared" si="0" ref="E13:M13">ROUNDUP($B$2*E10,-1)</f>
        <v>2400</v>
      </c>
      <c r="F13" s="13">
        <f t="shared" si="0"/>
        <v>2800</v>
      </c>
      <c r="G13" s="27">
        <f t="shared" si="0"/>
        <v>3200</v>
      </c>
      <c r="H13" s="13">
        <f t="shared" si="0"/>
        <v>3600</v>
      </c>
      <c r="I13" s="13">
        <f t="shared" si="0"/>
        <v>4000</v>
      </c>
      <c r="J13" s="13">
        <f t="shared" si="0"/>
        <v>4400</v>
      </c>
      <c r="K13" s="13">
        <f t="shared" si="0"/>
        <v>4800</v>
      </c>
      <c r="L13" s="27">
        <f t="shared" si="0"/>
        <v>5200</v>
      </c>
      <c r="M13" s="27">
        <f t="shared" si="0"/>
        <v>3600</v>
      </c>
    </row>
    <row r="14" spans="5:13" ht="15" hidden="1">
      <c r="E14">
        <f>1590*2</f>
        <v>3180</v>
      </c>
      <c r="G14">
        <f>1720*2</f>
        <v>3440</v>
      </c>
      <c r="L14">
        <f>2050*2</f>
        <v>4100</v>
      </c>
      <c r="M14">
        <f>1920*2</f>
        <v>3840</v>
      </c>
    </row>
    <row r="15" ht="35.25" hidden="1" thickBot="1">
      <c r="C15" s="44" t="s">
        <v>11</v>
      </c>
    </row>
    <row r="16" spans="3:11" ht="16.5" hidden="1" thickBot="1">
      <c r="C16" s="98"/>
      <c r="D16" s="99"/>
      <c r="E16" s="99"/>
      <c r="F16" s="99"/>
      <c r="G16" s="99"/>
      <c r="H16" s="99"/>
      <c r="I16" s="99"/>
      <c r="J16" s="99"/>
      <c r="K16" s="100"/>
    </row>
    <row r="17" spans="3:13" ht="17.25" customHeight="1" hidden="1">
      <c r="C17" s="104" t="s">
        <v>1</v>
      </c>
      <c r="D17" s="105"/>
      <c r="E17" s="16">
        <v>55</v>
      </c>
      <c r="F17" s="16">
        <v>65</v>
      </c>
      <c r="G17" s="16">
        <v>75</v>
      </c>
      <c r="H17" s="16">
        <v>85</v>
      </c>
      <c r="I17" s="16">
        <v>95</v>
      </c>
      <c r="J17" s="25">
        <v>105</v>
      </c>
      <c r="K17" s="16">
        <v>115</v>
      </c>
      <c r="L17" s="16">
        <v>125</v>
      </c>
      <c r="M17" s="15"/>
    </row>
    <row r="18" spans="3:13" ht="16.5" hidden="1">
      <c r="C18" s="90" t="s">
        <v>2</v>
      </c>
      <c r="D18" s="91"/>
      <c r="E18" s="5">
        <v>0.7</v>
      </c>
      <c r="F18" s="5">
        <v>0.8</v>
      </c>
      <c r="G18" s="5">
        <v>0.9</v>
      </c>
      <c r="H18" s="5">
        <v>1</v>
      </c>
      <c r="I18" s="5">
        <v>1.1</v>
      </c>
      <c r="J18" s="26">
        <v>1.2</v>
      </c>
      <c r="K18" s="5">
        <v>1.3</v>
      </c>
      <c r="L18" s="5">
        <v>1.4</v>
      </c>
      <c r="M18" s="14"/>
    </row>
    <row r="19" spans="3:13" ht="16.5" hidden="1">
      <c r="C19" s="90" t="s">
        <v>3</v>
      </c>
      <c r="D19" s="91"/>
      <c r="E19" s="5"/>
      <c r="F19" s="5"/>
      <c r="G19" s="5"/>
      <c r="H19" s="5"/>
      <c r="I19" s="5"/>
      <c r="J19" s="26"/>
      <c r="K19" s="5"/>
      <c r="L19" s="5"/>
      <c r="M19" s="14"/>
    </row>
    <row r="20" spans="3:13" ht="16.5" customHeight="1" hidden="1">
      <c r="C20" s="90" t="s">
        <v>4</v>
      </c>
      <c r="D20" s="91"/>
      <c r="E20" s="5"/>
      <c r="F20" s="5"/>
      <c r="G20" s="5"/>
      <c r="H20" s="5"/>
      <c r="I20" s="5"/>
      <c r="J20" s="26"/>
      <c r="K20" s="5"/>
      <c r="L20" s="5"/>
      <c r="M20" s="14"/>
    </row>
    <row r="21" spans="3:13" ht="17.25" hidden="1" thickBot="1">
      <c r="C21" s="101" t="s">
        <v>7</v>
      </c>
      <c r="D21" s="102"/>
      <c r="E21" s="13">
        <f aca="true" t="shared" si="1" ref="E21:L21">ROUNDUP($B$2*E18,-1)</f>
        <v>1400</v>
      </c>
      <c r="F21" s="13">
        <f t="shared" si="1"/>
        <v>1600</v>
      </c>
      <c r="G21" s="13">
        <f t="shared" si="1"/>
        <v>1800</v>
      </c>
      <c r="H21" s="13">
        <f t="shared" si="1"/>
        <v>2000</v>
      </c>
      <c r="I21" s="13">
        <f t="shared" si="1"/>
        <v>2200</v>
      </c>
      <c r="J21" s="43">
        <f t="shared" si="1"/>
        <v>2400</v>
      </c>
      <c r="K21" s="13">
        <f t="shared" si="1"/>
        <v>2600</v>
      </c>
      <c r="L21" s="13">
        <f t="shared" si="1"/>
        <v>2800</v>
      </c>
      <c r="M21" s="14"/>
    </row>
    <row r="22" spans="10:13" ht="15" hidden="1">
      <c r="J22">
        <f>1490*2+455</f>
        <v>3435</v>
      </c>
      <c r="M22">
        <f>90*2</f>
        <v>180</v>
      </c>
    </row>
    <row r="23" ht="15" hidden="1"/>
    <row r="25" spans="3:21" s="17" customFormat="1" ht="34.5">
      <c r="C25" s="44" t="s">
        <v>8</v>
      </c>
      <c r="H25" s="19"/>
      <c r="I25" s="18"/>
      <c r="L25" s="21"/>
      <c r="M25" s="18"/>
      <c r="R25" s="20"/>
      <c r="S25" s="20"/>
      <c r="T25" s="20"/>
      <c r="U25" s="20"/>
    </row>
    <row r="26" spans="3:21" s="17" customFormat="1" ht="35.25" thickBot="1">
      <c r="C26" s="44"/>
      <c r="H26" s="19"/>
      <c r="I26" s="18"/>
      <c r="L26" s="21"/>
      <c r="M26" s="18"/>
      <c r="R26" s="20"/>
      <c r="S26" s="20"/>
      <c r="T26" s="20"/>
      <c r="U26" s="20"/>
    </row>
    <row r="27" spans="2:26" s="17" customFormat="1" ht="31.5" customHeight="1" thickBot="1"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60"/>
      <c r="U27" s="20"/>
      <c r="Z27" s="22"/>
    </row>
    <row r="28" spans="2:26" s="17" customFormat="1" ht="31.5" customHeight="1" thickBot="1">
      <c r="B28" s="61"/>
      <c r="C28" s="94" t="s">
        <v>9</v>
      </c>
      <c r="D28" s="95"/>
      <c r="E28" s="54">
        <v>55</v>
      </c>
      <c r="F28" s="55">
        <v>65</v>
      </c>
      <c r="G28" s="54">
        <v>75</v>
      </c>
      <c r="H28" s="51">
        <v>85</v>
      </c>
      <c r="I28" s="52">
        <v>95</v>
      </c>
      <c r="J28" s="52">
        <v>105</v>
      </c>
      <c r="K28" s="53">
        <v>115</v>
      </c>
      <c r="L28" s="54">
        <v>125</v>
      </c>
      <c r="M28" s="63"/>
      <c r="U28" s="20"/>
      <c r="Z28" s="22"/>
    </row>
    <row r="29" spans="2:13" s="17" customFormat="1" ht="31.5" customHeight="1" thickBot="1">
      <c r="B29" s="61"/>
      <c r="C29" s="92" t="s">
        <v>36</v>
      </c>
      <c r="D29" s="93"/>
      <c r="E29" s="28">
        <f>ROUNDUP(E14+E13,-1)</f>
        <v>5580</v>
      </c>
      <c r="F29" s="48">
        <f>ROUNDUP(E29+M22-E13+F13,-1)</f>
        <v>6160</v>
      </c>
      <c r="G29" s="45">
        <f>ROUNDUP(G14+G13,-1)</f>
        <v>6640</v>
      </c>
      <c r="H29" s="56">
        <f>ROUNDUP(G29+$M$22-G13+H13,-1)</f>
        <v>7220</v>
      </c>
      <c r="I29" s="56">
        <f>ROUNDUP(H29+$M$22-H13+I13,-1)</f>
        <v>7800</v>
      </c>
      <c r="J29" s="56">
        <f>ROUNDUP(I29+$M$22-I13+J13,-1)</f>
        <v>8380</v>
      </c>
      <c r="K29" s="56">
        <f>ROUNDUP(J29+$M$22-J13+K13,-1)</f>
        <v>8960</v>
      </c>
      <c r="L29" s="50">
        <f>ROUNDUP(L14+L13,-1)</f>
        <v>9300</v>
      </c>
      <c r="M29" s="63"/>
    </row>
    <row r="30" spans="2:13" s="17" customFormat="1" ht="31.5" customHeight="1">
      <c r="B30" s="61"/>
      <c r="C30" s="107"/>
      <c r="D30" s="108"/>
      <c r="E30" s="109"/>
      <c r="F30" s="110"/>
      <c r="G30" s="109"/>
      <c r="H30" s="111"/>
      <c r="I30" s="111"/>
      <c r="J30" s="111"/>
      <c r="K30" s="111"/>
      <c r="L30" s="109"/>
      <c r="M30" s="112"/>
    </row>
    <row r="31" spans="2:13" s="17" customFormat="1" ht="31.5" customHeight="1">
      <c r="B31" s="61"/>
      <c r="C31" s="107"/>
      <c r="D31" s="108"/>
      <c r="E31" s="109"/>
      <c r="F31" s="110"/>
      <c r="G31" s="109"/>
      <c r="H31" s="111"/>
      <c r="I31" s="111"/>
      <c r="J31" s="111"/>
      <c r="K31" s="111"/>
      <c r="L31" s="109"/>
      <c r="M31" s="112"/>
    </row>
    <row r="32" spans="2:13" s="17" customFormat="1" ht="31.5" customHeight="1">
      <c r="B32" s="61"/>
      <c r="C32" s="107"/>
      <c r="D32" s="108"/>
      <c r="E32" s="109"/>
      <c r="F32" s="110"/>
      <c r="G32" s="109"/>
      <c r="H32" s="111"/>
      <c r="I32" s="111"/>
      <c r="J32" s="111"/>
      <c r="K32" s="111"/>
      <c r="L32" s="109"/>
      <c r="M32" s="112"/>
    </row>
    <row r="33" spans="2:13" s="17" customFormat="1" ht="31.5" customHeight="1">
      <c r="B33" s="61"/>
      <c r="C33" s="107"/>
      <c r="D33" s="108"/>
      <c r="E33" s="109"/>
      <c r="F33" s="110"/>
      <c r="G33" s="109"/>
      <c r="H33" s="111"/>
      <c r="I33" s="111"/>
      <c r="J33" s="111"/>
      <c r="K33" s="111"/>
      <c r="L33" s="109"/>
      <c r="M33" s="112"/>
    </row>
    <row r="34" spans="2:13" s="17" customFormat="1" ht="31.5" customHeight="1">
      <c r="B34" s="61"/>
      <c r="C34" s="107"/>
      <c r="D34" s="108"/>
      <c r="E34" s="109"/>
      <c r="F34" s="110"/>
      <c r="G34" s="109"/>
      <c r="H34" s="111"/>
      <c r="I34" s="111"/>
      <c r="J34" s="111"/>
      <c r="K34" s="111"/>
      <c r="L34" s="109"/>
      <c r="M34" s="112"/>
    </row>
    <row r="35" spans="2:13" s="17" customFormat="1" ht="31.5" customHeight="1">
      <c r="B35" s="61"/>
      <c r="C35" s="107"/>
      <c r="D35" s="108"/>
      <c r="E35" s="109"/>
      <c r="F35" s="110"/>
      <c r="G35" s="109"/>
      <c r="H35" s="111"/>
      <c r="I35" s="111"/>
      <c r="J35" s="111"/>
      <c r="K35" s="111"/>
      <c r="L35" s="109"/>
      <c r="M35" s="112"/>
    </row>
    <row r="36" spans="2:13" s="17" customFormat="1" ht="31.5" customHeight="1">
      <c r="B36" s="61"/>
      <c r="C36" s="107"/>
      <c r="D36" s="108"/>
      <c r="E36" s="109"/>
      <c r="F36" s="110"/>
      <c r="G36" s="109"/>
      <c r="H36" s="111"/>
      <c r="I36" s="111"/>
      <c r="J36" s="111"/>
      <c r="K36" s="111"/>
      <c r="L36" s="109"/>
      <c r="M36" s="112"/>
    </row>
    <row r="37" spans="2:13" s="17" customFormat="1" ht="31.5" customHeight="1">
      <c r="B37" s="61"/>
      <c r="C37" s="107"/>
      <c r="D37" s="108"/>
      <c r="E37" s="109"/>
      <c r="F37" s="110"/>
      <c r="G37" s="109"/>
      <c r="H37" s="111"/>
      <c r="I37" s="111"/>
      <c r="J37" s="111"/>
      <c r="K37" s="111"/>
      <c r="L37" s="109"/>
      <c r="M37" s="112"/>
    </row>
    <row r="38" spans="2:13" s="17" customFormat="1" ht="31.5" customHeight="1" thickBot="1">
      <c r="B38" s="69"/>
      <c r="C38" s="113"/>
      <c r="D38" s="114"/>
      <c r="E38" s="115"/>
      <c r="F38" s="116"/>
      <c r="G38" s="115"/>
      <c r="H38" s="117"/>
      <c r="I38" s="117"/>
      <c r="J38" s="117"/>
      <c r="K38" s="117"/>
      <c r="L38" s="115"/>
      <c r="M38" s="118"/>
    </row>
    <row r="39" spans="1:13" s="17" customFormat="1" ht="31.5" customHeight="1" thickBot="1">
      <c r="A39" s="23"/>
      <c r="B39" s="23"/>
      <c r="C39" s="107"/>
      <c r="D39" s="108"/>
      <c r="E39" s="109"/>
      <c r="F39" s="110"/>
      <c r="G39" s="109"/>
      <c r="H39" s="111"/>
      <c r="I39" s="111"/>
      <c r="J39" s="111"/>
      <c r="K39" s="111"/>
      <c r="L39" s="109"/>
      <c r="M39" s="80"/>
    </row>
    <row r="40" spans="2:14" s="17" customFormat="1" ht="31.5" customHeight="1" thickBot="1">
      <c r="B40" s="58"/>
      <c r="C40" s="122"/>
      <c r="D40" s="122"/>
      <c r="E40" s="147"/>
      <c r="F40" s="148"/>
      <c r="G40" s="149"/>
      <c r="H40" s="4"/>
      <c r="I40" s="4"/>
      <c r="J40" s="4"/>
      <c r="K40" s="4"/>
      <c r="L40" s="146"/>
      <c r="M40" s="146"/>
      <c r="N40" s="29"/>
    </row>
    <row r="41" spans="2:20" s="17" customFormat="1" ht="31.5" customHeight="1" thickBot="1">
      <c r="B41" s="61"/>
      <c r="C41" s="96" t="s">
        <v>10</v>
      </c>
      <c r="D41" s="97"/>
      <c r="E41" s="32">
        <v>55</v>
      </c>
      <c r="F41" s="46"/>
      <c r="G41" s="63"/>
      <c r="H41" s="29"/>
      <c r="I41" s="29"/>
      <c r="J41" s="29"/>
      <c r="K41" s="29"/>
      <c r="L41" s="29"/>
      <c r="M41" s="29"/>
      <c r="N41" s="29"/>
      <c r="P41" s="31"/>
      <c r="Q41" s="30"/>
      <c r="R41" s="20"/>
      <c r="S41" s="20"/>
      <c r="T41" s="20"/>
    </row>
    <row r="42" spans="2:20" s="17" customFormat="1" ht="31.5" customHeight="1" thickBot="1">
      <c r="B42" s="61"/>
      <c r="C42" s="92" t="s">
        <v>36</v>
      </c>
      <c r="D42" s="93"/>
      <c r="E42" s="28">
        <f>ROUNDUP(M14+M13,-1)</f>
        <v>7440</v>
      </c>
      <c r="F42" s="47"/>
      <c r="G42" s="63"/>
      <c r="H42" s="29"/>
      <c r="I42" s="29"/>
      <c r="J42" s="29"/>
      <c r="K42" s="29"/>
      <c r="L42" s="29"/>
      <c r="M42" s="29"/>
      <c r="N42" s="29"/>
      <c r="P42" s="33"/>
      <c r="Q42" s="33"/>
      <c r="R42" s="20"/>
      <c r="S42" s="20"/>
      <c r="T42" s="20"/>
    </row>
    <row r="43" spans="2:7" ht="33" customHeight="1">
      <c r="B43" s="124"/>
      <c r="C43" s="125"/>
      <c r="D43" s="125"/>
      <c r="E43" s="125"/>
      <c r="F43" s="125"/>
      <c r="G43" s="126"/>
    </row>
    <row r="44" spans="2:7" ht="33" customHeight="1">
      <c r="B44" s="124"/>
      <c r="C44" s="125"/>
      <c r="D44" s="125"/>
      <c r="E44" s="125"/>
      <c r="F44" s="125"/>
      <c r="G44" s="126"/>
    </row>
    <row r="45" spans="2:7" ht="33" customHeight="1">
      <c r="B45" s="124"/>
      <c r="C45" s="125"/>
      <c r="D45" s="125"/>
      <c r="E45" s="125"/>
      <c r="F45" s="125"/>
      <c r="G45" s="126"/>
    </row>
    <row r="46" spans="2:7" ht="33" customHeight="1">
      <c r="B46" s="124"/>
      <c r="C46" s="125"/>
      <c r="D46" s="125"/>
      <c r="E46" s="125"/>
      <c r="F46" s="125"/>
      <c r="G46" s="126"/>
    </row>
    <row r="47" spans="2:7" ht="33" customHeight="1">
      <c r="B47" s="124"/>
      <c r="C47" s="125"/>
      <c r="D47" s="125"/>
      <c r="E47" s="125"/>
      <c r="F47" s="125"/>
      <c r="G47" s="126"/>
    </row>
    <row r="48" spans="2:7" ht="33" customHeight="1">
      <c r="B48" s="124"/>
      <c r="C48" s="125"/>
      <c r="D48" s="125"/>
      <c r="E48" s="125"/>
      <c r="F48" s="125"/>
      <c r="G48" s="126"/>
    </row>
    <row r="49" spans="2:7" ht="33" customHeight="1" thickBot="1">
      <c r="B49" s="127"/>
      <c r="C49" s="128"/>
      <c r="D49" s="128"/>
      <c r="E49" s="128"/>
      <c r="F49" s="128"/>
      <c r="G49" s="129"/>
    </row>
    <row r="50" ht="33" customHeight="1"/>
    <row r="51" ht="33" customHeight="1" thickBot="1"/>
    <row r="52" spans="2:16" s="17" customFormat="1" ht="34.5">
      <c r="B52" s="58"/>
      <c r="C52" s="150" t="s">
        <v>11</v>
      </c>
      <c r="D52" s="59"/>
      <c r="E52" s="59"/>
      <c r="F52" s="59"/>
      <c r="G52" s="59"/>
      <c r="H52" s="151"/>
      <c r="I52" s="152">
        <v>100</v>
      </c>
      <c r="J52" s="59"/>
      <c r="K52" s="59"/>
      <c r="L52" s="153"/>
      <c r="M52" s="60"/>
      <c r="O52" s="23"/>
      <c r="P52" s="23"/>
    </row>
    <row r="53" spans="2:16" s="17" customFormat="1" ht="31.5" customHeight="1" thickBot="1">
      <c r="B53" s="61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63"/>
      <c r="O53" s="23"/>
      <c r="P53" s="23"/>
    </row>
    <row r="54" spans="2:16" s="17" customFormat="1" ht="31.5" customHeight="1" thickBot="1">
      <c r="B54" s="61"/>
      <c r="C54" s="94" t="s">
        <v>9</v>
      </c>
      <c r="D54" s="95"/>
      <c r="E54" s="35">
        <v>55</v>
      </c>
      <c r="F54" s="36">
        <v>65</v>
      </c>
      <c r="G54" s="36">
        <v>75</v>
      </c>
      <c r="H54" s="36">
        <v>85</v>
      </c>
      <c r="I54" s="37">
        <v>95</v>
      </c>
      <c r="J54" s="38">
        <v>105</v>
      </c>
      <c r="K54" s="39">
        <v>115</v>
      </c>
      <c r="L54" s="40">
        <v>125</v>
      </c>
      <c r="M54" s="63"/>
      <c r="O54" s="23"/>
      <c r="P54" s="23"/>
    </row>
    <row r="55" spans="2:16" s="17" customFormat="1" ht="31.5" customHeight="1" thickBot="1">
      <c r="B55" s="61"/>
      <c r="C55" s="92" t="s">
        <v>36</v>
      </c>
      <c r="D55" s="93"/>
      <c r="E55" s="87">
        <f>ROUNDUP(F55-$M$22-F21+E21,-1)</f>
        <v>3940</v>
      </c>
      <c r="F55" s="49">
        <f>ROUNDUP(G55-$M$22-G21+F21,-1)</f>
        <v>4320</v>
      </c>
      <c r="G55" s="49">
        <f>ROUNDUP(H55-$M$22-H21+G21,-1)</f>
        <v>4700</v>
      </c>
      <c r="H55" s="49">
        <f>ROUNDUP(I55-$M$22-I21+H21,-1)</f>
        <v>5080</v>
      </c>
      <c r="I55" s="49">
        <f>ROUNDUP(J55-$M$22-J21+I21,-1)</f>
        <v>5460</v>
      </c>
      <c r="J55" s="41">
        <f>ROUNDUP(J22+J21,-1)</f>
        <v>5840</v>
      </c>
      <c r="K55" s="42">
        <f>ROUNDUP(J55+$M$22-J21+K21,-1)</f>
        <v>6220</v>
      </c>
      <c r="L55" s="88">
        <f>ROUNDUP(K55+$M$22-K21+L21,-1)</f>
        <v>6600</v>
      </c>
      <c r="M55" s="63"/>
      <c r="O55" s="23"/>
      <c r="P55" s="23"/>
    </row>
    <row r="56" spans="2:16" s="17" customFormat="1" ht="31.5" customHeight="1">
      <c r="B56" s="61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137"/>
      <c r="N56" s="29"/>
      <c r="O56" s="23"/>
      <c r="P56" s="23"/>
    </row>
    <row r="57" spans="2:13" ht="15">
      <c r="B57" s="124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6"/>
    </row>
    <row r="58" spans="2:13" ht="15">
      <c r="B58" s="124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6"/>
    </row>
    <row r="59" spans="2:13" ht="15">
      <c r="B59" s="124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6"/>
    </row>
    <row r="60" spans="2:13" ht="15">
      <c r="B60" s="124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6"/>
    </row>
    <row r="61" spans="2:13" ht="15"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6"/>
    </row>
    <row r="62" spans="2:13" ht="15">
      <c r="B62" s="124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6"/>
    </row>
    <row r="63" spans="2:13" ht="15"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6"/>
    </row>
    <row r="64" spans="2:13" ht="15">
      <c r="B64" s="124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6"/>
    </row>
    <row r="65" spans="2:13" ht="15">
      <c r="B65" s="124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6"/>
    </row>
    <row r="66" spans="2:13" ht="15">
      <c r="B66" s="124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6"/>
    </row>
    <row r="67" spans="2:13" ht="15">
      <c r="B67" s="124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6"/>
    </row>
    <row r="68" spans="2:13" ht="15.75" thickBot="1">
      <c r="B68" s="127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9"/>
    </row>
    <row r="70" spans="3:16" s="17" customFormat="1" ht="31.5" customHeight="1" thickBot="1"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</row>
    <row r="71" spans="2:16" s="17" customFormat="1" ht="31.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60"/>
      <c r="N71" s="23"/>
      <c r="O71" s="23"/>
      <c r="P71" s="23"/>
    </row>
    <row r="72" spans="2:16" s="17" customFormat="1" ht="31.5" customHeight="1">
      <c r="B72" s="61"/>
      <c r="C72" s="23"/>
      <c r="D72" s="23"/>
      <c r="E72" s="23"/>
      <c r="F72" s="23"/>
      <c r="G72" s="23"/>
      <c r="H72" s="62" t="s">
        <v>14</v>
      </c>
      <c r="I72" s="23"/>
      <c r="J72" s="23"/>
      <c r="K72" s="23"/>
      <c r="L72" s="23"/>
      <c r="M72" s="63"/>
      <c r="N72" s="63"/>
      <c r="O72" s="23"/>
      <c r="P72" s="23"/>
    </row>
    <row r="73" spans="2:16" s="17" customFormat="1" ht="31.5" customHeight="1">
      <c r="B73" s="61"/>
      <c r="C73" s="23"/>
      <c r="D73" s="23"/>
      <c r="E73" s="23"/>
      <c r="F73" s="23"/>
      <c r="G73" s="23"/>
      <c r="H73" s="64" t="s">
        <v>15</v>
      </c>
      <c r="I73" s="23"/>
      <c r="J73" s="23"/>
      <c r="K73" s="23"/>
      <c r="L73" s="65"/>
      <c r="M73" s="137"/>
      <c r="N73" s="63"/>
      <c r="O73" s="23"/>
      <c r="P73" s="23"/>
    </row>
    <row r="74" spans="2:16" s="17" customFormat="1" ht="31.5" customHeight="1">
      <c r="B74" s="61"/>
      <c r="C74" s="23"/>
      <c r="D74" s="23"/>
      <c r="E74" s="23"/>
      <c r="F74" s="23"/>
      <c r="G74" s="23"/>
      <c r="H74" s="64" t="s">
        <v>16</v>
      </c>
      <c r="I74" s="23"/>
      <c r="J74" s="23"/>
      <c r="K74" s="23"/>
      <c r="L74" s="65" t="s">
        <v>17</v>
      </c>
      <c r="M74" s="63"/>
      <c r="N74" s="63"/>
      <c r="O74" s="23"/>
      <c r="P74" s="23"/>
    </row>
    <row r="75" spans="2:16" s="17" customFormat="1" ht="31.5" customHeight="1">
      <c r="B75" s="61"/>
      <c r="C75" s="23"/>
      <c r="D75" s="23"/>
      <c r="E75" s="23"/>
      <c r="F75" s="23"/>
      <c r="G75" s="23"/>
      <c r="H75" s="66" t="s">
        <v>18</v>
      </c>
      <c r="I75" s="23"/>
      <c r="J75" s="23"/>
      <c r="K75" s="23"/>
      <c r="L75" s="65" t="s">
        <v>19</v>
      </c>
      <c r="M75" s="63"/>
      <c r="N75" s="63"/>
      <c r="O75" s="23"/>
      <c r="P75" s="23"/>
    </row>
    <row r="76" spans="2:16" s="17" customFormat="1" ht="31.5" customHeight="1">
      <c r="B76" s="61"/>
      <c r="C76" s="23"/>
      <c r="D76" s="23"/>
      <c r="E76" s="23"/>
      <c r="F76" s="23"/>
      <c r="G76" s="23"/>
      <c r="H76" s="67" t="s">
        <v>20</v>
      </c>
      <c r="I76" s="23"/>
      <c r="J76" s="23"/>
      <c r="K76" s="23"/>
      <c r="L76" s="65" t="s">
        <v>21</v>
      </c>
      <c r="M76" s="63"/>
      <c r="N76" s="63"/>
      <c r="O76" s="23"/>
      <c r="P76" s="23"/>
    </row>
    <row r="77" spans="2:16" s="17" customFormat="1" ht="31.5" customHeight="1">
      <c r="B77" s="61"/>
      <c r="C77" s="23"/>
      <c r="D77" s="23"/>
      <c r="E77" s="23"/>
      <c r="F77" s="23"/>
      <c r="G77" s="23"/>
      <c r="H77" s="66" t="s">
        <v>22</v>
      </c>
      <c r="I77" s="23"/>
      <c r="J77" s="23"/>
      <c r="K77" s="23"/>
      <c r="L77" s="65" t="s">
        <v>23</v>
      </c>
      <c r="M77" s="63"/>
      <c r="N77" s="63"/>
      <c r="O77" s="23"/>
      <c r="P77" s="23"/>
    </row>
    <row r="78" spans="2:16" s="17" customFormat="1" ht="31.5" customHeight="1">
      <c r="B78" s="61"/>
      <c r="C78" s="23"/>
      <c r="D78" s="23"/>
      <c r="E78" s="23"/>
      <c r="F78" s="23"/>
      <c r="G78" s="23"/>
      <c r="H78" s="89" t="s">
        <v>24</v>
      </c>
      <c r="I78" s="89"/>
      <c r="J78" s="89"/>
      <c r="K78" s="89"/>
      <c r="L78" s="89"/>
      <c r="M78" s="63"/>
      <c r="N78" s="63"/>
      <c r="O78" s="23"/>
      <c r="P78" s="23"/>
    </row>
    <row r="79" spans="2:16" s="17" customFormat="1" ht="31.5" customHeight="1">
      <c r="B79" s="61"/>
      <c r="C79" s="23"/>
      <c r="D79" s="23"/>
      <c r="E79" s="23"/>
      <c r="F79" s="23"/>
      <c r="G79" s="23"/>
      <c r="H79" s="89"/>
      <c r="I79" s="89"/>
      <c r="J79" s="89"/>
      <c r="K79" s="89"/>
      <c r="L79" s="89"/>
      <c r="M79" s="63"/>
      <c r="N79" s="63"/>
      <c r="O79" s="23"/>
      <c r="P79" s="23"/>
    </row>
    <row r="80" spans="2:16" s="17" customFormat="1" ht="31.5" customHeight="1">
      <c r="B80" s="61"/>
      <c r="C80" s="23"/>
      <c r="D80" s="23"/>
      <c r="E80" s="23"/>
      <c r="F80" s="23"/>
      <c r="G80" s="23"/>
      <c r="H80" s="140" t="s">
        <v>25</v>
      </c>
      <c r="I80" s="141"/>
      <c r="J80" s="141"/>
      <c r="K80" s="141"/>
      <c r="L80" s="142"/>
      <c r="M80" s="63"/>
      <c r="N80" s="63"/>
      <c r="O80" s="23"/>
      <c r="P80" s="23"/>
    </row>
    <row r="81" spans="2:16" s="17" customFormat="1" ht="31.5" customHeight="1">
      <c r="B81" s="61"/>
      <c r="C81" s="23"/>
      <c r="D81" s="23"/>
      <c r="E81" s="23"/>
      <c r="F81" s="23"/>
      <c r="G81" s="23"/>
      <c r="H81" s="143"/>
      <c r="I81" s="144"/>
      <c r="J81" s="144"/>
      <c r="K81" s="144"/>
      <c r="L81" s="145"/>
      <c r="M81" s="63"/>
      <c r="N81" s="63"/>
      <c r="O81" s="23"/>
      <c r="P81" s="23"/>
    </row>
    <row r="82" spans="2:16" s="17" customFormat="1" ht="31.5" customHeight="1" thickBot="1">
      <c r="B82" s="69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1"/>
      <c r="N82" s="63"/>
      <c r="O82" s="68"/>
      <c r="P82" s="23"/>
    </row>
    <row r="83" spans="2:16" s="17" customFormat="1" ht="31.5" customHeight="1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</row>
    <row r="84" spans="3:16" s="17" customFormat="1" ht="31.5" customHeight="1" thickBot="1">
      <c r="C84" s="23"/>
      <c r="D84" s="23"/>
      <c r="E84" s="23"/>
      <c r="F84" s="23"/>
      <c r="G84" s="23"/>
      <c r="H84" s="23"/>
      <c r="I84" s="23"/>
      <c r="J84" s="23"/>
      <c r="K84" s="23"/>
      <c r="O84" s="23"/>
      <c r="P84" s="23"/>
    </row>
    <row r="85" spans="3:18" s="17" customFormat="1" ht="31.5" customHeight="1" thickTop="1">
      <c r="C85" s="72"/>
      <c r="D85" s="73"/>
      <c r="E85" s="73"/>
      <c r="F85" s="73"/>
      <c r="G85" s="73"/>
      <c r="H85" s="73"/>
      <c r="I85" s="73"/>
      <c r="J85" s="74"/>
      <c r="K85" s="75"/>
      <c r="O85" s="76"/>
      <c r="P85" s="76"/>
      <c r="Q85" s="77"/>
      <c r="R85" s="77"/>
    </row>
    <row r="86" spans="3:18" s="17" customFormat="1" ht="31.5" customHeight="1">
      <c r="C86" s="78"/>
      <c r="D86" s="79" t="s">
        <v>26</v>
      </c>
      <c r="E86" s="80"/>
      <c r="F86" s="23"/>
      <c r="G86" s="23"/>
      <c r="H86" s="23"/>
      <c r="I86" s="23"/>
      <c r="J86" s="81"/>
      <c r="K86" s="75"/>
      <c r="O86" s="76"/>
      <c r="P86" s="76"/>
      <c r="Q86" s="77"/>
      <c r="R86" s="77"/>
    </row>
    <row r="87" spans="3:18" s="17" customFormat="1" ht="31.5" customHeight="1">
      <c r="C87" s="78"/>
      <c r="D87" s="82" t="s">
        <v>27</v>
      </c>
      <c r="E87" s="80"/>
      <c r="F87" s="23"/>
      <c r="G87" s="23"/>
      <c r="H87" s="23"/>
      <c r="I87" s="23"/>
      <c r="J87" s="81"/>
      <c r="K87" s="75"/>
      <c r="L87" s="76"/>
      <c r="M87" s="76"/>
      <c r="N87" s="76"/>
      <c r="O87" s="76"/>
      <c r="P87" s="76"/>
      <c r="Q87" s="77"/>
      <c r="R87" s="77"/>
    </row>
    <row r="88" spans="3:11" s="17" customFormat="1" ht="31.5" customHeight="1">
      <c r="C88" s="78"/>
      <c r="D88" s="82" t="s">
        <v>28</v>
      </c>
      <c r="E88" s="80"/>
      <c r="F88" s="23"/>
      <c r="G88" s="23"/>
      <c r="H88" s="23"/>
      <c r="I88" s="23"/>
      <c r="J88" s="81"/>
      <c r="K88" s="23"/>
    </row>
    <row r="89" spans="3:11" s="17" customFormat="1" ht="31.5" customHeight="1" thickBot="1">
      <c r="C89" s="83"/>
      <c r="D89" s="84"/>
      <c r="E89" s="84"/>
      <c r="F89" s="84"/>
      <c r="G89" s="84"/>
      <c r="H89" s="84"/>
      <c r="I89" s="84"/>
      <c r="J89" s="85"/>
      <c r="K89" s="23"/>
    </row>
    <row r="90" spans="10:11" s="17" customFormat="1" ht="31.5" customHeight="1" thickTop="1">
      <c r="J90" s="23"/>
      <c r="K90" s="23"/>
    </row>
  </sheetData>
  <sheetProtection/>
  <mergeCells count="22">
    <mergeCell ref="H80:L81"/>
    <mergeCell ref="C2:F4"/>
    <mergeCell ref="I1:M5"/>
    <mergeCell ref="C8:K8"/>
    <mergeCell ref="C9:D9"/>
    <mergeCell ref="C10:D10"/>
    <mergeCell ref="C11:D11"/>
    <mergeCell ref="C12:D12"/>
    <mergeCell ref="C13:D13"/>
    <mergeCell ref="C16:K16"/>
    <mergeCell ref="C17:D17"/>
    <mergeCell ref="C18:D18"/>
    <mergeCell ref="C19:D19"/>
    <mergeCell ref="C20:D20"/>
    <mergeCell ref="C55:D55"/>
    <mergeCell ref="C21:D21"/>
    <mergeCell ref="C28:D28"/>
    <mergeCell ref="C29:D29"/>
    <mergeCell ref="C41:D41"/>
    <mergeCell ref="C42:D42"/>
    <mergeCell ref="C54:D54"/>
    <mergeCell ref="H78:L79"/>
  </mergeCells>
  <printOptions/>
  <pageMargins left="0.49" right="0.17" top="0.36" bottom="0.21" header="0.25" footer="0.17"/>
  <pageSetup fitToHeight="1" fitToWidth="1" horizontalDpi="600" verticalDpi="600" orientation="portrait" paperSize="9" scale="4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0"/>
  <sheetViews>
    <sheetView view="pageBreakPreview" zoomScale="60" zoomScaleNormal="55" workbookViewId="0" topLeftCell="A45">
      <selection activeCell="A1" sqref="A1"/>
    </sheetView>
  </sheetViews>
  <sheetFormatPr defaultColWidth="9.140625" defaultRowHeight="15"/>
  <cols>
    <col min="1" max="1" width="6.00390625" style="0" customWidth="1"/>
    <col min="2" max="2" width="8.140625" style="0" customWidth="1"/>
    <col min="3" max="4" width="31.28125" style="0" customWidth="1"/>
    <col min="5" max="14" width="16.57421875" style="0" customWidth="1"/>
    <col min="15" max="15" width="5.00390625" style="0" customWidth="1"/>
    <col min="16" max="17" width="14.7109375" style="0" customWidth="1"/>
    <col min="18" max="21" width="9.7109375" style="0" customWidth="1"/>
    <col min="22" max="22" width="5.421875" style="0" customWidth="1"/>
    <col min="23" max="23" width="7.421875" style="0" customWidth="1"/>
    <col min="24" max="24" width="9.28125" style="0" customWidth="1"/>
    <col min="25" max="25" width="0.5625" style="0" customWidth="1"/>
    <col min="26" max="28" width="5.140625" style="0" customWidth="1"/>
  </cols>
  <sheetData>
    <row r="1" spans="3:16" ht="20.25" customHeight="1">
      <c r="C1" s="6" t="s">
        <v>5</v>
      </c>
      <c r="D1" s="7"/>
      <c r="E1" s="7"/>
      <c r="F1" s="7"/>
      <c r="G1" s="7"/>
      <c r="H1" s="7"/>
      <c r="I1" s="121" t="s">
        <v>13</v>
      </c>
      <c r="J1" s="121"/>
      <c r="K1" s="121"/>
      <c r="L1" s="121"/>
      <c r="M1" s="121"/>
      <c r="N1" s="120"/>
      <c r="O1" s="57"/>
      <c r="P1" s="57"/>
    </row>
    <row r="2" spans="2:16" ht="15" customHeight="1">
      <c r="B2" s="86">
        <f>1200*2</f>
        <v>2400</v>
      </c>
      <c r="C2" s="103" t="s">
        <v>39</v>
      </c>
      <c r="D2" s="103"/>
      <c r="E2" s="103"/>
      <c r="F2" s="103"/>
      <c r="G2" s="103"/>
      <c r="H2" s="119"/>
      <c r="I2" s="121"/>
      <c r="J2" s="121"/>
      <c r="K2" s="121"/>
      <c r="L2" s="121"/>
      <c r="M2" s="121"/>
      <c r="N2" s="120"/>
      <c r="O2" s="57"/>
      <c r="P2" s="57"/>
    </row>
    <row r="3" spans="2:16" ht="15" customHeight="1">
      <c r="B3" s="86">
        <v>286</v>
      </c>
      <c r="C3" s="103"/>
      <c r="D3" s="103"/>
      <c r="E3" s="103"/>
      <c r="F3" s="103"/>
      <c r="G3" s="103"/>
      <c r="H3" s="119"/>
      <c r="I3" s="121"/>
      <c r="J3" s="121"/>
      <c r="K3" s="121"/>
      <c r="L3" s="121"/>
      <c r="M3" s="121"/>
      <c r="N3" s="120"/>
      <c r="O3" s="57"/>
      <c r="P3" s="57"/>
    </row>
    <row r="4" spans="2:16" ht="40.5" customHeight="1">
      <c r="B4" s="86">
        <v>23.2</v>
      </c>
      <c r="C4" s="103"/>
      <c r="D4" s="103"/>
      <c r="E4" s="103"/>
      <c r="F4" s="103"/>
      <c r="G4" s="103"/>
      <c r="H4" s="119"/>
      <c r="I4" s="121"/>
      <c r="J4" s="121"/>
      <c r="K4" s="121"/>
      <c r="L4" s="121"/>
      <c r="M4" s="121"/>
      <c r="N4" s="120"/>
      <c r="O4" s="57"/>
      <c r="P4" s="57"/>
    </row>
    <row r="5" spans="3:14" ht="20.25">
      <c r="C5" s="9" t="s">
        <v>6</v>
      </c>
      <c r="D5" s="8"/>
      <c r="E5" s="10"/>
      <c r="F5" s="10"/>
      <c r="G5" s="10"/>
      <c r="H5" s="10"/>
      <c r="I5" s="121"/>
      <c r="J5" s="121"/>
      <c r="K5" s="121"/>
      <c r="L5" s="121"/>
      <c r="M5" s="121"/>
      <c r="N5" s="120"/>
    </row>
    <row r="6" spans="3:14" ht="30.75" customHeight="1" hidden="1">
      <c r="C6" s="11"/>
      <c r="D6" s="11"/>
      <c r="E6" s="11"/>
      <c r="F6" s="11"/>
      <c r="G6" s="11"/>
      <c r="H6" s="11"/>
      <c r="I6" s="11"/>
      <c r="J6" s="11"/>
      <c r="K6" s="11"/>
      <c r="L6" s="12"/>
      <c r="M6" s="12"/>
      <c r="N6" s="12"/>
    </row>
    <row r="7" spans="3:11" ht="30.75" customHeight="1" hidden="1" thickBot="1">
      <c r="C7" s="44" t="s">
        <v>8</v>
      </c>
      <c r="D7" s="1"/>
      <c r="E7" s="2"/>
      <c r="F7" s="2"/>
      <c r="G7" s="3"/>
      <c r="H7" s="2"/>
      <c r="I7" s="4"/>
      <c r="J7" s="4"/>
      <c r="K7" s="1"/>
    </row>
    <row r="8" spans="3:11" ht="30.75" customHeight="1" hidden="1" thickBot="1">
      <c r="C8" s="106" t="s">
        <v>0</v>
      </c>
      <c r="D8" s="106"/>
      <c r="E8" s="106"/>
      <c r="F8" s="106"/>
      <c r="G8" s="106"/>
      <c r="H8" s="106"/>
      <c r="I8" s="106"/>
      <c r="J8" s="106"/>
      <c r="K8" s="106"/>
    </row>
    <row r="9" spans="3:23" ht="30.75" customHeight="1" hidden="1">
      <c r="C9" s="104" t="s">
        <v>1</v>
      </c>
      <c r="D9" s="105"/>
      <c r="E9" s="25">
        <v>55</v>
      </c>
      <c r="F9" s="16">
        <v>65</v>
      </c>
      <c r="G9" s="25">
        <v>75</v>
      </c>
      <c r="H9" s="16">
        <v>85</v>
      </c>
      <c r="I9" s="16">
        <v>95</v>
      </c>
      <c r="J9" s="16">
        <v>105</v>
      </c>
      <c r="K9" s="16">
        <v>115</v>
      </c>
      <c r="L9" s="25">
        <v>125</v>
      </c>
      <c r="M9" s="25" t="s">
        <v>12</v>
      </c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3:13" ht="30.75" customHeight="1" hidden="1">
      <c r="C10" s="90" t="s">
        <v>2</v>
      </c>
      <c r="D10" s="91"/>
      <c r="E10" s="26">
        <v>1.2</v>
      </c>
      <c r="F10" s="5">
        <v>1.4</v>
      </c>
      <c r="G10" s="26">
        <v>1.6</v>
      </c>
      <c r="H10" s="5">
        <v>1.8</v>
      </c>
      <c r="I10" s="5">
        <v>2</v>
      </c>
      <c r="J10" s="5">
        <v>2.2</v>
      </c>
      <c r="K10" s="5">
        <v>2.4</v>
      </c>
      <c r="L10" s="26">
        <v>2.6</v>
      </c>
      <c r="M10" s="26">
        <v>1.8</v>
      </c>
    </row>
    <row r="11" spans="3:13" ht="30.75" customHeight="1" hidden="1">
      <c r="C11" s="90" t="s">
        <v>3</v>
      </c>
      <c r="D11" s="91"/>
      <c r="E11" s="26"/>
      <c r="F11" s="5"/>
      <c r="G11" s="26"/>
      <c r="H11" s="5"/>
      <c r="I11" s="5"/>
      <c r="J11" s="5"/>
      <c r="K11" s="5"/>
      <c r="L11" s="26"/>
      <c r="M11" s="26"/>
    </row>
    <row r="12" spans="3:13" ht="30.75" customHeight="1" hidden="1">
      <c r="C12" s="90" t="s">
        <v>4</v>
      </c>
      <c r="D12" s="91"/>
      <c r="E12" s="26"/>
      <c r="F12" s="5"/>
      <c r="G12" s="26"/>
      <c r="H12" s="5"/>
      <c r="I12" s="5"/>
      <c r="J12" s="5"/>
      <c r="K12" s="5"/>
      <c r="L12" s="26"/>
      <c r="M12" s="26"/>
    </row>
    <row r="13" spans="3:13" ht="17.25" hidden="1" thickBot="1">
      <c r="C13" s="101" t="s">
        <v>7</v>
      </c>
      <c r="D13" s="102"/>
      <c r="E13" s="27">
        <f aca="true" t="shared" si="0" ref="E13:M13">ROUNDUP($B$2*E10,-1)</f>
        <v>2880</v>
      </c>
      <c r="F13" s="13">
        <f t="shared" si="0"/>
        <v>3360</v>
      </c>
      <c r="G13" s="27">
        <f t="shared" si="0"/>
        <v>3840</v>
      </c>
      <c r="H13" s="13">
        <f t="shared" si="0"/>
        <v>4320</v>
      </c>
      <c r="I13" s="13">
        <f t="shared" si="0"/>
        <v>4800</v>
      </c>
      <c r="J13" s="13">
        <f t="shared" si="0"/>
        <v>5280</v>
      </c>
      <c r="K13" s="13">
        <f t="shared" si="0"/>
        <v>5760</v>
      </c>
      <c r="L13" s="27">
        <f t="shared" si="0"/>
        <v>6240</v>
      </c>
      <c r="M13" s="27">
        <f t="shared" si="0"/>
        <v>4320</v>
      </c>
    </row>
    <row r="14" spans="5:13" ht="15" hidden="1">
      <c r="E14">
        <f>1590*2</f>
        <v>3180</v>
      </c>
      <c r="G14">
        <f>1720*2</f>
        <v>3440</v>
      </c>
      <c r="L14">
        <f>2050*2</f>
        <v>4100</v>
      </c>
      <c r="M14">
        <f>1920*2</f>
        <v>3840</v>
      </c>
    </row>
    <row r="15" ht="35.25" hidden="1" thickBot="1">
      <c r="C15" s="44" t="s">
        <v>11</v>
      </c>
    </row>
    <row r="16" spans="3:11" ht="16.5" hidden="1" thickBot="1">
      <c r="C16" s="98"/>
      <c r="D16" s="99"/>
      <c r="E16" s="99"/>
      <c r="F16" s="99"/>
      <c r="G16" s="99"/>
      <c r="H16" s="99"/>
      <c r="I16" s="99"/>
      <c r="J16" s="99"/>
      <c r="K16" s="100"/>
    </row>
    <row r="17" spans="3:13" ht="17.25" customHeight="1" hidden="1">
      <c r="C17" s="104" t="s">
        <v>1</v>
      </c>
      <c r="D17" s="105"/>
      <c r="E17" s="16">
        <v>55</v>
      </c>
      <c r="F17" s="16">
        <v>65</v>
      </c>
      <c r="G17" s="16">
        <v>75</v>
      </c>
      <c r="H17" s="16">
        <v>85</v>
      </c>
      <c r="I17" s="16">
        <v>95</v>
      </c>
      <c r="J17" s="25">
        <v>105</v>
      </c>
      <c r="K17" s="16">
        <v>115</v>
      </c>
      <c r="L17" s="16">
        <v>125</v>
      </c>
      <c r="M17" s="15"/>
    </row>
    <row r="18" spans="3:13" ht="16.5" hidden="1">
      <c r="C18" s="90" t="s">
        <v>2</v>
      </c>
      <c r="D18" s="91"/>
      <c r="E18" s="5">
        <v>0.7</v>
      </c>
      <c r="F18" s="5">
        <v>0.8</v>
      </c>
      <c r="G18" s="5">
        <v>0.9</v>
      </c>
      <c r="H18" s="5">
        <v>1</v>
      </c>
      <c r="I18" s="5">
        <v>1.1</v>
      </c>
      <c r="J18" s="26">
        <v>1.2</v>
      </c>
      <c r="K18" s="5">
        <v>1.3</v>
      </c>
      <c r="L18" s="5">
        <v>1.4</v>
      </c>
      <c r="M18" s="14"/>
    </row>
    <row r="19" spans="3:13" ht="16.5" hidden="1">
      <c r="C19" s="90" t="s">
        <v>3</v>
      </c>
      <c r="D19" s="91"/>
      <c r="E19" s="5"/>
      <c r="F19" s="5"/>
      <c r="G19" s="5"/>
      <c r="H19" s="5"/>
      <c r="I19" s="5"/>
      <c r="J19" s="26"/>
      <c r="K19" s="5"/>
      <c r="L19" s="5"/>
      <c r="M19" s="14"/>
    </row>
    <row r="20" spans="3:13" ht="16.5" customHeight="1" hidden="1">
      <c r="C20" s="90" t="s">
        <v>4</v>
      </c>
      <c r="D20" s="91"/>
      <c r="E20" s="5"/>
      <c r="F20" s="5"/>
      <c r="G20" s="5"/>
      <c r="H20" s="5"/>
      <c r="I20" s="5"/>
      <c r="J20" s="26"/>
      <c r="K20" s="5"/>
      <c r="L20" s="5"/>
      <c r="M20" s="14"/>
    </row>
    <row r="21" spans="3:13" ht="17.25" hidden="1" thickBot="1">
      <c r="C21" s="101" t="s">
        <v>7</v>
      </c>
      <c r="D21" s="102"/>
      <c r="E21" s="13">
        <f aca="true" t="shared" si="1" ref="E21:L21">ROUNDUP($B$2*E18,-1)</f>
        <v>1680</v>
      </c>
      <c r="F21" s="13">
        <f t="shared" si="1"/>
        <v>1920</v>
      </c>
      <c r="G21" s="13">
        <f t="shared" si="1"/>
        <v>2160</v>
      </c>
      <c r="H21" s="13">
        <f t="shared" si="1"/>
        <v>2400</v>
      </c>
      <c r="I21" s="13">
        <f t="shared" si="1"/>
        <v>2640</v>
      </c>
      <c r="J21" s="43">
        <f t="shared" si="1"/>
        <v>2880</v>
      </c>
      <c r="K21" s="13">
        <f t="shared" si="1"/>
        <v>3120</v>
      </c>
      <c r="L21" s="13">
        <f t="shared" si="1"/>
        <v>3360</v>
      </c>
      <c r="M21" s="14"/>
    </row>
    <row r="22" spans="10:13" ht="15" hidden="1">
      <c r="J22">
        <f>1490*2+455</f>
        <v>3435</v>
      </c>
      <c r="M22">
        <f>90*2</f>
        <v>180</v>
      </c>
    </row>
    <row r="23" ht="15" hidden="1"/>
    <row r="25" spans="3:21" s="17" customFormat="1" ht="34.5">
      <c r="C25" s="44" t="s">
        <v>8</v>
      </c>
      <c r="H25" s="19"/>
      <c r="I25" s="18"/>
      <c r="L25" s="21"/>
      <c r="M25" s="18"/>
      <c r="R25" s="20"/>
      <c r="S25" s="20"/>
      <c r="T25" s="20"/>
      <c r="U25" s="20"/>
    </row>
    <row r="26" spans="3:21" s="17" customFormat="1" ht="23.25" customHeight="1" thickBot="1">
      <c r="C26" s="44"/>
      <c r="H26" s="19"/>
      <c r="I26" s="18"/>
      <c r="L26" s="21"/>
      <c r="M26" s="18"/>
      <c r="R26" s="20"/>
      <c r="S26" s="20"/>
      <c r="T26" s="20"/>
      <c r="U26" s="20"/>
    </row>
    <row r="27" spans="2:26" s="17" customFormat="1" ht="31.5" customHeight="1" thickBot="1"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60"/>
      <c r="U27" s="20"/>
      <c r="Z27" s="22"/>
    </row>
    <row r="28" spans="2:26" s="17" customFormat="1" ht="31.5" customHeight="1" thickBot="1">
      <c r="B28" s="61"/>
      <c r="C28" s="94" t="s">
        <v>9</v>
      </c>
      <c r="D28" s="95"/>
      <c r="E28" s="54">
        <v>55</v>
      </c>
      <c r="F28" s="55">
        <v>65</v>
      </c>
      <c r="G28" s="54">
        <v>75</v>
      </c>
      <c r="H28" s="51">
        <v>85</v>
      </c>
      <c r="I28" s="52">
        <v>95</v>
      </c>
      <c r="J28" s="52">
        <v>105</v>
      </c>
      <c r="K28" s="53">
        <v>115</v>
      </c>
      <c r="L28" s="54">
        <v>125</v>
      </c>
      <c r="M28" s="63"/>
      <c r="U28" s="20"/>
      <c r="Z28" s="22"/>
    </row>
    <row r="29" spans="2:13" s="17" customFormat="1" ht="31.5" customHeight="1" thickBot="1">
      <c r="B29" s="61"/>
      <c r="C29" s="92" t="s">
        <v>37</v>
      </c>
      <c r="D29" s="93"/>
      <c r="E29" s="28">
        <f>ROUNDUP(E14+E13,-1)</f>
        <v>6060</v>
      </c>
      <c r="F29" s="48">
        <f>ROUNDUP(E29+M22-E13+F13,-1)</f>
        <v>6720</v>
      </c>
      <c r="G29" s="45">
        <f>ROUNDUP(G14+G13,-1)</f>
        <v>7280</v>
      </c>
      <c r="H29" s="56">
        <f>ROUNDUP(G29+$M$22-G13+H13,-1)</f>
        <v>7940</v>
      </c>
      <c r="I29" s="56">
        <f>ROUNDUP(H29+$M$22-H13+I13,-1)</f>
        <v>8600</v>
      </c>
      <c r="J29" s="56">
        <f>ROUNDUP(I29+$M$22-I13+J13,-1)</f>
        <v>9260</v>
      </c>
      <c r="K29" s="56">
        <f>ROUNDUP(J29+$M$22-J13+K13,-1)</f>
        <v>9920</v>
      </c>
      <c r="L29" s="50">
        <f>ROUNDUP(L14+L13,-1)</f>
        <v>10340</v>
      </c>
      <c r="M29" s="63"/>
    </row>
    <row r="30" spans="2:13" s="17" customFormat="1" ht="31.5" customHeight="1">
      <c r="B30" s="61"/>
      <c r="C30" s="107"/>
      <c r="D30" s="108"/>
      <c r="E30" s="109"/>
      <c r="F30" s="110"/>
      <c r="G30" s="109"/>
      <c r="H30" s="111"/>
      <c r="I30" s="111"/>
      <c r="J30" s="111"/>
      <c r="K30" s="111"/>
      <c r="L30" s="109"/>
      <c r="M30" s="63"/>
    </row>
    <row r="31" spans="2:13" s="17" customFormat="1" ht="31.5" customHeight="1">
      <c r="B31" s="61"/>
      <c r="C31" s="107"/>
      <c r="D31" s="108"/>
      <c r="E31" s="109"/>
      <c r="F31" s="110"/>
      <c r="G31" s="109"/>
      <c r="H31" s="111"/>
      <c r="I31" s="111"/>
      <c r="J31" s="111"/>
      <c r="K31" s="111"/>
      <c r="L31" s="109"/>
      <c r="M31" s="63"/>
    </row>
    <row r="32" spans="2:13" s="17" customFormat="1" ht="31.5" customHeight="1">
      <c r="B32" s="61"/>
      <c r="C32" s="107"/>
      <c r="D32" s="108"/>
      <c r="E32" s="109"/>
      <c r="F32" s="110"/>
      <c r="G32" s="109"/>
      <c r="H32" s="111"/>
      <c r="I32" s="111"/>
      <c r="J32" s="111"/>
      <c r="K32" s="111"/>
      <c r="L32" s="109"/>
      <c r="M32" s="63"/>
    </row>
    <row r="33" spans="2:13" s="17" customFormat="1" ht="31.5" customHeight="1">
      <c r="B33" s="61"/>
      <c r="C33" s="107"/>
      <c r="D33" s="108"/>
      <c r="E33" s="109"/>
      <c r="F33" s="110"/>
      <c r="G33" s="109"/>
      <c r="H33" s="111"/>
      <c r="I33" s="111"/>
      <c r="J33" s="111"/>
      <c r="K33" s="111"/>
      <c r="L33" s="109"/>
      <c r="M33" s="63"/>
    </row>
    <row r="34" spans="2:13" s="17" customFormat="1" ht="31.5" customHeight="1">
      <c r="B34" s="61"/>
      <c r="C34" s="107"/>
      <c r="D34" s="108"/>
      <c r="E34" s="109"/>
      <c r="F34" s="110"/>
      <c r="G34" s="109"/>
      <c r="H34" s="111"/>
      <c r="I34" s="111"/>
      <c r="J34" s="111"/>
      <c r="K34" s="111"/>
      <c r="L34" s="109"/>
      <c r="M34" s="63"/>
    </row>
    <row r="35" spans="2:13" s="17" customFormat="1" ht="31.5" customHeight="1">
      <c r="B35" s="61"/>
      <c r="C35" s="107"/>
      <c r="D35" s="108"/>
      <c r="E35" s="109"/>
      <c r="F35" s="110"/>
      <c r="G35" s="109"/>
      <c r="H35" s="111"/>
      <c r="I35" s="111"/>
      <c r="J35" s="111"/>
      <c r="K35" s="111"/>
      <c r="L35" s="109"/>
      <c r="M35" s="63"/>
    </row>
    <row r="36" spans="2:13" s="17" customFormat="1" ht="31.5" customHeight="1">
      <c r="B36" s="61"/>
      <c r="C36" s="107"/>
      <c r="D36" s="108"/>
      <c r="E36" s="109"/>
      <c r="F36" s="110"/>
      <c r="G36" s="109"/>
      <c r="H36" s="111"/>
      <c r="I36" s="111"/>
      <c r="J36" s="111"/>
      <c r="K36" s="111"/>
      <c r="L36" s="109"/>
      <c r="M36" s="63"/>
    </row>
    <row r="37" spans="2:13" s="17" customFormat="1" ht="31.5" customHeight="1">
      <c r="B37" s="61"/>
      <c r="C37" s="107"/>
      <c r="D37" s="108"/>
      <c r="E37" s="109"/>
      <c r="F37" s="110"/>
      <c r="G37" s="109"/>
      <c r="H37" s="111"/>
      <c r="I37" s="111"/>
      <c r="J37" s="111"/>
      <c r="K37" s="111"/>
      <c r="L37" s="109"/>
      <c r="M37" s="63"/>
    </row>
    <row r="38" spans="2:13" s="17" customFormat="1" ht="31.5" customHeight="1" thickBot="1">
      <c r="B38" s="69"/>
      <c r="C38" s="113"/>
      <c r="D38" s="114"/>
      <c r="E38" s="115"/>
      <c r="F38" s="116"/>
      <c r="G38" s="115"/>
      <c r="H38" s="117"/>
      <c r="I38" s="117"/>
      <c r="J38" s="117"/>
      <c r="K38" s="117"/>
      <c r="L38" s="115"/>
      <c r="M38" s="71"/>
    </row>
    <row r="39" spans="3:12" s="17" customFormat="1" ht="31.5" customHeight="1" thickBot="1">
      <c r="C39" s="107"/>
      <c r="D39" s="108"/>
      <c r="E39" s="109"/>
      <c r="F39" s="110"/>
      <c r="G39" s="109"/>
      <c r="H39" s="111"/>
      <c r="I39" s="111"/>
      <c r="J39" s="111"/>
      <c r="K39" s="111"/>
      <c r="L39" s="109"/>
    </row>
    <row r="40" spans="2:14" s="17" customFormat="1" ht="31.5" customHeight="1" thickBot="1">
      <c r="B40" s="58"/>
      <c r="C40" s="122"/>
      <c r="D40" s="122"/>
      <c r="E40" s="122"/>
      <c r="F40" s="59"/>
      <c r="G40" s="123"/>
      <c r="L40" s="29"/>
      <c r="M40" s="29"/>
      <c r="N40" s="29"/>
    </row>
    <row r="41" spans="2:20" s="17" customFormat="1" ht="31.5" customHeight="1" thickBot="1">
      <c r="B41" s="61"/>
      <c r="C41" s="96" t="s">
        <v>10</v>
      </c>
      <c r="D41" s="97"/>
      <c r="E41" s="32">
        <v>55</v>
      </c>
      <c r="F41" s="46"/>
      <c r="G41" s="63"/>
      <c r="H41" s="29"/>
      <c r="I41" s="29"/>
      <c r="J41" s="29"/>
      <c r="K41" s="29"/>
      <c r="L41" s="29"/>
      <c r="M41" s="29"/>
      <c r="N41" s="29"/>
      <c r="P41" s="31"/>
      <c r="Q41" s="30"/>
      <c r="R41" s="20"/>
      <c r="S41" s="20"/>
      <c r="T41" s="20"/>
    </row>
    <row r="42" spans="2:20" s="17" customFormat="1" ht="31.5" customHeight="1" thickBot="1">
      <c r="B42" s="61"/>
      <c r="C42" s="92" t="s">
        <v>37</v>
      </c>
      <c r="D42" s="93"/>
      <c r="E42" s="28">
        <f>ROUNDUP(M14+M13,-1)</f>
        <v>8160</v>
      </c>
      <c r="F42" s="47"/>
      <c r="G42" s="63"/>
      <c r="H42" s="29"/>
      <c r="I42" s="29"/>
      <c r="J42" s="29"/>
      <c r="K42" s="29"/>
      <c r="L42" s="29"/>
      <c r="M42" s="29"/>
      <c r="N42" s="29"/>
      <c r="P42" s="33"/>
      <c r="Q42" s="33"/>
      <c r="R42" s="20"/>
      <c r="S42" s="20"/>
      <c r="T42" s="20"/>
    </row>
    <row r="43" spans="2:7" ht="33" customHeight="1">
      <c r="B43" s="124"/>
      <c r="C43" s="125"/>
      <c r="D43" s="125"/>
      <c r="E43" s="125"/>
      <c r="F43" s="125"/>
      <c r="G43" s="126"/>
    </row>
    <row r="44" spans="2:7" ht="33" customHeight="1">
      <c r="B44" s="124"/>
      <c r="C44" s="125"/>
      <c r="D44" s="125"/>
      <c r="E44" s="125"/>
      <c r="F44" s="125"/>
      <c r="G44" s="126"/>
    </row>
    <row r="45" spans="2:7" ht="33" customHeight="1">
      <c r="B45" s="124"/>
      <c r="C45" s="125"/>
      <c r="D45" s="125"/>
      <c r="E45" s="125"/>
      <c r="F45" s="125"/>
      <c r="G45" s="126"/>
    </row>
    <row r="46" spans="2:7" ht="33" customHeight="1">
      <c r="B46" s="124"/>
      <c r="C46" s="125"/>
      <c r="D46" s="125"/>
      <c r="E46" s="125"/>
      <c r="F46" s="125"/>
      <c r="G46" s="126"/>
    </row>
    <row r="47" spans="2:7" ht="33" customHeight="1">
      <c r="B47" s="124"/>
      <c r="C47" s="125"/>
      <c r="D47" s="125"/>
      <c r="E47" s="125"/>
      <c r="F47" s="125"/>
      <c r="G47" s="126"/>
    </row>
    <row r="48" spans="2:7" ht="33" customHeight="1">
      <c r="B48" s="124"/>
      <c r="C48" s="125"/>
      <c r="D48" s="125"/>
      <c r="E48" s="125"/>
      <c r="F48" s="125"/>
      <c r="G48" s="126"/>
    </row>
    <row r="49" spans="2:7" ht="33" customHeight="1" thickBot="1">
      <c r="B49" s="127"/>
      <c r="C49" s="128"/>
      <c r="D49" s="128"/>
      <c r="E49" s="128"/>
      <c r="F49" s="128"/>
      <c r="G49" s="129"/>
    </row>
    <row r="50" spans="1:7" ht="33" customHeight="1" thickBot="1">
      <c r="A50" s="125"/>
      <c r="B50" s="125"/>
      <c r="C50" s="125"/>
      <c r="D50" s="125"/>
      <c r="E50" s="125"/>
      <c r="F50" s="125"/>
      <c r="G50" s="125"/>
    </row>
    <row r="51" spans="1:13" ht="19.5" customHeight="1">
      <c r="A51" s="125"/>
      <c r="B51" s="130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2"/>
    </row>
    <row r="52" spans="2:16" s="17" customFormat="1" ht="34.5">
      <c r="B52" s="61"/>
      <c r="C52" s="133" t="s">
        <v>11</v>
      </c>
      <c r="D52" s="23"/>
      <c r="E52" s="23"/>
      <c r="F52" s="23"/>
      <c r="G52" s="23"/>
      <c r="H52" s="134"/>
      <c r="I52" s="135">
        <v>100</v>
      </c>
      <c r="J52" s="23"/>
      <c r="K52" s="23"/>
      <c r="L52" s="136"/>
      <c r="M52" s="63"/>
      <c r="O52" s="23"/>
      <c r="P52" s="23"/>
    </row>
    <row r="53" spans="2:16" s="17" customFormat="1" ht="27.75" customHeight="1" thickBot="1">
      <c r="B53" s="61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63"/>
      <c r="O53" s="23"/>
      <c r="P53" s="23"/>
    </row>
    <row r="54" spans="2:16" s="17" customFormat="1" ht="31.5" customHeight="1" thickBot="1">
      <c r="B54" s="61"/>
      <c r="C54" s="94" t="s">
        <v>9</v>
      </c>
      <c r="D54" s="95"/>
      <c r="E54" s="35">
        <v>55</v>
      </c>
      <c r="F54" s="36">
        <v>65</v>
      </c>
      <c r="G54" s="36">
        <v>75</v>
      </c>
      <c r="H54" s="36">
        <v>85</v>
      </c>
      <c r="I54" s="37">
        <v>95</v>
      </c>
      <c r="J54" s="38">
        <v>105</v>
      </c>
      <c r="K54" s="39">
        <v>115</v>
      </c>
      <c r="L54" s="40">
        <v>125</v>
      </c>
      <c r="M54" s="63"/>
      <c r="O54" s="23"/>
      <c r="P54" s="23"/>
    </row>
    <row r="55" spans="2:16" s="17" customFormat="1" ht="31.5" customHeight="1" thickBot="1">
      <c r="B55" s="61"/>
      <c r="C55" s="92" t="s">
        <v>37</v>
      </c>
      <c r="D55" s="93"/>
      <c r="E55" s="87">
        <f>ROUNDUP(F55-$M$22-F21+E21,-1)</f>
        <v>4220</v>
      </c>
      <c r="F55" s="49">
        <f>ROUNDUP(G55-$M$22-G21+F21,-1)</f>
        <v>4640</v>
      </c>
      <c r="G55" s="49">
        <f>ROUNDUP(H55-$M$22-H21+G21,-1)</f>
        <v>5060</v>
      </c>
      <c r="H55" s="49">
        <f>ROUNDUP(I55-$M$22-I21+H21,-1)</f>
        <v>5480</v>
      </c>
      <c r="I55" s="49">
        <f>ROUNDUP(J55-$M$22-J21+I21,-1)</f>
        <v>5900</v>
      </c>
      <c r="J55" s="41">
        <f>ROUNDUP(J22+J21,-1)</f>
        <v>6320</v>
      </c>
      <c r="K55" s="42">
        <f>ROUNDUP(J55+$M$22-J21+K21,-1)</f>
        <v>6740</v>
      </c>
      <c r="L55" s="88">
        <f>ROUNDUP(K55+$M$22-K21+L21,-1)</f>
        <v>7160</v>
      </c>
      <c r="M55" s="63"/>
      <c r="O55" s="23"/>
      <c r="P55" s="23"/>
    </row>
    <row r="56" spans="2:16" s="17" customFormat="1" ht="31.5" customHeight="1">
      <c r="B56" s="61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137"/>
      <c r="N56" s="29"/>
      <c r="O56" s="23"/>
      <c r="P56" s="23"/>
    </row>
    <row r="57" spans="2:13" ht="15">
      <c r="B57" s="124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6"/>
    </row>
    <row r="58" spans="2:13" ht="15">
      <c r="B58" s="124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6"/>
    </row>
    <row r="59" spans="2:13" ht="15">
      <c r="B59" s="124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6"/>
    </row>
    <row r="60" spans="2:13" ht="15">
      <c r="B60" s="124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6"/>
    </row>
    <row r="61" spans="2:13" ht="15"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6"/>
    </row>
    <row r="62" spans="2:13" ht="15">
      <c r="B62" s="124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6"/>
    </row>
    <row r="63" spans="2:13" ht="15"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6"/>
    </row>
    <row r="64" spans="2:13" ht="15">
      <c r="B64" s="124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6"/>
    </row>
    <row r="65" spans="2:13" ht="15">
      <c r="B65" s="124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6"/>
    </row>
    <row r="66" spans="2:13" ht="15">
      <c r="B66" s="124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6"/>
    </row>
    <row r="67" spans="2:13" ht="15">
      <c r="B67" s="124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6"/>
    </row>
    <row r="68" spans="2:13" ht="15.75" thickBot="1">
      <c r="B68" s="127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9"/>
    </row>
    <row r="70" spans="3:16" s="17" customFormat="1" ht="31.5" customHeight="1" thickBot="1"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</row>
    <row r="71" spans="2:16" s="17" customFormat="1" ht="31.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60"/>
      <c r="N71" s="23"/>
      <c r="O71" s="23"/>
      <c r="P71" s="23"/>
    </row>
    <row r="72" spans="2:16" s="17" customFormat="1" ht="31.5" customHeight="1">
      <c r="B72" s="61"/>
      <c r="C72" s="23"/>
      <c r="D72" s="23"/>
      <c r="E72" s="23"/>
      <c r="F72" s="23"/>
      <c r="G72" s="23"/>
      <c r="H72" s="62" t="s">
        <v>14</v>
      </c>
      <c r="I72" s="23"/>
      <c r="J72" s="23"/>
      <c r="K72" s="23"/>
      <c r="L72" s="23"/>
      <c r="M72" s="63"/>
      <c r="N72" s="23"/>
      <c r="O72" s="23"/>
      <c r="P72" s="23"/>
    </row>
    <row r="73" spans="2:16" s="17" customFormat="1" ht="31.5" customHeight="1">
      <c r="B73" s="61"/>
      <c r="C73" s="23"/>
      <c r="D73" s="23"/>
      <c r="E73" s="23"/>
      <c r="F73" s="23"/>
      <c r="G73" s="23"/>
      <c r="H73" s="64" t="s">
        <v>15</v>
      </c>
      <c r="I73" s="23"/>
      <c r="J73" s="23"/>
      <c r="K73" s="23"/>
      <c r="L73" s="65"/>
      <c r="M73" s="137"/>
      <c r="N73" s="23"/>
      <c r="O73" s="23"/>
      <c r="P73" s="23"/>
    </row>
    <row r="74" spans="2:16" s="17" customFormat="1" ht="31.5" customHeight="1">
      <c r="B74" s="61"/>
      <c r="C74" s="23"/>
      <c r="D74" s="23"/>
      <c r="E74" s="23"/>
      <c r="F74" s="23"/>
      <c r="G74" s="23"/>
      <c r="H74" s="64" t="s">
        <v>16</v>
      </c>
      <c r="I74" s="23"/>
      <c r="J74" s="23"/>
      <c r="K74" s="23"/>
      <c r="L74" s="65" t="s">
        <v>17</v>
      </c>
      <c r="M74" s="63"/>
      <c r="N74" s="23"/>
      <c r="O74" s="23"/>
      <c r="P74" s="23"/>
    </row>
    <row r="75" spans="2:16" s="17" customFormat="1" ht="31.5" customHeight="1">
      <c r="B75" s="61"/>
      <c r="C75" s="23"/>
      <c r="D75" s="23"/>
      <c r="E75" s="23"/>
      <c r="F75" s="23"/>
      <c r="G75" s="23"/>
      <c r="H75" s="66" t="s">
        <v>18</v>
      </c>
      <c r="I75" s="23"/>
      <c r="J75" s="23"/>
      <c r="K75" s="23"/>
      <c r="L75" s="65" t="s">
        <v>19</v>
      </c>
      <c r="M75" s="63"/>
      <c r="N75" s="23"/>
      <c r="O75" s="23"/>
      <c r="P75" s="23"/>
    </row>
    <row r="76" spans="2:16" s="17" customFormat="1" ht="31.5" customHeight="1">
      <c r="B76" s="61"/>
      <c r="C76" s="23"/>
      <c r="D76" s="23"/>
      <c r="E76" s="23"/>
      <c r="F76" s="23"/>
      <c r="G76" s="23"/>
      <c r="H76" s="67" t="s">
        <v>20</v>
      </c>
      <c r="I76" s="23"/>
      <c r="J76" s="23"/>
      <c r="K76" s="23"/>
      <c r="L76" s="65" t="s">
        <v>21</v>
      </c>
      <c r="M76" s="63"/>
      <c r="N76" s="23"/>
      <c r="O76" s="23"/>
      <c r="P76" s="23"/>
    </row>
    <row r="77" spans="2:16" s="17" customFormat="1" ht="31.5" customHeight="1">
      <c r="B77" s="61"/>
      <c r="C77" s="23"/>
      <c r="D77" s="23"/>
      <c r="E77" s="23"/>
      <c r="F77" s="23"/>
      <c r="G77" s="23"/>
      <c r="H77" s="66" t="s">
        <v>22</v>
      </c>
      <c r="I77" s="23"/>
      <c r="J77" s="23"/>
      <c r="K77" s="23"/>
      <c r="L77" s="65" t="s">
        <v>23</v>
      </c>
      <c r="M77" s="63"/>
      <c r="N77" s="23"/>
      <c r="O77" s="23"/>
      <c r="P77" s="23"/>
    </row>
    <row r="78" spans="2:16" s="17" customFormat="1" ht="31.5" customHeight="1">
      <c r="B78" s="61"/>
      <c r="C78" s="23"/>
      <c r="D78" s="23"/>
      <c r="E78" s="23"/>
      <c r="F78" s="23"/>
      <c r="G78" s="23"/>
      <c r="H78" s="89" t="s">
        <v>24</v>
      </c>
      <c r="I78" s="89"/>
      <c r="J78" s="89"/>
      <c r="K78" s="89"/>
      <c r="L78" s="89"/>
      <c r="M78" s="63"/>
      <c r="N78" s="23"/>
      <c r="O78" s="23"/>
      <c r="P78" s="23"/>
    </row>
    <row r="79" spans="2:16" s="17" customFormat="1" ht="31.5" customHeight="1">
      <c r="B79" s="61"/>
      <c r="C79" s="23"/>
      <c r="D79" s="23"/>
      <c r="E79" s="23"/>
      <c r="F79" s="23"/>
      <c r="G79" s="23"/>
      <c r="H79" s="89"/>
      <c r="I79" s="89"/>
      <c r="J79" s="89"/>
      <c r="K79" s="89"/>
      <c r="L79" s="89"/>
      <c r="M79" s="63"/>
      <c r="N79" s="23"/>
      <c r="O79" s="23"/>
      <c r="P79" s="23"/>
    </row>
    <row r="80" spans="2:16" s="17" customFormat="1" ht="31.5" customHeight="1">
      <c r="B80" s="61"/>
      <c r="C80" s="23"/>
      <c r="D80" s="23"/>
      <c r="E80" s="23"/>
      <c r="F80" s="23"/>
      <c r="G80" s="23"/>
      <c r="H80" s="140" t="s">
        <v>40</v>
      </c>
      <c r="I80" s="141"/>
      <c r="J80" s="141"/>
      <c r="K80" s="141"/>
      <c r="L80" s="142"/>
      <c r="M80" s="63"/>
      <c r="N80" s="23"/>
      <c r="O80" s="23"/>
      <c r="P80" s="23"/>
    </row>
    <row r="81" spans="2:16" s="17" customFormat="1" ht="31.5" customHeight="1">
      <c r="B81" s="61"/>
      <c r="C81" s="23"/>
      <c r="D81" s="23"/>
      <c r="E81" s="23"/>
      <c r="F81" s="23"/>
      <c r="G81" s="23"/>
      <c r="H81" s="143"/>
      <c r="I81" s="144"/>
      <c r="J81" s="144"/>
      <c r="K81" s="144"/>
      <c r="L81" s="145"/>
      <c r="M81" s="63"/>
      <c r="N81" s="23"/>
      <c r="O81" s="23"/>
      <c r="P81" s="23"/>
    </row>
    <row r="82" spans="2:16" s="17" customFormat="1" ht="31.5" customHeight="1" thickBot="1">
      <c r="B82" s="69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1"/>
      <c r="N82" s="23"/>
      <c r="O82" s="68"/>
      <c r="P82" s="23"/>
    </row>
    <row r="83" spans="1:16" s="17" customFormat="1" ht="31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</row>
    <row r="84" spans="3:16" s="17" customFormat="1" ht="31.5" customHeight="1" thickBot="1"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</row>
    <row r="85" spans="3:18" s="17" customFormat="1" ht="31.5" customHeight="1" thickTop="1">
      <c r="C85" s="72"/>
      <c r="D85" s="73"/>
      <c r="E85" s="73"/>
      <c r="F85" s="73"/>
      <c r="G85" s="73"/>
      <c r="H85" s="73"/>
      <c r="I85" s="73"/>
      <c r="J85" s="74"/>
      <c r="K85" s="75"/>
      <c r="O85" s="76"/>
      <c r="P85" s="76"/>
      <c r="Q85" s="77"/>
      <c r="R85" s="77"/>
    </row>
    <row r="86" spans="3:18" s="17" customFormat="1" ht="31.5" customHeight="1">
      <c r="C86" s="78"/>
      <c r="D86" s="79" t="s">
        <v>26</v>
      </c>
      <c r="E86" s="80"/>
      <c r="F86" s="23"/>
      <c r="G86" s="23"/>
      <c r="H86" s="23"/>
      <c r="I86" s="23"/>
      <c r="J86" s="81"/>
      <c r="K86" s="75"/>
      <c r="O86" s="76"/>
      <c r="P86" s="76"/>
      <c r="Q86" s="77"/>
      <c r="R86" s="77"/>
    </row>
    <row r="87" spans="3:18" s="17" customFormat="1" ht="31.5" customHeight="1">
      <c r="C87" s="78"/>
      <c r="D87" s="82" t="s">
        <v>27</v>
      </c>
      <c r="E87" s="80"/>
      <c r="F87" s="23"/>
      <c r="G87" s="23"/>
      <c r="H87" s="23"/>
      <c r="I87" s="23"/>
      <c r="J87" s="81"/>
      <c r="K87" s="75"/>
      <c r="L87" s="76"/>
      <c r="M87" s="76"/>
      <c r="N87" s="76"/>
      <c r="O87" s="76"/>
      <c r="P87" s="76"/>
      <c r="Q87" s="77"/>
      <c r="R87" s="77"/>
    </row>
    <row r="88" spans="3:11" s="17" customFormat="1" ht="31.5" customHeight="1">
      <c r="C88" s="78"/>
      <c r="D88" s="82" t="s">
        <v>28</v>
      </c>
      <c r="E88" s="80"/>
      <c r="F88" s="23"/>
      <c r="G88" s="23"/>
      <c r="H88" s="23"/>
      <c r="I88" s="23"/>
      <c r="J88" s="81"/>
      <c r="K88" s="23"/>
    </row>
    <row r="89" spans="3:11" s="17" customFormat="1" ht="31.5" customHeight="1" thickBot="1">
      <c r="C89" s="83"/>
      <c r="D89" s="84"/>
      <c r="E89" s="84"/>
      <c r="F89" s="84"/>
      <c r="G89" s="84"/>
      <c r="H89" s="84"/>
      <c r="I89" s="84"/>
      <c r="J89" s="85"/>
      <c r="K89" s="23"/>
    </row>
    <row r="90" spans="10:11" s="17" customFormat="1" ht="31.5" customHeight="1" thickTop="1">
      <c r="J90" s="23"/>
      <c r="K90" s="23"/>
    </row>
  </sheetData>
  <sheetProtection/>
  <mergeCells count="22">
    <mergeCell ref="H78:L79"/>
    <mergeCell ref="C8:K8"/>
    <mergeCell ref="C9:D9"/>
    <mergeCell ref="C10:D10"/>
    <mergeCell ref="C11:D11"/>
    <mergeCell ref="C12:D12"/>
    <mergeCell ref="C2:G4"/>
    <mergeCell ref="I1:M5"/>
    <mergeCell ref="C13:D13"/>
    <mergeCell ref="C16:K16"/>
    <mergeCell ref="C17:D17"/>
    <mergeCell ref="C18:D18"/>
    <mergeCell ref="C19:D19"/>
    <mergeCell ref="C20:D20"/>
    <mergeCell ref="C55:D55"/>
    <mergeCell ref="C21:D21"/>
    <mergeCell ref="C28:D28"/>
    <mergeCell ref="C29:D29"/>
    <mergeCell ref="C41:D41"/>
    <mergeCell ref="C42:D42"/>
    <mergeCell ref="C54:D54"/>
    <mergeCell ref="H80:L81"/>
  </mergeCells>
  <printOptions/>
  <pageMargins left="0.56" right="0.17" top="0.47" bottom="0.24" header="0.31496062992125984" footer="0.17"/>
  <pageSetup fitToHeight="1" fitToWidth="1" horizontalDpi="600" verticalDpi="600" orientation="portrait" paperSize="9" scale="4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89"/>
  <sheetViews>
    <sheetView view="pageBreakPreview" zoomScale="60" zoomScaleNormal="70" zoomScalePageLayoutView="0" workbookViewId="0" topLeftCell="A52">
      <selection activeCell="H81" sqref="H81"/>
    </sheetView>
  </sheetViews>
  <sheetFormatPr defaultColWidth="9.140625" defaultRowHeight="15"/>
  <cols>
    <col min="1" max="1" width="7.00390625" style="0" customWidth="1"/>
    <col min="2" max="2" width="6.00390625" style="0" customWidth="1"/>
    <col min="3" max="4" width="31.28125" style="0" customWidth="1"/>
    <col min="5" max="13" width="16.57421875" style="0" customWidth="1"/>
    <col min="14" max="14" width="8.28125" style="0" customWidth="1"/>
    <col min="15" max="15" width="5.00390625" style="0" customWidth="1"/>
    <col min="16" max="17" width="14.7109375" style="0" customWidth="1"/>
    <col min="18" max="21" width="9.7109375" style="0" customWidth="1"/>
    <col min="22" max="22" width="5.421875" style="0" customWidth="1"/>
    <col min="23" max="23" width="7.421875" style="0" customWidth="1"/>
    <col min="24" max="24" width="9.28125" style="0" customWidth="1"/>
    <col min="25" max="25" width="0.5625" style="0" customWidth="1"/>
    <col min="26" max="28" width="5.140625" style="0" customWidth="1"/>
  </cols>
  <sheetData>
    <row r="1" spans="3:16" ht="20.25" customHeight="1">
      <c r="C1" s="6" t="s">
        <v>5</v>
      </c>
      <c r="D1" s="7"/>
      <c r="E1" s="7"/>
      <c r="F1" s="7"/>
      <c r="G1" s="7"/>
      <c r="H1" s="7"/>
      <c r="I1" s="121" t="s">
        <v>13</v>
      </c>
      <c r="J1" s="121"/>
      <c r="K1" s="121"/>
      <c r="L1" s="121"/>
      <c r="M1" s="121"/>
      <c r="N1" s="120"/>
      <c r="O1" s="57"/>
      <c r="P1" s="57"/>
    </row>
    <row r="2" spans="2:16" ht="15" customHeight="1">
      <c r="B2" s="86">
        <f>1400*2</f>
        <v>2800</v>
      </c>
      <c r="C2" s="103" t="s">
        <v>39</v>
      </c>
      <c r="D2" s="103"/>
      <c r="E2" s="103"/>
      <c r="F2" s="103"/>
      <c r="G2" s="103"/>
      <c r="H2" s="119"/>
      <c r="I2" s="121"/>
      <c r="J2" s="121"/>
      <c r="K2" s="121"/>
      <c r="L2" s="121"/>
      <c r="M2" s="121"/>
      <c r="N2" s="120"/>
      <c r="O2" s="57"/>
      <c r="P2" s="57"/>
    </row>
    <row r="3" spans="2:16" ht="15" customHeight="1">
      <c r="B3" s="86">
        <v>286</v>
      </c>
      <c r="C3" s="103"/>
      <c r="D3" s="103"/>
      <c r="E3" s="103"/>
      <c r="F3" s="103"/>
      <c r="G3" s="103"/>
      <c r="H3" s="119"/>
      <c r="I3" s="121"/>
      <c r="J3" s="121"/>
      <c r="K3" s="121"/>
      <c r="L3" s="121"/>
      <c r="M3" s="121"/>
      <c r="N3" s="120"/>
      <c r="O3" s="57"/>
      <c r="P3" s="57"/>
    </row>
    <row r="4" spans="2:16" ht="40.5" customHeight="1">
      <c r="B4" s="86">
        <v>23.2</v>
      </c>
      <c r="C4" s="103"/>
      <c r="D4" s="103"/>
      <c r="E4" s="103"/>
      <c r="F4" s="103"/>
      <c r="G4" s="103"/>
      <c r="H4" s="119"/>
      <c r="I4" s="121"/>
      <c r="J4" s="121"/>
      <c r="K4" s="121"/>
      <c r="L4" s="121"/>
      <c r="M4" s="121"/>
      <c r="N4" s="120"/>
      <c r="O4" s="57"/>
      <c r="P4" s="57"/>
    </row>
    <row r="5" spans="3:14" ht="20.25">
      <c r="C5" s="9" t="s">
        <v>6</v>
      </c>
      <c r="D5" s="8"/>
      <c r="E5" s="10"/>
      <c r="F5" s="10"/>
      <c r="G5" s="10"/>
      <c r="H5" s="10"/>
      <c r="I5" s="121"/>
      <c r="J5" s="121"/>
      <c r="K5" s="121"/>
      <c r="L5" s="121"/>
      <c r="M5" s="121"/>
      <c r="N5" s="120"/>
    </row>
    <row r="6" spans="3:14" ht="30.75" customHeight="1" hidden="1">
      <c r="C6" s="11"/>
      <c r="D6" s="11"/>
      <c r="E6" s="11"/>
      <c r="F6" s="11"/>
      <c r="G6" s="11"/>
      <c r="H6" s="11"/>
      <c r="I6" s="11"/>
      <c r="J6" s="11"/>
      <c r="K6" s="11"/>
      <c r="L6" s="12"/>
      <c r="M6" s="12"/>
      <c r="N6" s="12"/>
    </row>
    <row r="7" spans="3:11" ht="30.75" customHeight="1" hidden="1" thickBot="1">
      <c r="C7" s="44" t="s">
        <v>8</v>
      </c>
      <c r="D7" s="1"/>
      <c r="E7" s="2"/>
      <c r="F7" s="2"/>
      <c r="G7" s="3"/>
      <c r="H7" s="2"/>
      <c r="I7" s="4"/>
      <c r="J7" s="4"/>
      <c r="K7" s="1"/>
    </row>
    <row r="8" spans="3:11" ht="30.75" customHeight="1" hidden="1" thickBot="1">
      <c r="C8" s="106" t="s">
        <v>0</v>
      </c>
      <c r="D8" s="106"/>
      <c r="E8" s="106"/>
      <c r="F8" s="106"/>
      <c r="G8" s="106"/>
      <c r="H8" s="106"/>
      <c r="I8" s="106"/>
      <c r="J8" s="106"/>
      <c r="K8" s="106"/>
    </row>
    <row r="9" spans="3:23" ht="30.75" customHeight="1" hidden="1">
      <c r="C9" s="104" t="s">
        <v>1</v>
      </c>
      <c r="D9" s="105"/>
      <c r="E9" s="25">
        <v>55</v>
      </c>
      <c r="F9" s="16">
        <v>65</v>
      </c>
      <c r="G9" s="25">
        <v>75</v>
      </c>
      <c r="H9" s="16">
        <v>85</v>
      </c>
      <c r="I9" s="16">
        <v>95</v>
      </c>
      <c r="J9" s="16">
        <v>105</v>
      </c>
      <c r="K9" s="16">
        <v>115</v>
      </c>
      <c r="L9" s="25">
        <v>125</v>
      </c>
      <c r="M9" s="25" t="s">
        <v>12</v>
      </c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3:13" ht="30.75" customHeight="1" hidden="1">
      <c r="C10" s="90" t="s">
        <v>2</v>
      </c>
      <c r="D10" s="91"/>
      <c r="E10" s="26">
        <v>1.2</v>
      </c>
      <c r="F10" s="5">
        <v>1.4</v>
      </c>
      <c r="G10" s="26">
        <v>1.6</v>
      </c>
      <c r="H10" s="5">
        <v>1.8</v>
      </c>
      <c r="I10" s="5">
        <v>2</v>
      </c>
      <c r="J10" s="5">
        <v>2.2</v>
      </c>
      <c r="K10" s="5">
        <v>2.4</v>
      </c>
      <c r="L10" s="26">
        <v>2.6</v>
      </c>
      <c r="M10" s="26">
        <v>1.8</v>
      </c>
    </row>
    <row r="11" spans="3:13" ht="30.75" customHeight="1" hidden="1">
      <c r="C11" s="90" t="s">
        <v>3</v>
      </c>
      <c r="D11" s="91"/>
      <c r="E11" s="26"/>
      <c r="F11" s="5"/>
      <c r="G11" s="26"/>
      <c r="H11" s="5"/>
      <c r="I11" s="5"/>
      <c r="J11" s="5"/>
      <c r="K11" s="5"/>
      <c r="L11" s="26"/>
      <c r="M11" s="26"/>
    </row>
    <row r="12" spans="3:13" ht="30.75" customHeight="1" hidden="1">
      <c r="C12" s="90" t="s">
        <v>4</v>
      </c>
      <c r="D12" s="91"/>
      <c r="E12" s="26"/>
      <c r="F12" s="5"/>
      <c r="G12" s="26"/>
      <c r="H12" s="5"/>
      <c r="I12" s="5"/>
      <c r="J12" s="5"/>
      <c r="K12" s="5"/>
      <c r="L12" s="26"/>
      <c r="M12" s="26"/>
    </row>
    <row r="13" spans="3:13" ht="17.25" hidden="1" thickBot="1">
      <c r="C13" s="101" t="s">
        <v>7</v>
      </c>
      <c r="D13" s="102"/>
      <c r="E13" s="27">
        <f>ROUNDUP($B$2*E10,-1)</f>
        <v>3360</v>
      </c>
      <c r="F13" s="13">
        <f>ROUNDUP($B$2*F10,-1)</f>
        <v>3920</v>
      </c>
      <c r="G13" s="27">
        <f>ROUNDUP($B$2*G10,-1)</f>
        <v>4480</v>
      </c>
      <c r="H13" s="13">
        <f>ROUNDUP($B$2*H10,-1)</f>
        <v>5040</v>
      </c>
      <c r="I13" s="13">
        <f>ROUNDUP($B$2*I10,-1)</f>
        <v>5600</v>
      </c>
      <c r="J13" s="13">
        <f>ROUNDUP($B$2*J10,-1)</f>
        <v>6160</v>
      </c>
      <c r="K13" s="13">
        <f>ROUNDUP($B$2*K10,-1)</f>
        <v>6720</v>
      </c>
      <c r="L13" s="27">
        <f>ROUNDUP($B$2*L10,-1)</f>
        <v>7280</v>
      </c>
      <c r="M13" s="27">
        <f>ROUNDUP($B$2*M10,-1)</f>
        <v>5040</v>
      </c>
    </row>
    <row r="14" spans="5:13" ht="15" hidden="1">
      <c r="E14">
        <f>1590*2</f>
        <v>3180</v>
      </c>
      <c r="G14">
        <f>1720*2</f>
        <v>3440</v>
      </c>
      <c r="L14">
        <f>2050*2</f>
        <v>4100</v>
      </c>
      <c r="M14">
        <f>1920*2</f>
        <v>3840</v>
      </c>
    </row>
    <row r="15" ht="34.5" hidden="1">
      <c r="C15" s="44" t="s">
        <v>11</v>
      </c>
    </row>
    <row r="16" spans="3:11" ht="16.5" hidden="1" thickBot="1">
      <c r="C16" s="98"/>
      <c r="D16" s="99"/>
      <c r="E16" s="99"/>
      <c r="F16" s="99"/>
      <c r="G16" s="99"/>
      <c r="H16" s="99"/>
      <c r="I16" s="99"/>
      <c r="J16" s="99"/>
      <c r="K16" s="100"/>
    </row>
    <row r="17" spans="3:13" ht="17.25" customHeight="1" hidden="1">
      <c r="C17" s="104" t="s">
        <v>1</v>
      </c>
      <c r="D17" s="105"/>
      <c r="E17" s="16">
        <v>55</v>
      </c>
      <c r="F17" s="16">
        <v>65</v>
      </c>
      <c r="G17" s="16">
        <v>75</v>
      </c>
      <c r="H17" s="16">
        <v>85</v>
      </c>
      <c r="I17" s="16">
        <v>95</v>
      </c>
      <c r="J17" s="25">
        <v>105</v>
      </c>
      <c r="K17" s="16">
        <v>115</v>
      </c>
      <c r="L17" s="16">
        <v>125</v>
      </c>
      <c r="M17" s="15"/>
    </row>
    <row r="18" spans="3:13" ht="16.5" hidden="1">
      <c r="C18" s="90" t="s">
        <v>2</v>
      </c>
      <c r="D18" s="91"/>
      <c r="E18" s="5">
        <v>0.7</v>
      </c>
      <c r="F18" s="5">
        <v>0.8</v>
      </c>
      <c r="G18" s="5">
        <v>0.9</v>
      </c>
      <c r="H18" s="5">
        <v>1</v>
      </c>
      <c r="I18" s="5">
        <v>1.1</v>
      </c>
      <c r="J18" s="26">
        <v>1.2</v>
      </c>
      <c r="K18" s="5">
        <v>1.3</v>
      </c>
      <c r="L18" s="5">
        <v>1.4</v>
      </c>
      <c r="M18" s="14"/>
    </row>
    <row r="19" spans="3:13" ht="16.5" hidden="1">
      <c r="C19" s="90" t="s">
        <v>3</v>
      </c>
      <c r="D19" s="91"/>
      <c r="E19" s="5"/>
      <c r="F19" s="5"/>
      <c r="G19" s="5"/>
      <c r="H19" s="5"/>
      <c r="I19" s="5"/>
      <c r="J19" s="26"/>
      <c r="K19" s="5"/>
      <c r="L19" s="5"/>
      <c r="M19" s="14"/>
    </row>
    <row r="20" spans="3:13" ht="16.5" customHeight="1" hidden="1">
      <c r="C20" s="90" t="s">
        <v>4</v>
      </c>
      <c r="D20" s="91"/>
      <c r="E20" s="5"/>
      <c r="F20" s="5"/>
      <c r="G20" s="5"/>
      <c r="H20" s="5"/>
      <c r="I20" s="5"/>
      <c r="J20" s="26"/>
      <c r="K20" s="5"/>
      <c r="L20" s="5"/>
      <c r="M20" s="14"/>
    </row>
    <row r="21" spans="3:13" ht="17.25" hidden="1" thickBot="1">
      <c r="C21" s="101" t="s">
        <v>7</v>
      </c>
      <c r="D21" s="102"/>
      <c r="E21" s="13">
        <f>ROUNDUP($B$2*E18,-1)</f>
        <v>1960</v>
      </c>
      <c r="F21" s="13">
        <f>ROUNDUP($B$2*F18,-1)</f>
        <v>2240</v>
      </c>
      <c r="G21" s="13">
        <f>ROUNDUP($B$2*G18,-1)</f>
        <v>2520</v>
      </c>
      <c r="H21" s="13">
        <f>ROUNDUP($B$2*H18,-1)</f>
        <v>2800</v>
      </c>
      <c r="I21" s="13">
        <f>ROUNDUP($B$2*I18,-1)</f>
        <v>3080</v>
      </c>
      <c r="J21" s="43">
        <f>ROUNDUP($B$2*J18,-1)</f>
        <v>3360</v>
      </c>
      <c r="K21" s="13">
        <f>ROUNDUP($B$2*K18,-1)</f>
        <v>3640</v>
      </c>
      <c r="L21" s="13">
        <f>ROUNDUP($B$2*L18,-1)</f>
        <v>3920</v>
      </c>
      <c r="M21" s="14"/>
    </row>
    <row r="22" spans="10:13" ht="15" hidden="1">
      <c r="J22">
        <f>1490*2+455</f>
        <v>3435</v>
      </c>
      <c r="M22">
        <f>90*2</f>
        <v>180</v>
      </c>
    </row>
    <row r="23" ht="15" hidden="1"/>
    <row r="25" spans="3:21" s="17" customFormat="1" ht="34.5">
      <c r="C25" s="44" t="s">
        <v>8</v>
      </c>
      <c r="H25" s="19"/>
      <c r="I25" s="18"/>
      <c r="L25" s="21"/>
      <c r="M25" s="18"/>
      <c r="R25" s="20"/>
      <c r="S25" s="20"/>
      <c r="T25" s="20"/>
      <c r="U25" s="20"/>
    </row>
    <row r="26" spans="3:21" s="17" customFormat="1" ht="35.25" thickBot="1">
      <c r="C26" s="44"/>
      <c r="H26" s="19"/>
      <c r="I26" s="18"/>
      <c r="L26" s="21"/>
      <c r="M26" s="18"/>
      <c r="R26" s="20"/>
      <c r="S26" s="20"/>
      <c r="T26" s="20"/>
      <c r="U26" s="20"/>
    </row>
    <row r="27" spans="2:26" s="17" customFormat="1" ht="31.5" customHeight="1" thickBot="1"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60"/>
      <c r="U27" s="20"/>
      <c r="Z27" s="22"/>
    </row>
    <row r="28" spans="2:26" s="17" customFormat="1" ht="31.5" customHeight="1" thickBot="1">
      <c r="B28" s="61"/>
      <c r="C28" s="94" t="s">
        <v>9</v>
      </c>
      <c r="D28" s="95"/>
      <c r="E28" s="54">
        <v>55</v>
      </c>
      <c r="F28" s="55">
        <v>65</v>
      </c>
      <c r="G28" s="54">
        <v>75</v>
      </c>
      <c r="H28" s="51">
        <v>85</v>
      </c>
      <c r="I28" s="52">
        <v>95</v>
      </c>
      <c r="J28" s="52">
        <v>105</v>
      </c>
      <c r="K28" s="53">
        <v>115</v>
      </c>
      <c r="L28" s="54">
        <v>125</v>
      </c>
      <c r="M28" s="63"/>
      <c r="U28" s="20"/>
      <c r="Z28" s="22"/>
    </row>
    <row r="29" spans="2:13" s="17" customFormat="1" ht="31.5" customHeight="1" thickBot="1">
      <c r="B29" s="61"/>
      <c r="C29" s="92" t="s">
        <v>38</v>
      </c>
      <c r="D29" s="93"/>
      <c r="E29" s="28">
        <f>ROUNDUP(E14+E13,-1)</f>
        <v>6540</v>
      </c>
      <c r="F29" s="48">
        <f>ROUNDUP(E29+M22-E13+F13,-1)</f>
        <v>7280</v>
      </c>
      <c r="G29" s="45">
        <f>ROUNDUP(G14+G13,-1)</f>
        <v>7920</v>
      </c>
      <c r="H29" s="56">
        <f>ROUNDUP(G29+$M$22-G13+H13,-1)</f>
        <v>8660</v>
      </c>
      <c r="I29" s="56">
        <f>ROUNDUP(H29+$M$22-H13+I13,-1)</f>
        <v>9400</v>
      </c>
      <c r="J29" s="56">
        <f>ROUNDUP(I29+$M$22-I13+J13,-1)</f>
        <v>10140</v>
      </c>
      <c r="K29" s="56">
        <f>ROUNDUP(J29+$M$22-J13+K13,-1)</f>
        <v>10880</v>
      </c>
      <c r="L29" s="50">
        <f>ROUNDUP(L14+L13,-1)</f>
        <v>11380</v>
      </c>
      <c r="M29" s="63"/>
    </row>
    <row r="30" spans="2:13" s="17" customFormat="1" ht="33.75">
      <c r="B30" s="61"/>
      <c r="C30" s="107"/>
      <c r="D30" s="108"/>
      <c r="E30" s="109"/>
      <c r="F30" s="110"/>
      <c r="G30" s="109"/>
      <c r="H30" s="111"/>
      <c r="I30" s="111"/>
      <c r="J30" s="111"/>
      <c r="K30" s="111"/>
      <c r="L30" s="109"/>
      <c r="M30" s="63"/>
    </row>
    <row r="31" spans="2:13" s="17" customFormat="1" ht="33.75">
      <c r="B31" s="61"/>
      <c r="C31" s="107"/>
      <c r="D31" s="108"/>
      <c r="E31" s="109"/>
      <c r="F31" s="110"/>
      <c r="G31" s="109"/>
      <c r="H31" s="111"/>
      <c r="I31" s="111"/>
      <c r="J31" s="111"/>
      <c r="K31" s="111"/>
      <c r="L31" s="109"/>
      <c r="M31" s="63"/>
    </row>
    <row r="32" spans="2:13" s="17" customFormat="1" ht="33.75">
      <c r="B32" s="61"/>
      <c r="C32" s="107"/>
      <c r="D32" s="108"/>
      <c r="E32" s="109"/>
      <c r="F32" s="110"/>
      <c r="G32" s="109"/>
      <c r="H32" s="111"/>
      <c r="I32" s="111"/>
      <c r="J32" s="111"/>
      <c r="K32" s="111"/>
      <c r="L32" s="109"/>
      <c r="M32" s="63"/>
    </row>
    <row r="33" spans="2:13" s="17" customFormat="1" ht="33.75">
      <c r="B33" s="61"/>
      <c r="C33" s="107"/>
      <c r="D33" s="108"/>
      <c r="E33" s="109"/>
      <c r="F33" s="110"/>
      <c r="G33" s="109"/>
      <c r="H33" s="111"/>
      <c r="I33" s="111"/>
      <c r="J33" s="111"/>
      <c r="K33" s="111"/>
      <c r="L33" s="109"/>
      <c r="M33" s="63"/>
    </row>
    <row r="34" spans="2:13" s="17" customFormat="1" ht="31.5" customHeight="1">
      <c r="B34" s="61"/>
      <c r="C34" s="107"/>
      <c r="D34" s="108"/>
      <c r="E34" s="109"/>
      <c r="F34" s="110"/>
      <c r="G34" s="109"/>
      <c r="H34" s="111"/>
      <c r="I34" s="111"/>
      <c r="J34" s="111"/>
      <c r="K34" s="111"/>
      <c r="L34" s="109"/>
      <c r="M34" s="63"/>
    </row>
    <row r="35" spans="2:13" s="17" customFormat="1" ht="31.5" customHeight="1">
      <c r="B35" s="61"/>
      <c r="C35" s="107"/>
      <c r="D35" s="108"/>
      <c r="E35" s="109"/>
      <c r="F35" s="110"/>
      <c r="G35" s="109"/>
      <c r="H35" s="111"/>
      <c r="I35" s="111"/>
      <c r="J35" s="111"/>
      <c r="K35" s="111"/>
      <c r="L35" s="109"/>
      <c r="M35" s="63"/>
    </row>
    <row r="36" spans="2:13" s="17" customFormat="1" ht="31.5" customHeight="1">
      <c r="B36" s="61"/>
      <c r="C36" s="107"/>
      <c r="D36" s="108"/>
      <c r="E36" s="109"/>
      <c r="F36" s="110"/>
      <c r="G36" s="109"/>
      <c r="H36" s="111"/>
      <c r="I36" s="111"/>
      <c r="J36" s="111"/>
      <c r="K36" s="111"/>
      <c r="L36" s="109"/>
      <c r="M36" s="63"/>
    </row>
    <row r="37" spans="2:13" s="17" customFormat="1" ht="31.5" customHeight="1" thickBot="1">
      <c r="B37" s="69"/>
      <c r="C37" s="113"/>
      <c r="D37" s="114"/>
      <c r="E37" s="115"/>
      <c r="F37" s="116"/>
      <c r="G37" s="115"/>
      <c r="H37" s="117"/>
      <c r="I37" s="117"/>
      <c r="J37" s="117"/>
      <c r="K37" s="117"/>
      <c r="L37" s="115"/>
      <c r="M37" s="71"/>
    </row>
    <row r="38" spans="3:12" s="17" customFormat="1" ht="31.5" customHeight="1" thickBot="1">
      <c r="C38" s="107"/>
      <c r="D38" s="108"/>
      <c r="E38" s="109"/>
      <c r="F38" s="110"/>
      <c r="G38" s="109"/>
      <c r="H38" s="111"/>
      <c r="I38" s="111"/>
      <c r="J38" s="111"/>
      <c r="K38" s="111"/>
      <c r="L38" s="109"/>
    </row>
    <row r="39" spans="2:14" s="17" customFormat="1" ht="31.5" customHeight="1" thickBot="1">
      <c r="B39" s="58"/>
      <c r="C39" s="122"/>
      <c r="D39" s="122"/>
      <c r="E39" s="122"/>
      <c r="F39" s="59"/>
      <c r="G39" s="123"/>
      <c r="H39" s="23"/>
      <c r="I39" s="23"/>
      <c r="J39" s="23"/>
      <c r="L39" s="29"/>
      <c r="M39" s="29"/>
      <c r="N39" s="29"/>
    </row>
    <row r="40" spans="2:20" s="17" customFormat="1" ht="31.5" customHeight="1" thickBot="1">
      <c r="B40" s="61"/>
      <c r="C40" s="96" t="s">
        <v>10</v>
      </c>
      <c r="D40" s="97"/>
      <c r="E40" s="32">
        <v>55</v>
      </c>
      <c r="F40" s="46"/>
      <c r="G40" s="63"/>
      <c r="H40" s="65"/>
      <c r="I40" s="65"/>
      <c r="J40" s="65"/>
      <c r="K40" s="29"/>
      <c r="L40" s="29"/>
      <c r="M40" s="29"/>
      <c r="N40" s="29"/>
      <c r="P40" s="31"/>
      <c r="Q40" s="30"/>
      <c r="R40" s="20"/>
      <c r="S40" s="20"/>
      <c r="T40" s="20"/>
    </row>
    <row r="41" spans="2:20" s="17" customFormat="1" ht="31.5" customHeight="1" thickBot="1">
      <c r="B41" s="61"/>
      <c r="C41" s="92" t="s">
        <v>38</v>
      </c>
      <c r="D41" s="93"/>
      <c r="E41" s="28">
        <f>ROUNDUP(M14+M13,-1)</f>
        <v>8880</v>
      </c>
      <c r="F41" s="47"/>
      <c r="G41" s="63"/>
      <c r="H41" s="65"/>
      <c r="I41" s="65"/>
      <c r="J41" s="65"/>
      <c r="K41" s="29"/>
      <c r="L41" s="29"/>
      <c r="M41" s="29"/>
      <c r="N41" s="29"/>
      <c r="P41" s="33"/>
      <c r="Q41" s="33"/>
      <c r="R41" s="20"/>
      <c r="S41" s="20"/>
      <c r="T41" s="20"/>
    </row>
    <row r="42" spans="2:10" ht="33" customHeight="1">
      <c r="B42" s="124"/>
      <c r="C42" s="125"/>
      <c r="D42" s="125"/>
      <c r="E42" s="125"/>
      <c r="F42" s="125"/>
      <c r="G42" s="126"/>
      <c r="H42" s="125"/>
      <c r="I42" s="125"/>
      <c r="J42" s="125"/>
    </row>
    <row r="43" spans="2:10" ht="33" customHeight="1">
      <c r="B43" s="124"/>
      <c r="C43" s="125"/>
      <c r="D43" s="125"/>
      <c r="E43" s="125"/>
      <c r="F43" s="125"/>
      <c r="G43" s="126"/>
      <c r="H43" s="125"/>
      <c r="I43" s="125"/>
      <c r="J43" s="125"/>
    </row>
    <row r="44" spans="2:10" ht="33" customHeight="1">
      <c r="B44" s="124"/>
      <c r="C44" s="125"/>
      <c r="D44" s="125"/>
      <c r="E44" s="125"/>
      <c r="F44" s="125"/>
      <c r="G44" s="126"/>
      <c r="H44" s="125"/>
      <c r="I44" s="125"/>
      <c r="J44" s="125"/>
    </row>
    <row r="45" spans="2:10" ht="33" customHeight="1">
      <c r="B45" s="124"/>
      <c r="C45" s="125"/>
      <c r="D45" s="125"/>
      <c r="E45" s="125"/>
      <c r="F45" s="125"/>
      <c r="G45" s="126"/>
      <c r="H45" s="125"/>
      <c r="I45" s="125"/>
      <c r="J45" s="125"/>
    </row>
    <row r="46" spans="2:10" ht="33" customHeight="1">
      <c r="B46" s="124"/>
      <c r="C46" s="125"/>
      <c r="D46" s="125"/>
      <c r="E46" s="125"/>
      <c r="F46" s="125"/>
      <c r="G46" s="126"/>
      <c r="H46" s="125"/>
      <c r="I46" s="125"/>
      <c r="J46" s="125"/>
    </row>
    <row r="47" spans="2:10" ht="33" customHeight="1">
      <c r="B47" s="124"/>
      <c r="C47" s="125"/>
      <c r="D47" s="125"/>
      <c r="E47" s="125"/>
      <c r="F47" s="125"/>
      <c r="G47" s="126"/>
      <c r="H47" s="125"/>
      <c r="I47" s="125"/>
      <c r="J47" s="125"/>
    </row>
    <row r="48" spans="2:10" ht="33" customHeight="1">
      <c r="B48" s="124"/>
      <c r="C48" s="125"/>
      <c r="D48" s="125"/>
      <c r="E48" s="125"/>
      <c r="F48" s="125"/>
      <c r="G48" s="126"/>
      <c r="H48" s="125"/>
      <c r="I48" s="125"/>
      <c r="J48" s="125"/>
    </row>
    <row r="49" spans="2:10" ht="33" customHeight="1" thickBot="1">
      <c r="B49" s="127"/>
      <c r="C49" s="128"/>
      <c r="D49" s="128"/>
      <c r="E49" s="128"/>
      <c r="F49" s="128"/>
      <c r="G49" s="129"/>
      <c r="H49" s="125"/>
      <c r="I49" s="125"/>
      <c r="J49" s="125"/>
    </row>
    <row r="50" spans="2:10" ht="33" customHeight="1">
      <c r="B50" s="125"/>
      <c r="C50" s="125"/>
      <c r="D50" s="125"/>
      <c r="E50" s="125"/>
      <c r="F50" s="125"/>
      <c r="G50" s="125"/>
      <c r="H50" s="125"/>
      <c r="I50" s="125"/>
      <c r="J50" s="125"/>
    </row>
    <row r="51" spans="8:10" ht="28.5" customHeight="1">
      <c r="H51" s="125"/>
      <c r="I51" s="125"/>
      <c r="J51" s="125"/>
    </row>
    <row r="52" spans="3:16" s="17" customFormat="1" ht="35.25" thickBot="1">
      <c r="C52" s="44" t="s">
        <v>11</v>
      </c>
      <c r="H52" s="19"/>
      <c r="I52" s="34">
        <v>100</v>
      </c>
      <c r="L52" s="24"/>
      <c r="O52" s="23"/>
      <c r="P52" s="23"/>
    </row>
    <row r="53" spans="2:16" s="17" customFormat="1" ht="31.5" customHeight="1" thickBot="1">
      <c r="B53" s="58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60"/>
      <c r="O53" s="23"/>
      <c r="P53" s="23"/>
    </row>
    <row r="54" spans="2:16" s="17" customFormat="1" ht="31.5" customHeight="1" thickBot="1">
      <c r="B54" s="61"/>
      <c r="C54" s="94" t="s">
        <v>9</v>
      </c>
      <c r="D54" s="95"/>
      <c r="E54" s="35">
        <v>55</v>
      </c>
      <c r="F54" s="36">
        <v>65</v>
      </c>
      <c r="G54" s="36">
        <v>75</v>
      </c>
      <c r="H54" s="36">
        <v>85</v>
      </c>
      <c r="I54" s="37">
        <v>95</v>
      </c>
      <c r="J54" s="38">
        <v>105</v>
      </c>
      <c r="K54" s="39">
        <v>115</v>
      </c>
      <c r="L54" s="40">
        <v>125</v>
      </c>
      <c r="M54" s="63"/>
      <c r="O54" s="23"/>
      <c r="P54" s="23"/>
    </row>
    <row r="55" spans="2:16" s="17" customFormat="1" ht="31.5" customHeight="1" thickBot="1">
      <c r="B55" s="61"/>
      <c r="C55" s="92" t="s">
        <v>38</v>
      </c>
      <c r="D55" s="93"/>
      <c r="E55" s="87">
        <f>ROUNDUP(F55-$M$22-F21+E21,-1)</f>
        <v>4500</v>
      </c>
      <c r="F55" s="49">
        <f>ROUNDUP(G55-$M$22-G21+F21,-1)</f>
        <v>4960</v>
      </c>
      <c r="G55" s="49">
        <f>ROUNDUP(H55-$M$22-H21+G21,-1)</f>
        <v>5420</v>
      </c>
      <c r="H55" s="49">
        <f>ROUNDUP(I55-$M$22-I21+H21,-1)</f>
        <v>5880</v>
      </c>
      <c r="I55" s="49">
        <f>ROUNDUP(J55-$M$22-J21+I21,-1)</f>
        <v>6340</v>
      </c>
      <c r="J55" s="41">
        <f>ROUNDUP(J22+J21,-1)</f>
        <v>6800</v>
      </c>
      <c r="K55" s="42">
        <f>ROUNDUP(J55+$M$22-J21+K21,-1)</f>
        <v>7260</v>
      </c>
      <c r="L55" s="88">
        <f>ROUNDUP(K55+$M$22-K21+L21,-1)</f>
        <v>7720</v>
      </c>
      <c r="M55" s="63"/>
      <c r="O55" s="23"/>
      <c r="P55" s="23"/>
    </row>
    <row r="56" spans="2:16" s="17" customFormat="1" ht="31.5" customHeight="1">
      <c r="B56" s="61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137"/>
      <c r="N56" s="29"/>
      <c r="O56" s="23"/>
      <c r="P56" s="23"/>
    </row>
    <row r="57" spans="2:13" ht="15">
      <c r="B57" s="124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6"/>
    </row>
    <row r="58" spans="2:13" ht="15">
      <c r="B58" s="124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6"/>
    </row>
    <row r="59" spans="2:13" ht="15">
      <c r="B59" s="124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6"/>
    </row>
    <row r="60" spans="2:13" ht="15">
      <c r="B60" s="124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6"/>
    </row>
    <row r="61" spans="2:13" ht="15"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6"/>
    </row>
    <row r="62" spans="2:13" ht="15">
      <c r="B62" s="124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6"/>
    </row>
    <row r="63" spans="2:13" ht="15"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6"/>
    </row>
    <row r="64" spans="2:13" ht="15">
      <c r="B64" s="124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6"/>
    </row>
    <row r="65" spans="2:13" ht="15">
      <c r="B65" s="124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6"/>
    </row>
    <row r="66" spans="2:13" ht="15">
      <c r="B66" s="124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6"/>
    </row>
    <row r="67" spans="2:13" ht="15">
      <c r="B67" s="124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6"/>
    </row>
    <row r="68" spans="2:13" ht="15.75" thickBot="1">
      <c r="B68" s="127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9"/>
    </row>
    <row r="69" ht="15.75" thickBot="1"/>
    <row r="70" spans="2:16" s="17" customFormat="1" ht="31.5" customHeight="1">
      <c r="B70" s="58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60"/>
      <c r="N70" s="23"/>
      <c r="O70" s="23"/>
      <c r="P70" s="23"/>
    </row>
    <row r="71" spans="2:16" s="17" customFormat="1" ht="31.5" customHeight="1">
      <c r="B71" s="61"/>
      <c r="C71" s="23"/>
      <c r="D71" s="23"/>
      <c r="E71" s="23"/>
      <c r="F71" s="23"/>
      <c r="G71" s="23"/>
      <c r="H71" s="62" t="s">
        <v>14</v>
      </c>
      <c r="I71" s="23"/>
      <c r="J71" s="23"/>
      <c r="K71" s="23"/>
      <c r="L71" s="23"/>
      <c r="M71" s="63"/>
      <c r="N71" s="23"/>
      <c r="O71" s="23"/>
      <c r="P71" s="23"/>
    </row>
    <row r="72" spans="2:16" s="17" customFormat="1" ht="31.5" customHeight="1">
      <c r="B72" s="61"/>
      <c r="C72" s="23"/>
      <c r="D72" s="23"/>
      <c r="E72" s="23"/>
      <c r="F72" s="23"/>
      <c r="G72" s="23"/>
      <c r="H72" s="64" t="s">
        <v>15</v>
      </c>
      <c r="I72" s="23"/>
      <c r="J72" s="23"/>
      <c r="K72" s="23"/>
      <c r="L72" s="65"/>
      <c r="M72" s="137"/>
      <c r="N72" s="23"/>
      <c r="O72" s="23"/>
      <c r="P72" s="23"/>
    </row>
    <row r="73" spans="2:16" s="17" customFormat="1" ht="31.5" customHeight="1">
      <c r="B73" s="61"/>
      <c r="C73" s="23"/>
      <c r="D73" s="23"/>
      <c r="E73" s="23"/>
      <c r="F73" s="23"/>
      <c r="G73" s="23"/>
      <c r="H73" s="64" t="s">
        <v>16</v>
      </c>
      <c r="I73" s="23"/>
      <c r="J73" s="23"/>
      <c r="K73" s="23"/>
      <c r="L73" s="65" t="s">
        <v>17</v>
      </c>
      <c r="M73" s="63"/>
      <c r="N73" s="23"/>
      <c r="O73" s="23"/>
      <c r="P73" s="23"/>
    </row>
    <row r="74" spans="2:16" s="17" customFormat="1" ht="31.5" customHeight="1">
      <c r="B74" s="61"/>
      <c r="C74" s="23"/>
      <c r="D74" s="23"/>
      <c r="E74" s="23"/>
      <c r="F74" s="23"/>
      <c r="G74" s="23"/>
      <c r="H74" s="66" t="s">
        <v>18</v>
      </c>
      <c r="I74" s="23"/>
      <c r="J74" s="23"/>
      <c r="K74" s="23"/>
      <c r="L74" s="65" t="s">
        <v>19</v>
      </c>
      <c r="M74" s="63"/>
      <c r="N74" s="23"/>
      <c r="O74" s="23"/>
      <c r="P74" s="23"/>
    </row>
    <row r="75" spans="2:16" s="17" customFormat="1" ht="31.5" customHeight="1">
      <c r="B75" s="61"/>
      <c r="C75" s="23"/>
      <c r="D75" s="23"/>
      <c r="E75" s="23"/>
      <c r="F75" s="23"/>
      <c r="G75" s="23"/>
      <c r="H75" s="67" t="s">
        <v>20</v>
      </c>
      <c r="I75" s="23"/>
      <c r="J75" s="23"/>
      <c r="K75" s="23"/>
      <c r="L75" s="65" t="s">
        <v>21</v>
      </c>
      <c r="M75" s="63"/>
      <c r="N75" s="23"/>
      <c r="O75" s="23"/>
      <c r="P75" s="23"/>
    </row>
    <row r="76" spans="2:16" s="17" customFormat="1" ht="31.5" customHeight="1">
      <c r="B76" s="61"/>
      <c r="C76" s="23"/>
      <c r="D76" s="23"/>
      <c r="E76" s="23"/>
      <c r="F76" s="23"/>
      <c r="G76" s="23"/>
      <c r="H76" s="66" t="s">
        <v>22</v>
      </c>
      <c r="I76" s="23"/>
      <c r="J76" s="23"/>
      <c r="K76" s="23"/>
      <c r="L76" s="65" t="s">
        <v>23</v>
      </c>
      <c r="M76" s="63"/>
      <c r="N76" s="23"/>
      <c r="O76" s="23"/>
      <c r="P76" s="23"/>
    </row>
    <row r="77" spans="2:16" s="17" customFormat="1" ht="31.5" customHeight="1">
      <c r="B77" s="61"/>
      <c r="C77" s="23"/>
      <c r="D77" s="23"/>
      <c r="E77" s="23"/>
      <c r="F77" s="23"/>
      <c r="G77" s="23"/>
      <c r="H77" s="89" t="s">
        <v>24</v>
      </c>
      <c r="I77" s="89"/>
      <c r="J77" s="89"/>
      <c r="K77" s="89"/>
      <c r="L77" s="89"/>
      <c r="M77" s="63"/>
      <c r="N77" s="23"/>
      <c r="O77" s="23"/>
      <c r="P77" s="23"/>
    </row>
    <row r="78" spans="2:16" s="17" customFormat="1" ht="31.5" customHeight="1">
      <c r="B78" s="61"/>
      <c r="C78" s="23"/>
      <c r="D78" s="23"/>
      <c r="E78" s="23"/>
      <c r="F78" s="23"/>
      <c r="G78" s="23"/>
      <c r="H78" s="89"/>
      <c r="I78" s="89"/>
      <c r="J78" s="89"/>
      <c r="K78" s="89"/>
      <c r="L78" s="89"/>
      <c r="M78" s="63"/>
      <c r="N78" s="23"/>
      <c r="O78" s="23"/>
      <c r="P78" s="23"/>
    </row>
    <row r="79" spans="2:16" s="17" customFormat="1" ht="31.5" customHeight="1">
      <c r="B79" s="61"/>
      <c r="C79" s="23"/>
      <c r="D79" s="23"/>
      <c r="E79" s="23"/>
      <c r="F79" s="23"/>
      <c r="G79" s="23"/>
      <c r="H79" s="140" t="s">
        <v>40</v>
      </c>
      <c r="I79" s="141"/>
      <c r="J79" s="141"/>
      <c r="K79" s="141"/>
      <c r="L79" s="142"/>
      <c r="M79" s="63"/>
      <c r="N79" s="23"/>
      <c r="O79" s="23"/>
      <c r="P79" s="23"/>
    </row>
    <row r="80" spans="2:16" s="17" customFormat="1" ht="31.5" customHeight="1">
      <c r="B80" s="61"/>
      <c r="C80" s="23"/>
      <c r="D80" s="23"/>
      <c r="E80" s="23"/>
      <c r="F80" s="23"/>
      <c r="G80" s="23"/>
      <c r="H80" s="143"/>
      <c r="I80" s="144"/>
      <c r="J80" s="144"/>
      <c r="K80" s="144"/>
      <c r="L80" s="145"/>
      <c r="M80" s="63"/>
      <c r="N80" s="23"/>
      <c r="O80" s="23"/>
      <c r="P80" s="23"/>
    </row>
    <row r="81" spans="2:16" s="17" customFormat="1" ht="31.5" customHeight="1">
      <c r="B81" s="61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63"/>
      <c r="N81" s="23"/>
      <c r="O81" s="68"/>
      <c r="P81" s="23"/>
    </row>
    <row r="82" spans="2:16" s="17" customFormat="1" ht="31.5" customHeight="1" thickBot="1">
      <c r="B82" s="69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1"/>
      <c r="N82" s="23"/>
      <c r="O82" s="23"/>
      <c r="P82" s="23"/>
    </row>
    <row r="83" spans="3:16" s="17" customFormat="1" ht="31.5" customHeight="1" thickBot="1"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</row>
    <row r="84" spans="3:18" s="17" customFormat="1" ht="31.5" customHeight="1" thickTop="1">
      <c r="C84" s="72"/>
      <c r="D84" s="73"/>
      <c r="E84" s="73"/>
      <c r="F84" s="73"/>
      <c r="G84" s="73"/>
      <c r="H84" s="73"/>
      <c r="I84" s="73"/>
      <c r="J84" s="74"/>
      <c r="K84" s="75"/>
      <c r="O84" s="76"/>
      <c r="P84" s="76"/>
      <c r="Q84" s="77"/>
      <c r="R84" s="77"/>
    </row>
    <row r="85" spans="3:18" s="17" customFormat="1" ht="31.5" customHeight="1">
      <c r="C85" s="78"/>
      <c r="D85" s="79" t="s">
        <v>26</v>
      </c>
      <c r="E85" s="80"/>
      <c r="F85" s="23"/>
      <c r="G85" s="23"/>
      <c r="H85" s="23"/>
      <c r="I85" s="23"/>
      <c r="J85" s="81"/>
      <c r="K85" s="75"/>
      <c r="O85" s="76"/>
      <c r="P85" s="76"/>
      <c r="Q85" s="77"/>
      <c r="R85" s="77"/>
    </row>
    <row r="86" spans="3:18" s="17" customFormat="1" ht="31.5" customHeight="1">
      <c r="C86" s="78"/>
      <c r="D86" s="82" t="s">
        <v>27</v>
      </c>
      <c r="E86" s="80"/>
      <c r="F86" s="23"/>
      <c r="G86" s="23"/>
      <c r="H86" s="23"/>
      <c r="I86" s="23"/>
      <c r="J86" s="81"/>
      <c r="K86" s="75"/>
      <c r="L86" s="76"/>
      <c r="M86" s="76"/>
      <c r="N86" s="76"/>
      <c r="O86" s="76"/>
      <c r="P86" s="76"/>
      <c r="Q86" s="77"/>
      <c r="R86" s="77"/>
    </row>
    <row r="87" spans="3:11" s="17" customFormat="1" ht="31.5" customHeight="1">
      <c r="C87" s="78"/>
      <c r="D87" s="82" t="s">
        <v>28</v>
      </c>
      <c r="E87" s="80"/>
      <c r="F87" s="23"/>
      <c r="G87" s="23"/>
      <c r="H87" s="23"/>
      <c r="I87" s="23"/>
      <c r="J87" s="81"/>
      <c r="K87" s="23"/>
    </row>
    <row r="88" spans="3:11" s="17" customFormat="1" ht="31.5" customHeight="1" thickBot="1">
      <c r="C88" s="83"/>
      <c r="D88" s="84"/>
      <c r="E88" s="84"/>
      <c r="F88" s="84"/>
      <c r="G88" s="84"/>
      <c r="H88" s="84"/>
      <c r="I88" s="84"/>
      <c r="J88" s="85"/>
      <c r="K88" s="23"/>
    </row>
    <row r="89" spans="10:11" s="17" customFormat="1" ht="31.5" customHeight="1" thickTop="1">
      <c r="J89" s="23"/>
      <c r="K89" s="23"/>
    </row>
  </sheetData>
  <sheetProtection/>
  <mergeCells count="22">
    <mergeCell ref="H79:L80"/>
    <mergeCell ref="C8:K8"/>
    <mergeCell ref="C9:D9"/>
    <mergeCell ref="C10:D10"/>
    <mergeCell ref="C11:D11"/>
    <mergeCell ref="C12:D12"/>
    <mergeCell ref="C2:G4"/>
    <mergeCell ref="I1:M5"/>
    <mergeCell ref="C13:D13"/>
    <mergeCell ref="C16:K16"/>
    <mergeCell ref="C17:D17"/>
    <mergeCell ref="C18:D18"/>
    <mergeCell ref="C19:D19"/>
    <mergeCell ref="C20:D20"/>
    <mergeCell ref="C55:D55"/>
    <mergeCell ref="C21:D21"/>
    <mergeCell ref="C28:D28"/>
    <mergeCell ref="C29:D29"/>
    <mergeCell ref="C40:D40"/>
    <mergeCell ref="C41:D41"/>
    <mergeCell ref="C54:D54"/>
    <mergeCell ref="H77:L78"/>
  </mergeCells>
  <printOptions/>
  <pageMargins left="0.56" right="0.22" top="0.36" bottom="0.23" header="0.25" footer="0.18"/>
  <pageSetup fitToHeight="1" fitToWidth="1" horizontalDpi="600" verticalDpi="600" orientation="portrait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Кристина</cp:lastModifiedBy>
  <cp:lastPrinted>2017-12-28T11:27:30Z</cp:lastPrinted>
  <dcterms:created xsi:type="dcterms:W3CDTF">2017-11-30T05:06:21Z</dcterms:created>
  <dcterms:modified xsi:type="dcterms:W3CDTF">2017-12-28T11:28:33Z</dcterms:modified>
  <cp:category/>
  <cp:version/>
  <cp:contentType/>
  <cp:contentStatus/>
</cp:coreProperties>
</file>