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975" windowHeight="11700"/>
  </bookViews>
  <sheets>
    <sheet name="Прайс!" sheetId="1" r:id="rId1"/>
    <sheet name="Артикулы и цены" sheetId="2" r:id="rId2"/>
  </sheets>
  <definedNames>
    <definedName name="_xlnm._FilterDatabase" localSheetId="1" hidden="1">'Артикулы и цены'!$A$4:$H$4</definedName>
    <definedName name="_xlnm.Print_Titles" localSheetId="0">'Прайс!'!$2:$4</definedName>
    <definedName name="_xlnm.Print_Area" localSheetId="0">'Прайс!'!$B$2:$L$900</definedName>
  </definedNames>
  <calcPr calcId="125725" refMode="R1C1"/>
</workbook>
</file>

<file path=xl/calcChain.xml><?xml version="1.0" encoding="utf-8"?>
<calcChain xmlns="http://schemas.openxmlformats.org/spreadsheetml/2006/main">
  <c r="L408" i="1"/>
  <c r="K408"/>
  <c r="J408"/>
  <c r="L407"/>
  <c r="K407"/>
  <c r="J407"/>
  <c r="H405"/>
  <c r="L837"/>
  <c r="K837"/>
  <c r="J837"/>
  <c r="L836"/>
  <c r="K836"/>
  <c r="J836"/>
  <c r="L829"/>
  <c r="K829"/>
  <c r="J829"/>
  <c r="L828"/>
  <c r="K828"/>
  <c r="J828"/>
  <c r="L853"/>
  <c r="K853"/>
  <c r="J853"/>
  <c r="L852"/>
  <c r="K852"/>
  <c r="J852"/>
  <c r="L845"/>
  <c r="K845"/>
  <c r="J845"/>
  <c r="L844"/>
  <c r="K844"/>
  <c r="J844"/>
  <c r="L861"/>
  <c r="L860"/>
  <c r="K861"/>
  <c r="K860"/>
  <c r="J861"/>
  <c r="J860"/>
  <c r="H305" l="1"/>
  <c r="H304"/>
  <c r="L308"/>
  <c r="K308"/>
  <c r="J308"/>
  <c r="L307"/>
  <c r="K307"/>
  <c r="J307"/>
  <c r="H295"/>
  <c r="H296"/>
  <c r="L299" l="1"/>
  <c r="K299"/>
  <c r="J299"/>
  <c r="L298"/>
  <c r="K298"/>
  <c r="J298"/>
  <c r="H278"/>
  <c r="L281"/>
  <c r="K281"/>
  <c r="J281"/>
  <c r="L280"/>
  <c r="K280"/>
  <c r="J280"/>
  <c r="L290" l="1"/>
  <c r="L289"/>
  <c r="K290"/>
  <c r="K289"/>
  <c r="J290"/>
  <c r="J289"/>
  <c r="J34"/>
  <c r="J26"/>
  <c r="J25" l="1"/>
  <c r="L618"/>
  <c r="L15" l="1"/>
  <c r="K15"/>
  <c r="J15"/>
  <c r="J260"/>
  <c r="K259" l="1"/>
  <c r="H842"/>
  <c r="L247"/>
  <c r="L260"/>
  <c r="K260"/>
  <c r="L259"/>
  <c r="J259"/>
  <c r="H257" l="1"/>
  <c r="H256"/>
  <c r="H802"/>
  <c r="H341"/>
  <c r="H339"/>
  <c r="H333"/>
  <c r="H331"/>
  <c r="H337"/>
  <c r="H335"/>
  <c r="H329"/>
  <c r="H255"/>
  <c r="H259" s="1"/>
  <c r="H403"/>
  <c r="H294"/>
  <c r="H303"/>
  <c r="H276"/>
  <c r="H884"/>
  <c r="H826"/>
  <c r="H834"/>
  <c r="H850"/>
  <c r="H825"/>
  <c r="H833"/>
  <c r="H849"/>
  <c r="H841"/>
  <c r="H281" l="1"/>
  <c r="H299"/>
  <c r="H298"/>
  <c r="H824"/>
  <c r="H832"/>
  <c r="H308"/>
  <c r="H307"/>
  <c r="H408"/>
  <c r="H848"/>
  <c r="H840"/>
  <c r="H404"/>
  <c r="H407" s="1"/>
  <c r="H277"/>
  <c r="H280" s="1"/>
  <c r="H260"/>
  <c r="H185"/>
  <c r="H11"/>
  <c r="L72"/>
  <c r="K72"/>
  <c r="J72"/>
  <c r="H853" l="1"/>
  <c r="H852"/>
  <c r="H829"/>
  <c r="H828"/>
  <c r="H845"/>
  <c r="H844"/>
  <c r="H837"/>
  <c r="H836"/>
  <c r="L869"/>
  <c r="K869"/>
  <c r="J869"/>
  <c r="L868"/>
  <c r="K868"/>
  <c r="J868"/>
  <c r="L820"/>
  <c r="K820"/>
  <c r="J820"/>
  <c r="L819"/>
  <c r="K819"/>
  <c r="J819"/>
  <c r="L795"/>
  <c r="K795"/>
  <c r="J795"/>
  <c r="L789"/>
  <c r="K789"/>
  <c r="J789"/>
  <c r="L779"/>
  <c r="K779"/>
  <c r="J779"/>
  <c r="L772"/>
  <c r="K772"/>
  <c r="J772"/>
  <c r="K764"/>
  <c r="L764"/>
  <c r="J764"/>
  <c r="L756"/>
  <c r="K756"/>
  <c r="J756"/>
  <c r="L746"/>
  <c r="K746"/>
  <c r="J746"/>
  <c r="L745"/>
  <c r="K745"/>
  <c r="J745"/>
  <c r="L738"/>
  <c r="K738"/>
  <c r="J738"/>
  <c r="L737"/>
  <c r="K737"/>
  <c r="J737"/>
  <c r="L726"/>
  <c r="K726"/>
  <c r="J726"/>
  <c r="L721"/>
  <c r="K721"/>
  <c r="J721"/>
  <c r="L715"/>
  <c r="K715"/>
  <c r="J715"/>
  <c r="L710"/>
  <c r="K710"/>
  <c r="J710"/>
  <c r="L699"/>
  <c r="K699"/>
  <c r="J699"/>
  <c r="L698"/>
  <c r="K698"/>
  <c r="J698"/>
  <c r="L676"/>
  <c r="K676"/>
  <c r="J676"/>
  <c r="L675"/>
  <c r="K675"/>
  <c r="J675"/>
  <c r="L667"/>
  <c r="K667"/>
  <c r="J667"/>
  <c r="L666"/>
  <c r="K666"/>
  <c r="J666"/>
  <c r="L657"/>
  <c r="K657"/>
  <c r="J657"/>
  <c r="L656"/>
  <c r="K656"/>
  <c r="J656"/>
  <c r="L639"/>
  <c r="K639"/>
  <c r="J639"/>
  <c r="L638"/>
  <c r="K638"/>
  <c r="J638"/>
  <c r="L619"/>
  <c r="K619"/>
  <c r="J619"/>
  <c r="K618"/>
  <c r="J618"/>
  <c r="L604"/>
  <c r="K604"/>
  <c r="J604"/>
  <c r="L603"/>
  <c r="K603"/>
  <c r="J603"/>
  <c r="K595"/>
  <c r="L595"/>
  <c r="J595"/>
  <c r="L594"/>
  <c r="K594"/>
  <c r="J594"/>
  <c r="K585"/>
  <c r="L585"/>
  <c r="J585"/>
  <c r="L584"/>
  <c r="K584"/>
  <c r="J584"/>
  <c r="L571"/>
  <c r="K571"/>
  <c r="J571"/>
  <c r="L570"/>
  <c r="K570"/>
  <c r="J570"/>
  <c r="L557"/>
  <c r="L558"/>
  <c r="J557"/>
  <c r="J558"/>
  <c r="K557"/>
  <c r="K558"/>
  <c r="K550"/>
  <c r="L550"/>
  <c r="J550"/>
  <c r="L549"/>
  <c r="K549"/>
  <c r="J549"/>
  <c r="L541"/>
  <c r="K541"/>
  <c r="J541"/>
  <c r="L540"/>
  <c r="K540"/>
  <c r="J540"/>
  <c r="L531"/>
  <c r="K531"/>
  <c r="J531"/>
  <c r="L530"/>
  <c r="K530"/>
  <c r="J530"/>
  <c r="L518"/>
  <c r="K518"/>
  <c r="J518"/>
  <c r="L517"/>
  <c r="K517"/>
  <c r="J517"/>
  <c r="L488"/>
  <c r="K488"/>
  <c r="J488"/>
  <c r="L487"/>
  <c r="K487"/>
  <c r="J487"/>
  <c r="L480"/>
  <c r="K480"/>
  <c r="J480"/>
  <c r="L479"/>
  <c r="K479"/>
  <c r="J479"/>
  <c r="J471"/>
  <c r="J470"/>
  <c r="L471"/>
  <c r="K471"/>
  <c r="L470"/>
  <c r="K470"/>
  <c r="L461"/>
  <c r="L462"/>
  <c r="K462"/>
  <c r="J462"/>
  <c r="K461"/>
  <c r="J461"/>
  <c r="L438"/>
  <c r="K438"/>
  <c r="J438"/>
  <c r="L437"/>
  <c r="K437"/>
  <c r="J437"/>
  <c r="L430"/>
  <c r="K430"/>
  <c r="J430"/>
  <c r="L429"/>
  <c r="K429"/>
  <c r="J429"/>
  <c r="L421"/>
  <c r="K421"/>
  <c r="J421"/>
  <c r="L420"/>
  <c r="K420"/>
  <c r="J420"/>
  <c r="L396"/>
  <c r="K396"/>
  <c r="J396"/>
  <c r="L387"/>
  <c r="K387"/>
  <c r="J387"/>
  <c r="K386"/>
  <c r="L386"/>
  <c r="J386"/>
  <c r="L377"/>
  <c r="K377"/>
  <c r="J377"/>
  <c r="L376"/>
  <c r="K376"/>
  <c r="J376"/>
  <c r="L363"/>
  <c r="K363"/>
  <c r="J363"/>
  <c r="L362"/>
  <c r="K362"/>
  <c r="J362"/>
  <c r="L354"/>
  <c r="K354"/>
  <c r="J354"/>
  <c r="L353"/>
  <c r="K353"/>
  <c r="J353"/>
  <c r="L324"/>
  <c r="K324"/>
  <c r="J324"/>
  <c r="L317"/>
  <c r="K317"/>
  <c r="J317"/>
  <c r="L316"/>
  <c r="K316"/>
  <c r="J316"/>
  <c r="K247"/>
  <c r="J247"/>
  <c r="L241"/>
  <c r="K241"/>
  <c r="J241"/>
  <c r="L235"/>
  <c r="K235"/>
  <c r="J235"/>
  <c r="L229"/>
  <c r="K229"/>
  <c r="J229"/>
  <c r="L205"/>
  <c r="K205"/>
  <c r="L204"/>
  <c r="K204"/>
  <c r="J205"/>
  <c r="J204"/>
  <c r="L193"/>
  <c r="K193"/>
  <c r="J193"/>
  <c r="L192"/>
  <c r="K192"/>
  <c r="J192"/>
  <c r="J164"/>
  <c r="L165"/>
  <c r="K165"/>
  <c r="J165"/>
  <c r="L164"/>
  <c r="K164"/>
  <c r="L147"/>
  <c r="K147"/>
  <c r="J147"/>
  <c r="L141"/>
  <c r="K141"/>
  <c r="J141"/>
  <c r="L134"/>
  <c r="K134"/>
  <c r="J134"/>
  <c r="L128"/>
  <c r="K128"/>
  <c r="J128"/>
  <c r="L114"/>
  <c r="K114"/>
  <c r="J114"/>
  <c r="K101"/>
  <c r="L101"/>
  <c r="J101"/>
  <c r="L73"/>
  <c r="K73"/>
  <c r="J73"/>
  <c r="L63"/>
  <c r="K63"/>
  <c r="J63"/>
  <c r="L62"/>
  <c r="K62"/>
  <c r="J62"/>
  <c r="L44"/>
  <c r="K44"/>
  <c r="J44"/>
  <c r="L34"/>
  <c r="K34"/>
  <c r="L26"/>
  <c r="L25"/>
  <c r="K26"/>
  <c r="K25"/>
  <c r="L16"/>
  <c r="K16"/>
  <c r="J16"/>
  <c r="H664" l="1"/>
  <c r="H654"/>
  <c r="H692"/>
  <c r="H568"/>
  <c r="H528"/>
  <c r="H592"/>
  <c r="H547"/>
  <c r="H555"/>
  <c r="H735"/>
  <c r="H743"/>
  <c r="H817"/>
  <c r="H866"/>
  <c r="H858"/>
  <c r="H427"/>
  <c r="H434"/>
  <c r="H477"/>
  <c r="H485"/>
  <c r="H673"/>
  <c r="H635"/>
  <c r="H418"/>
  <c r="H70"/>
  <c r="H23"/>
  <c r="H202"/>
  <c r="H581"/>
  <c r="H384"/>
  <c r="H459"/>
  <c r="H60"/>
  <c r="H314"/>
  <c r="H13"/>
  <c r="H16" s="1"/>
  <c r="H162"/>
  <c r="H502"/>
  <c r="H190" l="1"/>
  <c r="H287"/>
  <c r="H360"/>
  <c r="H374"/>
  <c r="H515"/>
  <c r="H527"/>
  <c r="H538"/>
  <c r="H582"/>
  <c r="H591"/>
  <c r="H601"/>
  <c r="H615"/>
  <c r="H634"/>
  <c r="H636"/>
  <c r="H653"/>
  <c r="H663"/>
  <c r="H351"/>
  <c r="H458"/>
  <c r="H468"/>
  <c r="H537"/>
  <c r="H616"/>
  <c r="H218"/>
  <c r="H216"/>
  <c r="H211"/>
  <c r="H161"/>
  <c r="H12"/>
  <c r="H15" s="1"/>
  <c r="H59"/>
  <c r="H457"/>
  <c r="H383"/>
  <c r="H22"/>
  <c r="H69"/>
  <c r="H793"/>
  <c r="H394"/>
  <c r="H42"/>
  <c r="H32"/>
  <c r="H787"/>
  <c r="H762"/>
  <c r="H754"/>
  <c r="H777"/>
  <c r="H770"/>
  <c r="H160"/>
  <c r="H84"/>
  <c r="H79"/>
  <c r="H171"/>
  <c r="H89"/>
  <c r="H695"/>
  <c r="H493"/>
  <c r="H724"/>
  <c r="H719"/>
  <c r="H713"/>
  <c r="H708"/>
  <c r="H696"/>
  <c r="H761"/>
  <c r="H753"/>
  <c r="H776"/>
  <c r="H769"/>
  <c r="H322"/>
  <c r="H266"/>
  <c r="H878"/>
  <c r="H876"/>
  <c r="H815"/>
  <c r="H67"/>
  <c r="H57"/>
  <c r="H198"/>
  <c r="H186"/>
  <c r="H245"/>
  <c r="H239"/>
  <c r="H231"/>
  <c r="H225"/>
  <c r="H466"/>
  <c r="H455"/>
  <c r="H416"/>
  <c r="H660"/>
  <c r="H650"/>
  <c r="H443"/>
  <c r="H690"/>
  <c r="H671"/>
  <c r="H630"/>
  <c r="H612"/>
  <c r="H599"/>
  <c r="H566"/>
  <c r="H513"/>
  <c r="H392"/>
  <c r="H321"/>
  <c r="H159"/>
  <c r="H381"/>
  <c r="H68"/>
  <c r="H371"/>
  <c r="H58"/>
  <c r="H358"/>
  <c r="H349"/>
  <c r="H197"/>
  <c r="H244"/>
  <c r="H238"/>
  <c r="H760"/>
  <c r="H752"/>
  <c r="H775"/>
  <c r="H768"/>
  <c r="H792"/>
  <c r="H785"/>
  <c r="H20"/>
  <c r="H21"/>
  <c r="H312"/>
  <c r="H285"/>
  <c r="H109"/>
  <c r="H96"/>
  <c r="H130"/>
  <c r="H124"/>
  <c r="H143"/>
  <c r="H137"/>
  <c r="H417"/>
  <c r="H484"/>
  <c r="H476"/>
  <c r="H433"/>
  <c r="H426"/>
  <c r="H857"/>
  <c r="H865"/>
  <c r="H816"/>
  <c r="H742"/>
  <c r="H734"/>
  <c r="H554"/>
  <c r="H546"/>
  <c r="H691"/>
  <c r="H898"/>
  <c r="H895"/>
  <c r="H893"/>
  <c r="H290" l="1"/>
  <c r="H25"/>
  <c r="H26"/>
  <c r="H354"/>
  <c r="H779"/>
  <c r="H764"/>
  <c r="H247"/>
  <c r="H324"/>
  <c r="H795"/>
  <c r="H772"/>
  <c r="H756"/>
  <c r="H241"/>
  <c r="H462"/>
  <c r="H164"/>
  <c r="H471"/>
  <c r="H698"/>
  <c r="H62"/>
  <c r="H819"/>
  <c r="H420"/>
  <c r="H73"/>
  <c r="H633"/>
  <c r="H514"/>
  <c r="H517" s="1"/>
  <c r="H567"/>
  <c r="H570" s="1"/>
  <c r="H590"/>
  <c r="H536"/>
  <c r="H672"/>
  <c r="H675" s="1"/>
  <c r="H600"/>
  <c r="H603" s="1"/>
  <c r="H661"/>
  <c r="H651"/>
  <c r="H232"/>
  <c r="H226"/>
  <c r="H524"/>
  <c r="H534"/>
  <c r="H425"/>
  <c r="H432"/>
  <c r="H786"/>
  <c r="H789" s="1"/>
  <c r="H393"/>
  <c r="H396" s="1"/>
  <c r="H111"/>
  <c r="H98"/>
  <c r="H723"/>
  <c r="H726" s="1"/>
  <c r="H718"/>
  <c r="H721" s="1"/>
  <c r="H144"/>
  <c r="H131"/>
  <c r="H138"/>
  <c r="H125"/>
  <c r="H189"/>
  <c r="H201"/>
  <c r="H676"/>
  <c r="H639"/>
  <c r="H604"/>
  <c r="H518"/>
  <c r="H421"/>
  <c r="H363"/>
  <c r="H165"/>
  <c r="H72"/>
  <c r="H63"/>
  <c r="H820"/>
  <c r="H699"/>
  <c r="H667"/>
  <c r="H657"/>
  <c r="H619"/>
  <c r="H571"/>
  <c r="H317"/>
  <c r="H526"/>
  <c r="H580"/>
  <c r="H614"/>
  <c r="H632"/>
  <c r="H200"/>
  <c r="H205" s="1"/>
  <c r="H188"/>
  <c r="H545"/>
  <c r="H553"/>
  <c r="H588"/>
  <c r="H578"/>
  <c r="H483"/>
  <c r="H475"/>
  <c r="H382"/>
  <c r="H387" s="1"/>
  <c r="H372"/>
  <c r="H377" s="1"/>
  <c r="H152"/>
  <c r="H139"/>
  <c r="H126"/>
  <c r="H145"/>
  <c r="H132"/>
  <c r="H112"/>
  <c r="H99"/>
  <c r="H662"/>
  <c r="H652"/>
  <c r="H741"/>
  <c r="H733"/>
  <c r="H864"/>
  <c r="H856"/>
  <c r="H41"/>
  <c r="H44" s="1"/>
  <c r="H31"/>
  <c r="H34" s="1"/>
  <c r="H712"/>
  <c r="H715" s="1"/>
  <c r="H707"/>
  <c r="H710" s="1"/>
  <c r="H110"/>
  <c r="H97"/>
  <c r="H227"/>
  <c r="H233"/>
  <c r="H579"/>
  <c r="H535"/>
  <c r="H456"/>
  <c r="H461" s="1"/>
  <c r="H373"/>
  <c r="H286"/>
  <c r="H289" s="1"/>
  <c r="H589"/>
  <c r="H525"/>
  <c r="H467"/>
  <c r="H470" s="1"/>
  <c r="H350"/>
  <c r="H353" s="1"/>
  <c r="H631"/>
  <c r="H359"/>
  <c r="H362" s="1"/>
  <c r="H613"/>
  <c r="H313"/>
  <c r="H316" s="1"/>
  <c r="H147" l="1"/>
  <c r="H638"/>
  <c r="H376"/>
  <c r="H101"/>
  <c r="H134"/>
  <c r="H860"/>
  <c r="H861"/>
  <c r="H192"/>
  <c r="H193"/>
  <c r="H618"/>
  <c r="H235"/>
  <c r="H114"/>
  <c r="H128"/>
  <c r="H229"/>
  <c r="H656"/>
  <c r="H141"/>
  <c r="H666"/>
  <c r="H737"/>
  <c r="H738"/>
  <c r="H480"/>
  <c r="H479"/>
  <c r="H584"/>
  <c r="H585"/>
  <c r="H558"/>
  <c r="H557"/>
  <c r="H429"/>
  <c r="H430"/>
  <c r="H530"/>
  <c r="H531"/>
  <c r="H204"/>
  <c r="H386"/>
  <c r="H868"/>
  <c r="H869"/>
  <c r="H745"/>
  <c r="H746"/>
  <c r="H488"/>
  <c r="H487"/>
  <c r="H594"/>
  <c r="H595"/>
  <c r="H549"/>
  <c r="H550"/>
  <c r="H438"/>
  <c r="H437"/>
  <c r="H540"/>
  <c r="H541"/>
</calcChain>
</file>

<file path=xl/sharedStrings.xml><?xml version="1.0" encoding="utf-8"?>
<sst xmlns="http://schemas.openxmlformats.org/spreadsheetml/2006/main" count="1862" uniqueCount="658">
  <si>
    <t>МОЛОДЕЖНАЯ МЕБЕЛЬ - СЕРИЯ "SILUET"</t>
  </si>
  <si>
    <t>►►► Тахты-вкладыши ◄◄◄</t>
  </si>
  <si>
    <t>Артикул</t>
  </si>
  <si>
    <t>Наименование</t>
  </si>
  <si>
    <t>Кол-во в изделии, шт.</t>
  </si>
  <si>
    <t>Размер, мм</t>
  </si>
  <si>
    <t>Вес брутто за единицу, кг</t>
  </si>
  <si>
    <t>Объем за единицу, м3</t>
  </si>
  <si>
    <t>Кол-во мест за единицу</t>
  </si>
  <si>
    <t>СФ-268801</t>
  </si>
  <si>
    <t>Каркас кровати</t>
  </si>
  <si>
    <t>СФ-265904</t>
  </si>
  <si>
    <t>Стенка передняя (комплект) ДСП</t>
  </si>
  <si>
    <t>СФ-365904</t>
  </si>
  <si>
    <t>Стенка передняя (комплект) МДФ глянец</t>
  </si>
  <si>
    <t>Итого за изделие с фасадами из ДСП:</t>
  </si>
  <si>
    <t>2000 х 918 х 358</t>
  </si>
  <si>
    <t>Итого за изделие с фасадами из МДФ:</t>
  </si>
  <si>
    <t>СФ-268806</t>
  </si>
  <si>
    <t>Каркас кровати (матрас2000х900)</t>
  </si>
  <si>
    <t>СФ-268703</t>
  </si>
  <si>
    <t>Каркас кровати (матрас 1900х800)</t>
  </si>
  <si>
    <t>СФ-265113</t>
  </si>
  <si>
    <t>Стенка передняя ДСП</t>
  </si>
  <si>
    <t>СФ-365113</t>
  </si>
  <si>
    <t>Стенка передняя МДФ глянец</t>
  </si>
  <si>
    <t>►►► Комплекты спинок ◄◄◄</t>
  </si>
  <si>
    <t>СФ-267103</t>
  </si>
  <si>
    <t>Спинка кровати (комплект)</t>
  </si>
  <si>
    <t>СФ-267406</t>
  </si>
  <si>
    <t>Стенка задняя</t>
  </si>
  <si>
    <t>Итого за изделие:</t>
  </si>
  <si>
    <t>2040 х 940 х 845</t>
  </si>
  <si>
    <t>СФ-267407</t>
  </si>
  <si>
    <t>2040 х 940 х 1401</t>
  </si>
  <si>
    <t>►►► Кровати ◄◄◄</t>
  </si>
  <si>
    <t>СФ-268802</t>
  </si>
  <si>
    <t>Основание кровати</t>
  </si>
  <si>
    <t>СФ-262909</t>
  </si>
  <si>
    <t>Каркас тумбы</t>
  </si>
  <si>
    <t>СФ-265181</t>
  </si>
  <si>
    <t>СФ-365181</t>
  </si>
  <si>
    <t>2060 х 960 х 278</t>
  </si>
  <si>
    <t>СФ-268803</t>
  </si>
  <si>
    <t>СФ-262912</t>
  </si>
  <si>
    <t>СФ-265112</t>
  </si>
  <si>
    <t>СФ-365112</t>
  </si>
  <si>
    <t>2060 х 1260 х 278</t>
  </si>
  <si>
    <t>►►► Панели настенные ◄◄◄</t>
  </si>
  <si>
    <t>СФ-266815</t>
  </si>
  <si>
    <t>Стенка вертикальная</t>
  </si>
  <si>
    <t>СФ-266818</t>
  </si>
  <si>
    <t>СФ-266810</t>
  </si>
  <si>
    <t>►►► Блоки для формирования 2-го этажа ◄◄◄</t>
  </si>
  <si>
    <t>СФ-268804</t>
  </si>
  <si>
    <t>Каркас двухъярусной кровати</t>
  </si>
  <si>
    <t>СФ-267418</t>
  </si>
  <si>
    <t>Стенка вертикальная (комплект с царгой)</t>
  </si>
  <si>
    <t>СФ-266310</t>
  </si>
  <si>
    <t>Полка</t>
  </si>
  <si>
    <t>СФ-260020</t>
  </si>
  <si>
    <t>Ограждение кровати (съемное)</t>
  </si>
  <si>
    <t>2036 х 940 х 1815</t>
  </si>
  <si>
    <t>СФ-268904</t>
  </si>
  <si>
    <t>2036 х 1344 х 1815</t>
  </si>
  <si>
    <t>►►► Кровати верхние ◄◄◄</t>
  </si>
  <si>
    <t>СФ-268805</t>
  </si>
  <si>
    <t>Каркас верхней кровати (изобр.)</t>
  </si>
  <si>
    <t>СФ-267420</t>
  </si>
  <si>
    <t>Стенка вертикальная (с передней царгой)</t>
  </si>
  <si>
    <t>2086 х 940 х 414</t>
  </si>
  <si>
    <t>СФ-268815</t>
  </si>
  <si>
    <t>Каркас верхней кровати (зерк.)</t>
  </si>
  <si>
    <t>СФ-268905</t>
  </si>
  <si>
    <t>Каркас верхней кровати c лестницей (изобр.)</t>
  </si>
  <si>
    <t>2086 х 1344 х 1815</t>
  </si>
  <si>
    <t>СФ-268915</t>
  </si>
  <si>
    <t>Каркас верхней кровати c лестницей (зерк.)</t>
  </si>
  <si>
    <t>►►► Съемное боковое ограждение кровати с кронштейнами ◄◄◄</t>
  </si>
  <si>
    <t>►►► Лестница ◄◄◄</t>
  </si>
  <si>
    <t>СФ-262915</t>
  </si>
  <si>
    <t>СФ-267215</t>
  </si>
  <si>
    <t>Стенка горизонтальная (комплект)</t>
  </si>
  <si>
    <t>СФ-265915</t>
  </si>
  <si>
    <t>СФ-365915</t>
  </si>
  <si>
    <t>446 х 1105 х 1085</t>
  </si>
  <si>
    <t>►►► Боковина лестницы ◄◄◄</t>
  </si>
  <si>
    <t>СФ-266811</t>
  </si>
  <si>
    <t>►►► Столы с тумбой для 2-х этажного блока ◄◄◄</t>
  </si>
  <si>
    <t>Стол</t>
  </si>
  <si>
    <t>СФ-267514</t>
  </si>
  <si>
    <t>Каркас стола (изобр.)</t>
  </si>
  <si>
    <t>СФ-267304</t>
  </si>
  <si>
    <t>Крышка (изобр.)</t>
  </si>
  <si>
    <t>Тумба</t>
  </si>
  <si>
    <t>СФ-262914</t>
  </si>
  <si>
    <t>СФ-265114</t>
  </si>
  <si>
    <t>СФ-365114</t>
  </si>
  <si>
    <t>2000 х 500 х 720</t>
  </si>
  <si>
    <t>СФ-267515</t>
  </si>
  <si>
    <t>Каркас стола (зерк.)</t>
  </si>
  <si>
    <t>СФ-267305</t>
  </si>
  <si>
    <t>Крышка (зерк.)</t>
  </si>
  <si>
    <t>►►► Столы приставные на металлических опорах ◄◄◄</t>
  </si>
  <si>
    <t>СФ-263401</t>
  </si>
  <si>
    <t>Стол приставной</t>
  </si>
  <si>
    <t>СФ-263402</t>
  </si>
  <si>
    <t>Стол приставной (изобр.)</t>
  </si>
  <si>
    <t>СФ-263403</t>
  </si>
  <si>
    <t>Стол приставной (зерк.)</t>
  </si>
  <si>
    <t>►►► Столы на подстолье из ДСП ◄◄◄</t>
  </si>
  <si>
    <t>СФ-267204</t>
  </si>
  <si>
    <t>СФ-267501</t>
  </si>
  <si>
    <t>Каркас стола</t>
  </si>
  <si>
    <t>СФ-267412</t>
  </si>
  <si>
    <t>1300 х 618 х 944</t>
  </si>
  <si>
    <t>СФ-267205</t>
  </si>
  <si>
    <t>СФ-267511</t>
  </si>
  <si>
    <t>СФ-267211</t>
  </si>
  <si>
    <t>Крышка</t>
  </si>
  <si>
    <t>1230 х 620 х 742</t>
  </si>
  <si>
    <t>СФ-267512</t>
  </si>
  <si>
    <t>СФ-267212</t>
  </si>
  <si>
    <t>1230 х 1230 х 742</t>
  </si>
  <si>
    <t>►►► Полка настольная ◄◄◄</t>
  </si>
  <si>
    <t>СФ-266411</t>
  </si>
  <si>
    <t>Полка настольная</t>
  </si>
  <si>
    <t>►►► Комоды ◄◄◄</t>
  </si>
  <si>
    <t>СФ-262901</t>
  </si>
  <si>
    <t>Каркас комода</t>
  </si>
  <si>
    <t>СФ-265141</t>
  </si>
  <si>
    <t>Стенка передняя (поштучно) ДСП</t>
  </si>
  <si>
    <t>СФ-365141</t>
  </si>
  <si>
    <t>Стенка передняя (поштучно) МДФ глянец</t>
  </si>
  <si>
    <t>410 х 450 х 724</t>
  </si>
  <si>
    <t>СФ-262902</t>
  </si>
  <si>
    <t>СФ-265182</t>
  </si>
  <si>
    <t>СФ-365182</t>
  </si>
  <si>
    <t>820 х 450 х 724</t>
  </si>
  <si>
    <t>СФ-262916</t>
  </si>
  <si>
    <t>Каркас тумбы (под TV)</t>
  </si>
  <si>
    <t>СФ-266101</t>
  </si>
  <si>
    <t>Полки (комплект)</t>
  </si>
  <si>
    <t>876 х 502 х 460</t>
  </si>
  <si>
    <t>►►► Крышки для комодов ◄◄◄</t>
  </si>
  <si>
    <t>СФ-267201</t>
  </si>
  <si>
    <t>СФ-267202</t>
  </si>
  <si>
    <t>►►► Подиумы ◄◄◄</t>
  </si>
  <si>
    <t>СФ-262903</t>
  </si>
  <si>
    <t>466 х 500 х 276</t>
  </si>
  <si>
    <t>СФ-262904</t>
  </si>
  <si>
    <t>Стенка передняя (поштучно)  МДФ глянец</t>
  </si>
  <si>
    <t>876 х 500 х 276</t>
  </si>
  <si>
    <t>►►► Тумбы мобильные ◄◄◄</t>
  </si>
  <si>
    <t>СФ-262911</t>
  </si>
  <si>
    <t>414 х 450 х 308</t>
  </si>
  <si>
    <t>СФ-262913</t>
  </si>
  <si>
    <t>СФ-265142</t>
  </si>
  <si>
    <t>СФ-365142</t>
  </si>
  <si>
    <t>414 х 450 х 528</t>
  </si>
  <si>
    <t>СФ-266303</t>
  </si>
  <si>
    <t>СФ-266206</t>
  </si>
  <si>
    <t>Перегородка (комплект)</t>
  </si>
  <si>
    <t>СФ-267408</t>
  </si>
  <si>
    <t>650 х 320 х 722</t>
  </si>
  <si>
    <t>►►► Шкафы для формирования 2-го этажа, глубиной 940 мм ◄◄◄</t>
  </si>
  <si>
    <t>СФ-264516</t>
  </si>
  <si>
    <t>Каркас шкафа</t>
  </si>
  <si>
    <t>СФ-265916</t>
  </si>
  <si>
    <t>Дверь (комплект) ДСП</t>
  </si>
  <si>
    <t>СФ-365916</t>
  </si>
  <si>
    <t>Дверь (комплект) МДФ глянец</t>
  </si>
  <si>
    <t>820 х 940 х 1401</t>
  </si>
  <si>
    <t>СФ-264517</t>
  </si>
  <si>
    <t>СФ-265117</t>
  </si>
  <si>
    <t>Дверь (изобр.) ДСП</t>
  </si>
  <si>
    <t>СФ-365117</t>
  </si>
  <si>
    <t>Дверь (изобр.) МДФ глянец</t>
  </si>
  <si>
    <t>600 х 940 х 1401</t>
  </si>
  <si>
    <t>СФ-265118</t>
  </si>
  <si>
    <t>Дверь (зерк.) ДСП</t>
  </si>
  <si>
    <t>СФ-365118</t>
  </si>
  <si>
    <t>Дверь (зерк.) МДФ глянец</t>
  </si>
  <si>
    <t>СФ-264165</t>
  </si>
  <si>
    <t>►►► Шкафы для формирования 2-го этажа, глубиной 450 мм ◄◄◄</t>
  </si>
  <si>
    <t>СФ-264519</t>
  </si>
  <si>
    <t>Стенка передняя (a, поштучно) ДСП</t>
  </si>
  <si>
    <t>СФ-265143</t>
  </si>
  <si>
    <t>Стенка передняя (b) ДСП</t>
  </si>
  <si>
    <t>Стенка передняя (a, поштучно) МДФ глянец</t>
  </si>
  <si>
    <t>СФ-365143</t>
  </si>
  <si>
    <t>Стенка передняя (b) МДФ глянец</t>
  </si>
  <si>
    <t>410 х 450 х 1401</t>
  </si>
  <si>
    <t>СФ-264520</t>
  </si>
  <si>
    <t>СФ-264144</t>
  </si>
  <si>
    <t>СФ-265119</t>
  </si>
  <si>
    <t>СФ-365119</t>
  </si>
  <si>
    <t>СФ-265120</t>
  </si>
  <si>
    <t>СФ-365120</t>
  </si>
  <si>
    <t>СФ-264164</t>
  </si>
  <si>
    <t>►►► Шкафы для оформления 2-го этажа, глубиной 410 мм ◄◄◄</t>
  </si>
  <si>
    <t>СФ-264223</t>
  </si>
  <si>
    <t>Шкаф</t>
  </si>
  <si>
    <t>►►► Шкафы, глубиной 450 мм ◄◄◄</t>
  </si>
  <si>
    <t>СФ-264101</t>
  </si>
  <si>
    <t>СФ-265102</t>
  </si>
  <si>
    <t>Дверь (левая/правая) ДСП</t>
  </si>
  <si>
    <t>СФ-365102</t>
  </si>
  <si>
    <t>Дверь (левая/правая) МДФ глянец</t>
  </si>
  <si>
    <t>410 х 450 х 2356</t>
  </si>
  <si>
    <t>СФ-264102</t>
  </si>
  <si>
    <t>СФ-265103</t>
  </si>
  <si>
    <t>СФ-365103</t>
  </si>
  <si>
    <t>СФ-265104</t>
  </si>
  <si>
    <t>СФ-365104</t>
  </si>
  <si>
    <t>СФ-264103</t>
  </si>
  <si>
    <t>СФ-265105</t>
  </si>
  <si>
    <t>СФ-365105</t>
  </si>
  <si>
    <t>600 х 450 х 2356</t>
  </si>
  <si>
    <t>СФ-265106</t>
  </si>
  <si>
    <t>СФ-365106</t>
  </si>
  <si>
    <t>►►► Шкафы, глубиной 600 мм ◄◄◄</t>
  </si>
  <si>
    <t>СФ-264104</t>
  </si>
  <si>
    <t>410 х 600 х 2356</t>
  </si>
  <si>
    <t>СФ-264105</t>
  </si>
  <si>
    <t>СФ-264106</t>
  </si>
  <si>
    <t>СФ-265901</t>
  </si>
  <si>
    <t>СФ-365901</t>
  </si>
  <si>
    <t>820 х 600 х 2356</t>
  </si>
  <si>
    <t>СФ-264107</t>
  </si>
  <si>
    <t>СФ-265903</t>
  </si>
  <si>
    <t>СФ-365903</t>
  </si>
  <si>
    <t>►►► Шкаф трехстворчатый, глубиной 600 мм ◄◄◄</t>
  </si>
  <si>
    <t>СФ-264108</t>
  </si>
  <si>
    <t>Дверь (a, комплект) ДСП</t>
  </si>
  <si>
    <t>Дверь (b, левая/правая) ДСП</t>
  </si>
  <si>
    <t>Дверь (a, комплект) МДФ глянец</t>
  </si>
  <si>
    <t>Дверь (b, левая/правая) МДФ глянец</t>
  </si>
  <si>
    <t>1230 х 600 х 2356</t>
  </si>
  <si>
    <t>►►► Шкафы угловые ◄◄◄</t>
  </si>
  <si>
    <t>СФ-264511</t>
  </si>
  <si>
    <t>Каркас шкафа (изобр.)</t>
  </si>
  <si>
    <t>СФ-260010</t>
  </si>
  <si>
    <t>Планка ДСП</t>
  </si>
  <si>
    <t>СФ-360010</t>
  </si>
  <si>
    <t>Планка МДФ глянец</t>
  </si>
  <si>
    <t>1330 х 660 х 2356</t>
  </si>
  <si>
    <t>СФ-264512</t>
  </si>
  <si>
    <t>Каркас шкафа (зерк.)</t>
  </si>
  <si>
    <t>СФ-264109</t>
  </si>
  <si>
    <t>1028 х 1028 х 2356</t>
  </si>
  <si>
    <t>►►► Шкаф-окончание ◄◄◄</t>
  </si>
  <si>
    <t>Шкаф-окончание</t>
  </si>
  <si>
    <t>СФ-264110</t>
  </si>
  <si>
    <t>СФ-265101</t>
  </si>
  <si>
    <t>Дверь ДСП</t>
  </si>
  <si>
    <t>СФ-365101</t>
  </si>
  <si>
    <t>Дверь МДФ глянец</t>
  </si>
  <si>
    <t>Угловой элемент</t>
  </si>
  <si>
    <t>СФ-264311</t>
  </si>
  <si>
    <t>СФ-266201</t>
  </si>
  <si>
    <t>Полка (комплект)</t>
  </si>
  <si>
    <t>300 х 600 х 2356</t>
  </si>
  <si>
    <t>►►► Стеллажи-окончание ◄◄◄</t>
  </si>
  <si>
    <t>СФ-267101</t>
  </si>
  <si>
    <t>СФ-266202</t>
  </si>
  <si>
    <t>Полка (изобр., комплект)</t>
  </si>
  <si>
    <t>300 х 430 х 2356</t>
  </si>
  <si>
    <t>СФ-266203</t>
  </si>
  <si>
    <t>Полка (зерк., комплект)</t>
  </si>
  <si>
    <t>СФ-267102</t>
  </si>
  <si>
    <t>СФ-266204</t>
  </si>
  <si>
    <t>300 х 580 х 2356</t>
  </si>
  <si>
    <t>СФ-266205</t>
  </si>
  <si>
    <t>Каркас стеллажа</t>
  </si>
  <si>
    <t>►►► Шкаф верхний ◄◄◄</t>
  </si>
  <si>
    <t>СФ-266301</t>
  </si>
  <si>
    <t>Полка настенная</t>
  </si>
  <si>
    <t>СФ-265107</t>
  </si>
  <si>
    <t>СФ-365107</t>
  </si>
  <si>
    <t>410 х 450 х 600</t>
  </si>
  <si>
    <t>СФ-265108</t>
  </si>
  <si>
    <t>СФ-365108</t>
  </si>
  <si>
    <t>►►► Элементы верхние ◄◄◄</t>
  </si>
  <si>
    <t>СФ-267541</t>
  </si>
  <si>
    <t>СФ-266141</t>
  </si>
  <si>
    <t>СФ-267403</t>
  </si>
  <si>
    <t>410 х 300 х 1614</t>
  </si>
  <si>
    <t>СФ-267542</t>
  </si>
  <si>
    <t>СФ-266142</t>
  </si>
  <si>
    <t>СФ-267404</t>
  </si>
  <si>
    <t>820 х 300 х 1614</t>
  </si>
  <si>
    <t>СФ-267531</t>
  </si>
  <si>
    <t>СФ-266131</t>
  </si>
  <si>
    <t>СФ-267401</t>
  </si>
  <si>
    <t>410 х 450 х 1032</t>
  </si>
  <si>
    <t>СФ-267532</t>
  </si>
  <si>
    <t>СФ-266132</t>
  </si>
  <si>
    <t>СФ-267402</t>
  </si>
  <si>
    <t>820 х 450 х 1032</t>
  </si>
  <si>
    <t>,</t>
  </si>
  <si>
    <t>*** Внимание! Все элементы композиций следует крепить между собой и к стене. Смотреть схему сборки! Крепежная фурнитура находится внутри упаковок.</t>
  </si>
  <si>
    <t>►►► Шкафы навесные открытые ◄◄◄</t>
  </si>
  <si>
    <t>СФ-266302</t>
  </si>
  <si>
    <t>Каркас полки настенной</t>
  </si>
  <si>
    <t>СФ-267405</t>
  </si>
  <si>
    <t>650 х 320 х 650</t>
  </si>
  <si>
    <t>СФ-266304</t>
  </si>
  <si>
    <t>СФ-267411</t>
  </si>
  <si>
    <t>1020 х 270 х 300</t>
  </si>
  <si>
    <t>*Нагрузочная способность навесных шкафов - до 40кг.</t>
  </si>
  <si>
    <t>►►► Шкафы навесные ◄◄◄</t>
  </si>
  <si>
    <t>СФ-266305</t>
  </si>
  <si>
    <t>СФ-265109</t>
  </si>
  <si>
    <t>СФ-365109</t>
  </si>
  <si>
    <t>1020 х 290 х 300</t>
  </si>
  <si>
    <t>СФ-266306</t>
  </si>
  <si>
    <t>СФ-265111</t>
  </si>
  <si>
    <t>СФ-365111</t>
  </si>
  <si>
    <t>510 х 290 х 600</t>
  </si>
  <si>
    <t>СФ-265110</t>
  </si>
  <si>
    <t>СФ-365110</t>
  </si>
  <si>
    <t>►►► Полки настенные  ◄◄◄</t>
  </si>
  <si>
    <t>СФ-266403</t>
  </si>
  <si>
    <t>СФ-266404</t>
  </si>
  <si>
    <t>СФ-266405</t>
  </si>
  <si>
    <t>СФ-266406</t>
  </si>
  <si>
    <t>*Нагрузочная способность полок навесных - до 8кг.</t>
  </si>
  <si>
    <t>СФ-260030</t>
  </si>
  <si>
    <t>►►► Элементы декора ◄◄◄</t>
  </si>
  <si>
    <t>в наборе 8 наклеек</t>
  </si>
  <si>
    <t>Наклейки "Губки"</t>
  </si>
  <si>
    <t>214 х 90</t>
  </si>
  <si>
    <t>Наклейки "Мальчики"</t>
  </si>
  <si>
    <t>в наборе 4 наклеек</t>
  </si>
  <si>
    <t>205 х 285</t>
  </si>
  <si>
    <t>Наклейки "Девочки"</t>
  </si>
  <si>
    <t>1500 x 18 x 656</t>
  </si>
  <si>
    <t>1800 x 18 x 656</t>
  </si>
  <si>
    <t>1000 x 18 x 656</t>
  </si>
  <si>
    <t>580 x 18 x 286</t>
  </si>
  <si>
    <t>1105 x 18 x 1815</t>
  </si>
  <si>
    <t>1200 x 650 x 742</t>
  </si>
  <si>
    <t>1480 x 812 x 742</t>
  </si>
  <si>
    <t>1100 x 200 x 854</t>
  </si>
  <si>
    <t>414 x 450 x 18</t>
  </si>
  <si>
    <t>824 x 450 x 18</t>
  </si>
  <si>
    <t>600 x 920 x 1401</t>
  </si>
  <si>
    <t>600 x 430 x 1401</t>
  </si>
  <si>
    <t>490 x 410 x 1401</t>
  </si>
  <si>
    <t>1200 x 250 x 18</t>
  </si>
  <si>
    <t>820 x 250 x 18</t>
  </si>
  <si>
    <t>!!! Примечание: изменять можно только  в ячейках- СКИДКА, НАЦЕНКА, НДС</t>
  </si>
  <si>
    <t>скидка</t>
  </si>
  <si>
    <t>наценка</t>
  </si>
  <si>
    <t>НДС</t>
  </si>
  <si>
    <t>Дверь СФ-265101</t>
  </si>
  <si>
    <t>Дверь СФ-265102</t>
  </si>
  <si>
    <t>Дверь СФ-265103</t>
  </si>
  <si>
    <t>Дверь СФ-265104</t>
  </si>
  <si>
    <t>Дверь СФ-265105</t>
  </si>
  <si>
    <t>Дверь СФ-265106</t>
  </si>
  <si>
    <t>Дверь СФ-265107</t>
  </si>
  <si>
    <t>Дверь СФ-265108</t>
  </si>
  <si>
    <t>Дверь СФ-265109</t>
  </si>
  <si>
    <t>Дверь СФ-265110</t>
  </si>
  <si>
    <t>Дверь СФ-265111</t>
  </si>
  <si>
    <t>Дверь СФ-265117</t>
  </si>
  <si>
    <t>Дверь СФ-265118</t>
  </si>
  <si>
    <t>Дверь СФ-265119</t>
  </si>
  <si>
    <t>Дверь СФ-265120</t>
  </si>
  <si>
    <t>Дверь СФ-265901</t>
  </si>
  <si>
    <t>Дверь СФ-265903</t>
  </si>
  <si>
    <t>Дверь СФ-265916</t>
  </si>
  <si>
    <t>Зеркало настенное СФ-260030</t>
  </si>
  <si>
    <t>Каркас верхней кровати с лестницей СФ-268905</t>
  </si>
  <si>
    <t>Каркас верхней кровати с лестницей СФ-268915</t>
  </si>
  <si>
    <t>Каркас верхней кровати СФ-268805</t>
  </si>
  <si>
    <t>Каркас верхней кровати СФ-268815</t>
  </si>
  <si>
    <t>Каркас двухъярусной кровати СФ-268804</t>
  </si>
  <si>
    <t>Каркас двухъярусной кровати СФ-268904</t>
  </si>
  <si>
    <t>Каркас комода СФ-262901</t>
  </si>
  <si>
    <t>Каркас комода СФ-262902</t>
  </si>
  <si>
    <t>Каркас кровати СФ-268703</t>
  </si>
  <si>
    <t>Каркас кровати СФ-268801</t>
  </si>
  <si>
    <t>Каркас кровати СФ-268806</t>
  </si>
  <si>
    <t>Каркас полки настенной СФ-266302</t>
  </si>
  <si>
    <t>Каркас полки настенной СФ-266304</t>
  </si>
  <si>
    <t>Каркас стеллажа СФ-267531</t>
  </si>
  <si>
    <t>Каркас стеллажа СФ-267532</t>
  </si>
  <si>
    <t>Каркас стеллажа СФ-267541</t>
  </si>
  <si>
    <t>Каркас стеллажа СФ-267542</t>
  </si>
  <si>
    <t>Каркас стола СФ-267501</t>
  </si>
  <si>
    <t>Каркас стола СФ-267511</t>
  </si>
  <si>
    <t>Каркас стола СФ-267512</t>
  </si>
  <si>
    <t>Каркас стола СФ-267514</t>
  </si>
  <si>
    <t>Каркас стола СФ-267515</t>
  </si>
  <si>
    <t>Каркас тумбы СФ-262903</t>
  </si>
  <si>
    <t>Каркас тумбы СФ-262904</t>
  </si>
  <si>
    <t>Каркас тумбы СФ-262909</t>
  </si>
  <si>
    <t>Каркас тумбы СФ-262911</t>
  </si>
  <si>
    <t>Каркас тумбы СФ-262912</t>
  </si>
  <si>
    <t>Каркас тумбы СФ-262913</t>
  </si>
  <si>
    <t>Каркас тумбы СФ-262914</t>
  </si>
  <si>
    <t>Каркас тумбы СФ-262915</t>
  </si>
  <si>
    <t>Каркас тумбы СФ-262916</t>
  </si>
  <si>
    <t>Каркас тумбы СФ-266303</t>
  </si>
  <si>
    <t>Каркас шкафа СФ-264101</t>
  </si>
  <si>
    <t>Каркас шкафа СФ-264102</t>
  </si>
  <si>
    <t>Каркас шкафа СФ-264103</t>
  </si>
  <si>
    <t>Каркас шкафа СФ-264104</t>
  </si>
  <si>
    <t>Каркас шкафа СФ-264105</t>
  </si>
  <si>
    <t>Каркас шкафа СФ-264106</t>
  </si>
  <si>
    <t>Каркас шкафа СФ-264107</t>
  </si>
  <si>
    <t>Каркас шкафа СФ-264108</t>
  </si>
  <si>
    <t>Каркас шкафа СФ-264109</t>
  </si>
  <si>
    <t>Каркас шкафа СФ-264110</t>
  </si>
  <si>
    <t>Каркас шкафа СФ-264144</t>
  </si>
  <si>
    <t>Каркас шкафа СФ-264165</t>
  </si>
  <si>
    <t>Каркас шкафа СФ-264511</t>
  </si>
  <si>
    <t>Каркас шкафа СФ-264512</t>
  </si>
  <si>
    <t>Каркас шкафа СФ-264516</t>
  </si>
  <si>
    <t>Каркас шкафа СФ-264517</t>
  </si>
  <si>
    <t>Каркас шкафа СФ-264519</t>
  </si>
  <si>
    <t>Каркас шкафа СФ-264520</t>
  </si>
  <si>
    <t>Крышка СФ-267201</t>
  </si>
  <si>
    <t>Крышка СФ-267202</t>
  </si>
  <si>
    <t>Крышка СФ-267204</t>
  </si>
  <si>
    <t>Крышка СФ-267205</t>
  </si>
  <si>
    <t>Крышка СФ-267211</t>
  </si>
  <si>
    <t>Крышка СФ-267212</t>
  </si>
  <si>
    <t>Крышка СФ-267304</t>
  </si>
  <si>
    <t>Крышка СФ-267305</t>
  </si>
  <si>
    <t>Ограждение кровати СФ-260020</t>
  </si>
  <si>
    <t>Основание кровати СФ-268802</t>
  </si>
  <si>
    <t>Основание кровати СФ-268803</t>
  </si>
  <si>
    <t>Перегородка СФ-266206</t>
  </si>
  <si>
    <t>Планка СФ-260010</t>
  </si>
  <si>
    <t>Полка настенная СФ-266301</t>
  </si>
  <si>
    <t>Полка настенная СФ-266305</t>
  </si>
  <si>
    <t>Полка настенная СФ-266306</t>
  </si>
  <si>
    <t>Полка настенная СФ-266403</t>
  </si>
  <si>
    <t>Полка настенная СФ-266404</t>
  </si>
  <si>
    <t>Полка настенная СФ-266405</t>
  </si>
  <si>
    <t>Полка настенная СФ-266406</t>
  </si>
  <si>
    <t>Полка настольная СФ-266411</t>
  </si>
  <si>
    <t>Полка СФ-266101</t>
  </si>
  <si>
    <t>Полка СФ-266131</t>
  </si>
  <si>
    <t>Полка СФ-266132</t>
  </si>
  <si>
    <t>Полка СФ-266141</t>
  </si>
  <si>
    <t>Полка СФ-266142</t>
  </si>
  <si>
    <t>Полка СФ-266201</t>
  </si>
  <si>
    <t>Полка СФ-266202</t>
  </si>
  <si>
    <t>Полка СФ-266203</t>
  </si>
  <si>
    <t>Полка СФ-266204</t>
  </si>
  <si>
    <t>Полка СФ-266205</t>
  </si>
  <si>
    <t>Полка СФ-266310</t>
  </si>
  <si>
    <t>Спинка кровати СФ-267103</t>
  </si>
  <si>
    <t>Стеллаж СФ-264164</t>
  </si>
  <si>
    <t>Стенка вертикальная СФ-264311</t>
  </si>
  <si>
    <t>Стенка вертикальная СФ-266810</t>
  </si>
  <si>
    <t>Стенка вертикальная СФ-266811</t>
  </si>
  <si>
    <t>Стенка вертикальная СФ-266815</t>
  </si>
  <si>
    <t>Стенка вертикальная СФ-266818</t>
  </si>
  <si>
    <t>Стенка вертикальная СФ-267101</t>
  </si>
  <si>
    <t>Стенка вертикальная СФ-267102</t>
  </si>
  <si>
    <t>Стенка вертикальная СФ-267418</t>
  </si>
  <si>
    <t>Стенка вертикальная СФ-267420</t>
  </si>
  <si>
    <t>Стенка горизонтальная СФ-267215</t>
  </si>
  <si>
    <t>Стенка задняя СФ-267401</t>
  </si>
  <si>
    <t>Стенка задняя СФ-267402</t>
  </si>
  <si>
    <t>Стенка задняя СФ-267403</t>
  </si>
  <si>
    <t>Стенка задняя СФ-267404</t>
  </si>
  <si>
    <t>Стенка задняя СФ-267405</t>
  </si>
  <si>
    <t>Стенка задняя СФ-267406</t>
  </si>
  <si>
    <t>Стенка задняя СФ-267407</t>
  </si>
  <si>
    <t>Стенка задняя СФ-267408</t>
  </si>
  <si>
    <t>Стенка задняя СФ-267411</t>
  </si>
  <si>
    <t>Стенка задняя СФ-267412</t>
  </si>
  <si>
    <t>Стенка передняя СФ-265112</t>
  </si>
  <si>
    <t>Стенка передняя СФ-265113</t>
  </si>
  <si>
    <t>Стенка передняя СФ-265114</t>
  </si>
  <si>
    <t>Стенка передняя СФ-265141</t>
  </si>
  <si>
    <t>Стенка передняя СФ-265142</t>
  </si>
  <si>
    <t>Стенка передняя СФ-265143</t>
  </si>
  <si>
    <t>Стенка передняя СФ-265181</t>
  </si>
  <si>
    <t>Стенка передняя СФ-265182</t>
  </si>
  <si>
    <t>Стенка передняя СФ-265904</t>
  </si>
  <si>
    <t>Стенка передняя СФ-265915</t>
  </si>
  <si>
    <t>Стол приставной СФ-263401</t>
  </si>
  <si>
    <t>Стол приставной СФ-263402</t>
  </si>
  <si>
    <t>Стол приставной СФ-263403</t>
  </si>
  <si>
    <t>Шкаф СФ-264223</t>
  </si>
  <si>
    <t>Дверь СФ-365101</t>
  </si>
  <si>
    <t>Дверь СФ-365102</t>
  </si>
  <si>
    <t>Дверь СФ-365103</t>
  </si>
  <si>
    <t>Дверь СФ-365104</t>
  </si>
  <si>
    <t>Дверь СФ-365105</t>
  </si>
  <si>
    <t>Дверь СФ-365106</t>
  </si>
  <si>
    <t>Дверь СФ-365107</t>
  </si>
  <si>
    <t>Дверь СФ-365108</t>
  </si>
  <si>
    <t>Дверь СФ-365109</t>
  </si>
  <si>
    <t>Дверь СФ-365110</t>
  </si>
  <si>
    <t>Дверь СФ-365111</t>
  </si>
  <si>
    <t>Дверь СФ-365117</t>
  </si>
  <si>
    <t>Дверь СФ-365118</t>
  </si>
  <si>
    <t>Дверь СФ-365119</t>
  </si>
  <si>
    <t>Дверь СФ-365120</t>
  </si>
  <si>
    <t>Дверь СФ-365901</t>
  </si>
  <si>
    <t>Дверь СФ-365903</t>
  </si>
  <si>
    <t>Дверь СФ-365916</t>
  </si>
  <si>
    <t>Планка СФ-360010</t>
  </si>
  <si>
    <t>Стенка передняя СФ-365112</t>
  </si>
  <si>
    <t>Стенка передняя СФ-365113</t>
  </si>
  <si>
    <t>Стенка передняя СФ-365114</t>
  </si>
  <si>
    <t>Стенка передняя СФ-365141</t>
  </si>
  <si>
    <t>Стенка передняя СФ-365142</t>
  </si>
  <si>
    <t>Стенка передняя СФ-365143</t>
  </si>
  <si>
    <t>Стенка передняя СФ-365181</t>
  </si>
  <si>
    <t>Стенка передняя СФ-365182</t>
  </si>
  <si>
    <t>Стенка передняя СФ-365904</t>
  </si>
  <si>
    <t>Стенка передняя СФ-365915</t>
  </si>
  <si>
    <t>►►► Стол на подстолье из ДСП ◄◄◄</t>
  </si>
  <si>
    <t>СФ-267516</t>
  </si>
  <si>
    <t>СФ-265183</t>
  </si>
  <si>
    <t>СФ-365183</t>
  </si>
  <si>
    <t>824 х 450 х 840</t>
  </si>
  <si>
    <t>►►► Зеркало навесное ◄◄◄</t>
  </si>
  <si>
    <t>►►► Полка настольная с зеркалом ◄◄◄</t>
  </si>
  <si>
    <t>СФ-260031</t>
  </si>
  <si>
    <t>Зеркало навесное</t>
  </si>
  <si>
    <t>820 х 22 х 650</t>
  </si>
  <si>
    <t>Каркас стола СФ-267516</t>
  </si>
  <si>
    <t>Стенка передняя СФ-265183</t>
  </si>
  <si>
    <t>Стенка передняя СФ-365183</t>
  </si>
  <si>
    <t>СФ-266412</t>
  </si>
  <si>
    <t>Полка настольная СФ-266412</t>
  </si>
  <si>
    <t>680 х 218 х 1000</t>
  </si>
  <si>
    <t>Зеркало настенное СФ-260031</t>
  </si>
  <si>
    <t>РФ</t>
  </si>
  <si>
    <t>Цена за единицу,
 рос. руб</t>
  </si>
  <si>
    <t>СФ-262921</t>
  </si>
  <si>
    <t>410 х 450 х 508</t>
  </si>
  <si>
    <t>СФ-262931</t>
  </si>
  <si>
    <t>410 х 600 х 724</t>
  </si>
  <si>
    <t>СФ-262923</t>
  </si>
  <si>
    <t>СФ-265184</t>
  </si>
  <si>
    <t>СФ-365184</t>
  </si>
  <si>
    <t>600 х 450 х 508</t>
  </si>
  <si>
    <t>СФ-262922</t>
  </si>
  <si>
    <t>СФ-267206</t>
  </si>
  <si>
    <t>СФ-267207</t>
  </si>
  <si>
    <t>СФ-267203</t>
  </si>
  <si>
    <t>СФ-267208</t>
  </si>
  <si>
    <t>СФ-267209</t>
  </si>
  <si>
    <t>414 х 600 х 18</t>
  </si>
  <si>
    <t>604 х 450 х 18</t>
  </si>
  <si>
    <t>1424 х 450 х 18</t>
  </si>
  <si>
    <t>СФ-266316</t>
  </si>
  <si>
    <t>СФ-265121</t>
  </si>
  <si>
    <t>СФ-365121</t>
  </si>
  <si>
    <t>300 х 290 х 300</t>
  </si>
  <si>
    <t>300 х290 х 300</t>
  </si>
  <si>
    <t>СФ-265122</t>
  </si>
  <si>
    <t>СФ-365122</t>
  </si>
  <si>
    <t>СФ-266326</t>
  </si>
  <si>
    <t>СФ-265131</t>
  </si>
  <si>
    <t>СФ-365131</t>
  </si>
  <si>
    <t>СФ-265130</t>
  </si>
  <si>
    <t>СФ-365130</t>
  </si>
  <si>
    <t>300 х 290 х 1020</t>
  </si>
  <si>
    <t>1204 х 450 х 18</t>
  </si>
  <si>
    <t>1644 х 450 х 18</t>
  </si>
  <si>
    <t>►►► Тумбы ◄◄◄</t>
  </si>
  <si>
    <t>Каркас комода СФ-262921</t>
  </si>
  <si>
    <t>Каркас комода СФ-262931</t>
  </si>
  <si>
    <t>Каркас комода СФ-262923</t>
  </si>
  <si>
    <t>Стенка передняя СФ-265184</t>
  </si>
  <si>
    <t>Стенка передняя СФ-365184</t>
  </si>
  <si>
    <t>Каркас комода СФ-262922</t>
  </si>
  <si>
    <t>Крышка СФ-267206</t>
  </si>
  <si>
    <t>Крышка СФ-267207</t>
  </si>
  <si>
    <t>Крышка СФ-267203</t>
  </si>
  <si>
    <t>Крышка СФ-267208</t>
  </si>
  <si>
    <t>Крышка СФ-267209</t>
  </si>
  <si>
    <t>Полка настенная СФ-266316</t>
  </si>
  <si>
    <t>Дверь СФ-265121</t>
  </si>
  <si>
    <t>Дверь СФ-365121</t>
  </si>
  <si>
    <t>Дверь СФ-265122</t>
  </si>
  <si>
    <t>Дверь СФ-365122</t>
  </si>
  <si>
    <t>Полка настенная СФ-266326</t>
  </si>
  <si>
    <t>Дверь СФ-265131</t>
  </si>
  <si>
    <t>Дверь СФ-365131</t>
  </si>
  <si>
    <t>Дверь СФ-365130</t>
  </si>
  <si>
    <t>Дверь СФ-265130</t>
  </si>
  <si>
    <t>820 х 450 х 508</t>
  </si>
  <si>
    <t>с 08.06.2017</t>
  </si>
  <si>
    <t>Цвет: крем, белый премиум, зеленый лайм, балтик голубой, пинк,тыквенный, бургундский, капучино, голубой горизонт, оранжевый</t>
  </si>
  <si>
    <t>Цвет: ПОДЛОЖКА ЗЕРКАЛА:крем, белый премиум, зеленый лайм, балтик голубой, голубой горизонт, оранжевый, пинк,тыквенный, бургундский, капучино</t>
  </si>
  <si>
    <t>Цена за единицу</t>
  </si>
  <si>
    <t>Вес брутто, кг</t>
  </si>
  <si>
    <t>Кол-во, шт.</t>
  </si>
  <si>
    <t>Объем, м3</t>
  </si>
  <si>
    <t>Кол-во мест</t>
  </si>
  <si>
    <t>ЦЕНА</t>
  </si>
  <si>
    <t>СТЕНКА ПЕРЕДНЯЯ  МДФ глянец - белый, жасмин, капучино, баклажан, олива - ЭКСКЛЮЗИВ</t>
  </si>
  <si>
    <t>СТЕНКА ПЕРЕДНЯЯ МДФ глянец - белый, жасмин, капучино, баклажан, олива - ЭКСКЛЮЗИВ</t>
  </si>
  <si>
    <t>СТЕНКА ПЕРЕДНЯЯ  МДФ глянец  - белый, жасмин, капучино, баклажан, олива - ЭКСКЛЮЗИВ</t>
  </si>
  <si>
    <t>ДВЕРЬ МДФ глянец - белый, жасмин, капучино, баклажан, олива - ЭКСКЛЮЗИВ</t>
  </si>
  <si>
    <t>ДВЕРЬ МДФ глянец, СТЕНКА ПЕРЕДНЯЯ  МДФ глянец - белый, жасмин, капучино, баклажан, олива - ЭКСКЛЮЗИВ</t>
  </si>
  <si>
    <t>ДВЕРЬ МДФ глянец , СТЕНКА ПЕРЕДНЯЯ МДФ глянец - белый, жасмин, капучино, баклажан, олива - ЭКСКЛЮЗИВ</t>
  </si>
  <si>
    <t>ДВЕРЬ МДФ глянец, СТЕНКА ПЕРЕДНЯЯ МДФ глянец - белый, жасмин, капучино, баклажан, олива - ЭКСКЛЮЗИВ</t>
  </si>
  <si>
    <t>ДВЕРЬ МДФ глянец, ПЛАНКА МДФ глянец - белый, жасмин, капучино, баклажан, олива - ЭКСКЛЮЗИВ</t>
  </si>
  <si>
    <t>Дилерский прайс-лист с 24.09.2018г</t>
  </si>
  <si>
    <t xml:space="preserve">Цвет: КАРКАС КРОВАТИ -  белый премиум.  </t>
  </si>
  <si>
    <t>СТЕНКА ПЕРЕДНЯЯ ДСП  -   белый премиум, зеленый лайм, пинк,тыквенный, бургундский, капучино, голубой горизонт, оранжевый; СТЕНКА ПЕРЕДНЯЯ  МДФ глянец - белый, жасмин, капучино, баклажан</t>
  </si>
  <si>
    <t xml:space="preserve">Цвет: ОСНОВАНИЕ КРОВАТИ - белый премиум. КАРКАС ТУМБЫ ДСП - белый премиум, зеленый лайм, пинк, тыквенный, бургундский, капучино, голубой горизонт, оранжевый </t>
  </si>
  <si>
    <t xml:space="preserve">СТЕНКА ПЕРЕДНЯЯ ДСП  -  белый премиум, зеленый лайм, пинк, тыквенный, бургундский, капучино, голубой горизонт, оранжевый </t>
  </si>
  <si>
    <t>Цвет: белый премиум, зеленый лайм, пинк, тыквенный, бургундский, капучино, голубой горизонт, оранжевый</t>
  </si>
  <si>
    <t>Цвет: КАРКАС ДВУХЪЯРУСНОЙ КРОВАТИ, ОГРАЖДЕНИЕ КРОВАТИ - белый премиум. СТЕНКА ВЕРТИКАЛЬНАЯ, ПОЛКА  - белый премиум, зеленый лайм, пинк, тыквенный, бургундский, капучино, голубой горизонт, оранжевый</t>
  </si>
  <si>
    <t>Цвет: КАРКАС ВЕРХНЕЙ КРОВАТИ, ОГРАЖДЕНИЕ КРОВАТИ - белый премиум. СТЕНКА ВЕРТИКАЛЬНАЯ - белый премиум, зеленый лайм, пинк, тыквенный, бургундский, капучино, голубой горизонт, оранжевый</t>
  </si>
  <si>
    <t>Цвет: ОГРАЖДЕНИЕ КРОВАТИ - белый премиум</t>
  </si>
  <si>
    <t xml:space="preserve">Цвет: КАРКАС ТУМБЫ - белый премиум. СТЕНКА ГОРИЗОНТАЛЬНАЯ  ДСП - белый премиум, зеленый лайм, пинк, тыквенный, бургундский, капучино, голубой горизонт, оранжевый                                                                                                                                                                                                   </t>
  </si>
  <si>
    <t>СТЕНКА ПЕРЕДНЯЯ ДСП - белый премиум, зеленый лайм, пинк, тыквенный, бургундский, капучино, голубой горизонт, оранжевый</t>
  </si>
  <si>
    <t>Цвет: СТЕНКА ВЕРТИКАЛЬНАЯ - белый премиум, зеленый лайм, пинк, тыквенный, бургундский, капучино, голубой горизонт, оранжевый</t>
  </si>
  <si>
    <t xml:space="preserve">Цвет: КАРКАС ТУМБЫ - белый премиум. КАРКАС СТОЛА ДСП, КРЫШКА ДСП - белый премиум, зеленый лайм, пинк, тыквенный, бургундский, капучино, голубой горизонт, оранжевый                                                                                         </t>
  </si>
  <si>
    <t xml:space="preserve">СТЕНКА ПЕРЕДНЯЯ ДСП  -  белый премиум, зеленый лайм, пинк, тыквенный, бургундский, капучино, голубой горизонт, оранжевый                                                                                         </t>
  </si>
  <si>
    <t xml:space="preserve">Цвет: СТОЛ ПРИСТАВНОЙ - белый премиум, зеленый лайм, пинк, тыквенный, бургундский, капучино, голубой горизонт, оранжевый                                                                                         </t>
  </si>
  <si>
    <t>Цвет: КАРКАС СТОЛА- белый премиум. КРЫШКА, СТЕНКА ЗАДНЯЯ -  белый премиум, зеленый лайм, пинк, тыквенный, бургундский, капучино, голубой горизонт, оранжевый</t>
  </si>
  <si>
    <t>Цвет: КАРКАС СТОЛА (опоры и царга)- белый премиум. КРЫШКА, СТЕНКА ПЕРЕДНЯЯ - белый премиум, зеленый лайм, голубой горизонт, оранжевый, пинк, тыквенный, бургундский, капучино</t>
  </si>
  <si>
    <t>Цвет: ПОЛКА НАСТОЛЬНАЯ - белый премиум</t>
  </si>
  <si>
    <t xml:space="preserve">Цвет: КАРКАС КОМОДА - белый премиум. ПОЛКИ ДСП - белый премиум, зеленый лайм, пинк, тыквенный, бургундский, капучино, голубой горизонт, оранжевый                                                                                      </t>
  </si>
  <si>
    <t>Цвет: КРЫШКА - белый премиум, зеленый лайм, пинк, тыквенный, бургундский, капучино, голубой горизонт, оранжевый</t>
  </si>
  <si>
    <t xml:space="preserve">Цвет: ПОДИУМ, КАРКАС ТУМБЫ - белый премиум.                                                                  </t>
  </si>
  <si>
    <t>СТЕНКА ПЕРЕДНЯЯ ДСП  -  белый премиум, зеленый лайм, пинк, тыквенный, бургундский, капучино, голубой горизонт, оранжевый</t>
  </si>
  <si>
    <t xml:space="preserve">Цвет: КАРКАС ТУМБЫ - белый премиум. КРЫШКА ДСП - белый премиум, зеленый лайм, пинк, тыквенный, бургундский, капучино, голубой горизонт, оранжевый                                                  </t>
  </si>
  <si>
    <t xml:space="preserve">Цвет: КАРКАС ТУМБЫ - белый премиум.                                                  </t>
  </si>
  <si>
    <t xml:space="preserve">ДВЕРЬ  ДСП - белый премиум, зеленый лайм, пинк, тыквенный, бургундский, капучино, голубой горизонт, оранжевый </t>
  </si>
  <si>
    <t xml:space="preserve">Цвет: КАРКАС ШКАФА - белый премиум.                                                  </t>
  </si>
  <si>
    <t>Цвет: СТЕЛЛАЖ - белый премиум</t>
  </si>
  <si>
    <t xml:space="preserve">Цвет: КАРКАС ШКАФА - белый премиум. </t>
  </si>
  <si>
    <t xml:space="preserve">ДВЕРЬ ДСП, СТЕНКА ПЕРЕДНЯЯ  ДСП -  белый премиум, зеленый лайм, пинк, тыквенный, бургундский, капучино, голубой горизонт, оранжевый                                                 </t>
  </si>
  <si>
    <t>Цвет: ШКАФ - белый премиум</t>
  </si>
  <si>
    <t xml:space="preserve">ДВЕРЬ ДСП , СТЕНКА ПЕРЕДНЯЯ ДСП - белый премиум, зеленый лайм, пинк, тыквенный, бургундский, капучино, голубой горизонт, оранжевый </t>
  </si>
  <si>
    <t xml:space="preserve">Цвет: КАРКАС ШКАФА - белый премиум.                                                </t>
  </si>
  <si>
    <t>ДВЕРЬ ДСП, СТЕНКА ПЕРЕДНЯЯ ДСП - белый премиум, зеленый лайм, пинк, тыквенный, бургундский, капучино, голубой горизонт, оранжевый</t>
  </si>
  <si>
    <t xml:space="preserve">ДВЕРЬ ДСП, СТЕНКА ПЕРЕДНЯЯ ДСП - белый премиум, зеленый лайм, пинк, тыквенный, бургундский, капучино, голубой горизонт, оранжевый </t>
  </si>
  <si>
    <t xml:space="preserve">Цвет: КАРКАС ШКАФА - белый премиум.                                                    </t>
  </si>
  <si>
    <t xml:space="preserve">ДВЕРЬ ДСП,ПЛАНКА ДСП  - белый премиум, зеленый лайм, пинк, тыквенный, бургундский, капучино, голубой горизонт, оранжевый </t>
  </si>
  <si>
    <t xml:space="preserve">Цвет: КАРКАС ШКАФА - белый премиум. ПОЛКА ДСП - белый премиум, зеленый лайм, пинк, тыквенный, бургундский, капучино, голубой горизонт, оранжевый                                                                                                                       </t>
  </si>
  <si>
    <t>СТЕНКА ВЕРТИКАЛЬНАЯ ДСП, ДВЕРЬ ДСП -  белый премиум, зеленый лайм, пинк, тыквенный, бургундский, капучино, голубой горизонт, оранжевый</t>
  </si>
  <si>
    <t>Цвет: СТЕНКА ВЕРТИКАЛЬНАЯ - белый премиум. ПОЛКА  - белый премиум, зеленый лайм, пинк, тыквенный, бургундский, капучино, голубой горизонт, оранжевый</t>
  </si>
  <si>
    <t xml:space="preserve">Цвет: ПОЛКА НАСТЕННАЯ - белый премиум.                                                         </t>
  </si>
  <si>
    <t xml:space="preserve">ДВЕРЬ ДСП  - белый премиум, зеленый лайм, пинк, тыквенный, бургундский, капучино, голубой горизонт, оранжевый </t>
  </si>
  <si>
    <t>Цвет:  белый премиум, зеленый лайм, пинк, тыквенный, бургундский, капучино, голубой горизонт, оранжевый</t>
  </si>
  <si>
    <t>Цвет:  ПОЛКА: белый премиум  ПОДЛОЖКА ЗЕРКАЛА: белый премиум, зеленый лайм, голубой горизонт, оранжевый, пинк,тыквенный, бургундский, капучино</t>
  </si>
  <si>
    <t>Цвет: ПОЛКА НАСТЕННАЯ - белый премиум, зеленый лайм, пинк, тыквенный, бургундский, капучино, голубой горизонт, оранжевый</t>
  </si>
  <si>
    <t>119071, г. Москва, ул. Орджоникидзе, 10  
+7 (495) 790-7288
infomsk@d-dom.ru     http://ddom-mos.ru</t>
  </si>
</sst>
</file>

<file path=xl/styles.xml><?xml version="1.0" encoding="utf-8"?>
<styleSheet xmlns="http://schemas.openxmlformats.org/spreadsheetml/2006/main">
  <numFmts count="5">
    <numFmt numFmtId="164" formatCode="_-* #,##0_р_._-;\-* #,##0_р_._-;_-* &quot;-&quot;_р_._-;_-@_-"/>
    <numFmt numFmtId="165" formatCode="#,##0.00_р_."/>
    <numFmt numFmtId="166" formatCode="#,##0_р_."/>
    <numFmt numFmtId="167" formatCode="#,##0.0"/>
    <numFmt numFmtId="168" formatCode="#,##0.000"/>
  </numFmts>
  <fonts count="3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11"/>
      <name val="Arial"/>
      <family val="2"/>
      <charset val="204"/>
    </font>
    <font>
      <b/>
      <sz val="10"/>
      <name val="Arial Cyr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9"/>
      <color indexed="9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1"/>
      <color indexed="9"/>
      <name val="Arial"/>
      <family val="2"/>
      <charset val="204"/>
    </font>
    <font>
      <b/>
      <sz val="11"/>
      <color indexed="30"/>
      <name val="Arial Cyr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9"/>
      <name val="Arial Cyr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sz val="9"/>
      <name val="Arial Cyr"/>
      <charset val="204"/>
    </font>
    <font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indexed="9"/>
      <name val="Arial"/>
      <family val="2"/>
      <charset val="204"/>
    </font>
    <font>
      <sz val="9"/>
      <color rgb="FF00B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17"/>
      </left>
      <right/>
      <top/>
      <bottom/>
      <diagonal/>
    </border>
  </borders>
  <cellStyleXfs count="116">
    <xf numFmtId="0" fontId="0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4" fillId="0" borderId="0"/>
    <xf numFmtId="0" fontId="19" fillId="0" borderId="0"/>
    <xf numFmtId="0" fontId="4" fillId="0" borderId="0"/>
    <xf numFmtId="0" fontId="19" fillId="0" borderId="0"/>
    <xf numFmtId="0" fontId="4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Protection="1">
      <protection hidden="1"/>
    </xf>
    <xf numFmtId="0" fontId="6" fillId="0" borderId="1" xfId="0" applyFont="1" applyBorder="1" applyAlignment="1">
      <alignment horizontal="left"/>
    </xf>
    <xf numFmtId="0" fontId="8" fillId="0" borderId="0" xfId="0" applyFont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left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top" wrapText="1"/>
    </xf>
    <xf numFmtId="3" fontId="5" fillId="0" borderId="0" xfId="0" applyNumberFormat="1" applyFont="1" applyFill="1" applyBorder="1" applyAlignment="1" applyProtection="1">
      <alignment horizontal="left" vertical="top"/>
      <protection hidden="1"/>
    </xf>
    <xf numFmtId="0" fontId="0" fillId="0" borderId="0" xfId="0" applyBorder="1" applyAlignment="1">
      <alignment vertical="top"/>
    </xf>
    <xf numFmtId="0" fontId="5" fillId="0" borderId="0" xfId="0" applyFont="1" applyBorder="1"/>
    <xf numFmtId="0" fontId="16" fillId="3" borderId="0" xfId="0" applyFont="1" applyFill="1" applyBorder="1" applyAlignment="1">
      <alignment vertical="top"/>
    </xf>
    <xf numFmtId="0" fontId="0" fillId="0" borderId="0" xfId="0" applyBorder="1" applyAlignment="1">
      <alignment vertical="top" wrapText="1"/>
    </xf>
    <xf numFmtId="3" fontId="17" fillId="0" borderId="0" xfId="0" applyNumberFormat="1" applyFont="1" applyFill="1" applyBorder="1" applyAlignment="1" applyProtection="1">
      <alignment horizontal="left" vertical="top"/>
      <protection hidden="1"/>
    </xf>
    <xf numFmtId="0" fontId="0" fillId="0" borderId="1" xfId="0" applyBorder="1" applyAlignment="1">
      <alignment vertical="top" wrapText="1"/>
    </xf>
    <xf numFmtId="0" fontId="5" fillId="0" borderId="1" xfId="0" applyFont="1" applyBorder="1"/>
    <xf numFmtId="3" fontId="5" fillId="0" borderId="1" xfId="0" applyNumberFormat="1" applyFont="1" applyFill="1" applyBorder="1" applyAlignment="1" applyProtection="1">
      <alignment horizontal="left" vertical="top"/>
      <protection hidden="1"/>
    </xf>
    <xf numFmtId="0" fontId="0" fillId="0" borderId="1" xfId="0" applyBorder="1" applyAlignment="1">
      <alignment vertical="top"/>
    </xf>
    <xf numFmtId="0" fontId="13" fillId="2" borderId="0" xfId="0" applyFont="1" applyFill="1" applyBorder="1" applyAlignment="1">
      <alignment vertical="top"/>
    </xf>
    <xf numFmtId="0" fontId="16" fillId="0" borderId="0" xfId="0" applyFont="1"/>
    <xf numFmtId="0" fontId="0" fillId="0" borderId="0" xfId="0" applyFill="1"/>
    <xf numFmtId="0" fontId="10" fillId="0" borderId="1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>
      <alignment horizontal="center" vertical="top"/>
    </xf>
    <xf numFmtId="0" fontId="0" fillId="0" borderId="4" xfId="0" applyBorder="1" applyAlignment="1">
      <alignment vertical="top"/>
    </xf>
    <xf numFmtId="0" fontId="5" fillId="0" borderId="0" xfId="0" applyFont="1" applyFill="1"/>
    <xf numFmtId="0" fontId="0" fillId="0" borderId="0" xfId="0" applyFill="1" applyBorder="1" applyAlignment="1">
      <alignment vertical="top" wrapText="1"/>
    </xf>
    <xf numFmtId="0" fontId="5" fillId="0" borderId="0" xfId="0" applyFont="1" applyFill="1" applyBorder="1"/>
    <xf numFmtId="0" fontId="10" fillId="0" borderId="3" xfId="0" applyFont="1" applyBorder="1" applyAlignment="1" applyProtection="1">
      <alignment horizontal="left"/>
      <protection hidden="1"/>
    </xf>
    <xf numFmtId="0" fontId="0" fillId="0" borderId="3" xfId="0" applyBorder="1" applyAlignment="1">
      <alignment vertical="top" wrapText="1"/>
    </xf>
    <xf numFmtId="0" fontId="11" fillId="0" borderId="1" xfId="0" applyFont="1" applyBorder="1" applyAlignment="1" applyProtection="1">
      <alignment horizontal="left"/>
      <protection hidden="1"/>
    </xf>
    <xf numFmtId="0" fontId="21" fillId="0" borderId="1" xfId="0" applyFont="1" applyBorder="1" applyAlignment="1" applyProtection="1">
      <alignment horizontal="left" wrapText="1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left" wrapText="1"/>
      <protection hidden="1"/>
    </xf>
    <xf numFmtId="0" fontId="10" fillId="0" borderId="1" xfId="0" applyFont="1" applyFill="1" applyBorder="1" applyAlignment="1" applyProtection="1">
      <alignment horizontal="left" wrapText="1"/>
      <protection hidden="1"/>
    </xf>
    <xf numFmtId="0" fontId="5" fillId="0" borderId="0" xfId="0" applyFont="1"/>
    <xf numFmtId="0" fontId="5" fillId="0" borderId="0" xfId="0" applyFont="1" applyProtection="1">
      <protection hidden="1"/>
    </xf>
    <xf numFmtId="0" fontId="10" fillId="0" borderId="1" xfId="0" applyFont="1" applyBorder="1" applyAlignment="1" applyProtection="1">
      <alignment horizontal="left" wrapText="1"/>
      <protection hidden="1"/>
    </xf>
    <xf numFmtId="0" fontId="9" fillId="0" borderId="0" xfId="0" applyFont="1" applyFill="1" applyBorder="1" applyAlignment="1" applyProtection="1">
      <alignment horizontal="centerContinuous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9" fillId="0" borderId="1" xfId="0" applyFont="1" applyFill="1" applyBorder="1" applyAlignment="1" applyProtection="1">
      <alignment horizontal="centerContinuous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left" wrapText="1"/>
      <protection hidden="1"/>
    </xf>
    <xf numFmtId="0" fontId="10" fillId="0" borderId="0" xfId="0" applyFont="1" applyBorder="1" applyAlignment="1" applyProtection="1">
      <alignment horizontal="left"/>
      <protection hidden="1"/>
    </xf>
    <xf numFmtId="0" fontId="10" fillId="0" borderId="0" xfId="0" applyFont="1" applyFill="1" applyBorder="1" applyAlignment="1" applyProtection="1">
      <alignment horizontal="left" wrapText="1"/>
      <protection hidden="1"/>
    </xf>
    <xf numFmtId="0" fontId="0" fillId="0" borderId="4" xfId="0" applyBorder="1"/>
    <xf numFmtId="3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 applyProtection="1">
      <alignment horizontal="left" vertical="center"/>
      <protection hidden="1"/>
    </xf>
    <xf numFmtId="0" fontId="10" fillId="0" borderId="1" xfId="0" applyFont="1" applyBorder="1" applyProtection="1">
      <protection hidden="1"/>
    </xf>
    <xf numFmtId="0" fontId="22" fillId="0" borderId="1" xfId="0" applyFont="1" applyFill="1" applyBorder="1" applyAlignment="1" applyProtection="1">
      <alignment vertical="center"/>
      <protection hidden="1"/>
    </xf>
    <xf numFmtId="0" fontId="22" fillId="0" borderId="1" xfId="0" applyFont="1" applyFill="1" applyBorder="1" applyAlignment="1" applyProtection="1">
      <alignment horizontal="left" vertical="center"/>
      <protection hidden="1"/>
    </xf>
    <xf numFmtId="0" fontId="0" fillId="0" borderId="4" xfId="0" applyBorder="1" applyAlignment="1">
      <alignment vertical="top" wrapText="1"/>
    </xf>
    <xf numFmtId="4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0" xfId="0" applyNumberFormat="1" applyFont="1" applyFill="1" applyBorder="1" applyAlignment="1" applyProtection="1">
      <alignment horizontal="center" vertical="center" wrapText="1"/>
      <protection hidden="1"/>
    </xf>
    <xf numFmtId="1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1" fontId="10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10" fillId="0" borderId="0" xfId="0" applyNumberFormat="1" applyFont="1" applyFill="1" applyBorder="1" applyAlignment="1" applyProtection="1">
      <alignment horizontal="center" vertical="center" wrapText="1"/>
      <protection hidden="1"/>
    </xf>
    <xf numFmtId="167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167" fontId="10" fillId="0" borderId="1" xfId="0" applyNumberFormat="1" applyFont="1" applyFill="1" applyBorder="1" applyAlignment="1" applyProtection="1">
      <alignment horizontal="center" vertical="center" wrapText="1"/>
      <protection hidden="1"/>
    </xf>
    <xf numFmtId="167" fontId="10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left" wrapText="1"/>
      <protection hidden="1"/>
    </xf>
    <xf numFmtId="0" fontId="10" fillId="0" borderId="0" xfId="0" applyFont="1" applyBorder="1" applyAlignment="1" applyProtection="1">
      <alignment horizontal="left" wrapText="1"/>
      <protection hidden="1"/>
    </xf>
    <xf numFmtId="0" fontId="10" fillId="0" borderId="1" xfId="0" applyFont="1" applyBorder="1" applyAlignment="1" applyProtection="1">
      <alignment horizontal="left" wrapText="1"/>
      <protection hidden="1"/>
    </xf>
    <xf numFmtId="0" fontId="10" fillId="0" borderId="4" xfId="0" applyFont="1" applyBorder="1" applyAlignment="1" applyProtection="1">
      <alignment horizontal="left"/>
      <protection hidden="1"/>
    </xf>
    <xf numFmtId="0" fontId="15" fillId="2" borderId="0" xfId="0" applyFont="1" applyFill="1" applyBorder="1" applyAlignment="1">
      <alignment horizontal="center" vertical="center"/>
    </xf>
    <xf numFmtId="3" fontId="13" fillId="0" borderId="0" xfId="0" applyNumberFormat="1" applyFont="1" applyAlignment="1">
      <alignment horizontal="left" vertical="center"/>
    </xf>
    <xf numFmtId="3" fontId="13" fillId="0" borderId="0" xfId="0" applyNumberFormat="1" applyFont="1" applyAlignment="1">
      <alignment horizontal="right" vertical="center"/>
    </xf>
    <xf numFmtId="167" fontId="9" fillId="0" borderId="0" xfId="0" applyNumberFormat="1" applyFont="1" applyFill="1" applyBorder="1" applyAlignment="1" applyProtection="1">
      <alignment horizontal="center" vertical="center"/>
      <protection hidden="1"/>
    </xf>
    <xf numFmtId="4" fontId="9" fillId="0" borderId="0" xfId="0" applyNumberFormat="1" applyFont="1" applyFill="1" applyBorder="1" applyAlignment="1" applyProtection="1">
      <alignment horizontal="center" vertical="center"/>
      <protection hidden="1"/>
    </xf>
    <xf numFmtId="1" fontId="9" fillId="0" borderId="0" xfId="0" applyNumberFormat="1" applyFont="1" applyFill="1" applyBorder="1" applyAlignment="1" applyProtection="1">
      <alignment horizontal="center" vertical="center"/>
      <protection hidden="1"/>
    </xf>
    <xf numFmtId="167" fontId="9" fillId="0" borderId="1" xfId="0" applyNumberFormat="1" applyFont="1" applyFill="1" applyBorder="1" applyAlignment="1" applyProtection="1">
      <alignment horizontal="center" vertical="center"/>
      <protection hidden="1"/>
    </xf>
    <xf numFmtId="4" fontId="9" fillId="0" borderId="1" xfId="0" applyNumberFormat="1" applyFont="1" applyFill="1" applyBorder="1" applyAlignment="1" applyProtection="1">
      <alignment horizontal="center" vertical="center"/>
      <protection hidden="1"/>
    </xf>
    <xf numFmtId="1" fontId="9" fillId="0" borderId="1" xfId="0" applyNumberFormat="1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>
      <alignment horizontal="center" vertical="center" wrapText="1"/>
    </xf>
    <xf numFmtId="167" fontId="16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hidden="1"/>
    </xf>
    <xf numFmtId="167" fontId="5" fillId="0" borderId="0" xfId="0" applyNumberFormat="1" applyFont="1" applyAlignment="1" applyProtection="1">
      <alignment horizontal="center" vertical="center"/>
      <protection hidden="1"/>
    </xf>
    <xf numFmtId="4" fontId="5" fillId="0" borderId="0" xfId="0" applyNumberFormat="1" applyFont="1" applyAlignment="1" applyProtection="1">
      <alignment horizontal="center" vertical="center"/>
      <protection hidden="1"/>
    </xf>
    <xf numFmtId="1" fontId="5" fillId="0" borderId="0" xfId="0" applyNumberFormat="1" applyFont="1" applyAlignment="1" applyProtection="1">
      <alignment horizontal="center" vertical="center"/>
      <protection hidden="1"/>
    </xf>
    <xf numFmtId="164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" fontId="15" fillId="0" borderId="0" xfId="0" applyNumberFormat="1" applyFont="1" applyBorder="1" applyAlignment="1">
      <alignment horizontal="center" vertical="center"/>
    </xf>
    <xf numFmtId="164" fontId="12" fillId="3" borderId="0" xfId="0" applyNumberFormat="1" applyFont="1" applyFill="1" applyAlignment="1">
      <alignment horizontal="center" vertical="center"/>
    </xf>
    <xf numFmtId="167" fontId="15" fillId="3" borderId="0" xfId="0" applyNumberFormat="1" applyFont="1" applyFill="1" applyAlignment="1">
      <alignment horizontal="center" vertical="center"/>
    </xf>
    <xf numFmtId="4" fontId="15" fillId="3" borderId="0" xfId="0" applyNumberFormat="1" applyFont="1" applyFill="1" applyAlignment="1">
      <alignment horizontal="center" vertical="center"/>
    </xf>
    <xf numFmtId="1" fontId="15" fillId="3" borderId="0" xfId="0" applyNumberFormat="1" applyFont="1" applyFill="1" applyAlignment="1">
      <alignment horizontal="center" vertical="center"/>
    </xf>
    <xf numFmtId="3" fontId="17" fillId="0" borderId="0" xfId="0" applyNumberFormat="1" applyFont="1" applyFill="1" applyBorder="1" applyAlignment="1" applyProtection="1">
      <alignment horizontal="center" vertical="center"/>
      <protection hidden="1"/>
    </xf>
    <xf numFmtId="167" fontId="17" fillId="0" borderId="0" xfId="0" applyNumberFormat="1" applyFont="1" applyFill="1" applyBorder="1" applyAlignment="1" applyProtection="1">
      <alignment horizontal="center" vertical="center"/>
      <protection hidden="1"/>
    </xf>
    <xf numFmtId="4" fontId="17" fillId="0" borderId="0" xfId="0" applyNumberFormat="1" applyFont="1" applyFill="1" applyBorder="1" applyAlignment="1" applyProtection="1">
      <alignment horizontal="center" vertical="center"/>
      <protection hidden="1"/>
    </xf>
    <xf numFmtId="1" fontId="17" fillId="0" borderId="0" xfId="0" applyNumberFormat="1" applyFont="1" applyFill="1" applyBorder="1" applyAlignment="1" applyProtection="1">
      <alignment horizontal="center" vertical="center"/>
      <protection hidden="1"/>
    </xf>
    <xf numFmtId="16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7" fontId="15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hidden="1"/>
    </xf>
    <xf numFmtId="167" fontId="10" fillId="0" borderId="1" xfId="0" applyNumberFormat="1" applyFont="1" applyBorder="1" applyAlignment="1" applyProtection="1">
      <alignment horizontal="center" vertical="center"/>
      <protection hidden="1"/>
    </xf>
    <xf numFmtId="4" fontId="10" fillId="0" borderId="1" xfId="0" applyNumberFormat="1" applyFont="1" applyBorder="1" applyAlignment="1" applyProtection="1">
      <alignment horizontal="center" vertical="center"/>
      <protection hidden="1"/>
    </xf>
    <xf numFmtId="1" fontId="10" fillId="0" borderId="1" xfId="0" applyNumberFormat="1" applyFont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>
      <alignment horizontal="center" vertical="center"/>
    </xf>
    <xf numFmtId="167" fontId="15" fillId="2" borderId="0" xfId="0" applyNumberFormat="1" applyFont="1" applyFill="1" applyBorder="1" applyAlignment="1">
      <alignment horizontal="center" vertical="center"/>
    </xf>
    <xf numFmtId="4" fontId="15" fillId="2" borderId="0" xfId="0" applyNumberFormat="1" applyFont="1" applyFill="1" applyBorder="1" applyAlignment="1">
      <alignment horizontal="center" vertical="center"/>
    </xf>
    <xf numFmtId="1" fontId="15" fillId="2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7" fontId="15" fillId="0" borderId="0" xfId="0" applyNumberFormat="1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167" fontId="15" fillId="0" borderId="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/>
      <protection hidden="1"/>
    </xf>
    <xf numFmtId="167" fontId="10" fillId="0" borderId="0" xfId="0" applyNumberFormat="1" applyFont="1" applyBorder="1" applyAlignment="1" applyProtection="1">
      <alignment horizontal="center" vertical="center"/>
      <protection hidden="1"/>
    </xf>
    <xf numFmtId="4" fontId="10" fillId="0" borderId="0" xfId="0" applyNumberFormat="1" applyFont="1" applyBorder="1" applyAlignment="1" applyProtection="1">
      <alignment horizontal="center" vertical="center"/>
      <protection hidden="1"/>
    </xf>
    <xf numFmtId="1" fontId="10" fillId="0" borderId="0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 wrapText="1"/>
      <protection hidden="1"/>
    </xf>
    <xf numFmtId="167" fontId="21" fillId="0" borderId="0" xfId="0" applyNumberFormat="1" applyFont="1" applyBorder="1" applyAlignment="1" applyProtection="1">
      <alignment horizontal="center" vertical="center" wrapText="1"/>
      <protection hidden="1"/>
    </xf>
    <xf numFmtId="4" fontId="21" fillId="0" borderId="0" xfId="0" applyNumberFormat="1" applyFont="1" applyBorder="1" applyAlignment="1" applyProtection="1">
      <alignment horizontal="center" vertical="center" wrapText="1"/>
      <protection hidden="1"/>
    </xf>
    <xf numFmtId="1" fontId="21" fillId="0" borderId="0" xfId="0" applyNumberFormat="1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167" fontId="21" fillId="0" borderId="1" xfId="0" applyNumberFormat="1" applyFont="1" applyBorder="1" applyAlignment="1" applyProtection="1">
      <alignment horizontal="center" vertical="center" wrapText="1"/>
      <protection hidden="1"/>
    </xf>
    <xf numFmtId="4" fontId="21" fillId="0" borderId="1" xfId="0" applyNumberFormat="1" applyFont="1" applyBorder="1" applyAlignment="1" applyProtection="1">
      <alignment horizontal="center" vertical="center" wrapText="1"/>
      <protection hidden="1"/>
    </xf>
    <xf numFmtId="1" fontId="21" fillId="0" borderId="1" xfId="0" applyNumberFormat="1" applyFont="1" applyBorder="1" applyAlignment="1" applyProtection="1">
      <alignment horizontal="center" vertical="center" wrapText="1"/>
      <protection hidden="1"/>
    </xf>
    <xf numFmtId="1" fontId="15" fillId="3" borderId="0" xfId="0" applyNumberFormat="1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164" fontId="13" fillId="3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  <protection hidden="1"/>
    </xf>
    <xf numFmtId="167" fontId="10" fillId="0" borderId="0" xfId="0" applyNumberFormat="1" applyFont="1" applyBorder="1" applyAlignment="1" applyProtection="1">
      <alignment horizontal="center" vertical="center" wrapText="1"/>
      <protection hidden="1"/>
    </xf>
    <xf numFmtId="4" fontId="10" fillId="0" borderId="0" xfId="0" applyNumberFormat="1" applyFont="1" applyBorder="1" applyAlignment="1" applyProtection="1">
      <alignment horizontal="center" vertical="center" wrapText="1"/>
      <protection hidden="1"/>
    </xf>
    <xf numFmtId="1" fontId="10" fillId="0" borderId="0" xfId="0" applyNumberFormat="1" applyFont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hidden="1"/>
    </xf>
    <xf numFmtId="167" fontId="10" fillId="0" borderId="1" xfId="0" applyNumberFormat="1" applyFont="1" applyBorder="1" applyAlignment="1" applyProtection="1">
      <alignment horizontal="center" vertical="center" wrapText="1"/>
      <protection hidden="1"/>
    </xf>
    <xf numFmtId="4" fontId="10" fillId="0" borderId="1" xfId="0" applyNumberFormat="1" applyFont="1" applyBorder="1" applyAlignment="1" applyProtection="1">
      <alignment horizontal="center" vertical="center" wrapText="1"/>
      <protection hidden="1"/>
    </xf>
    <xf numFmtId="1" fontId="10" fillId="0" borderId="1" xfId="0" applyNumberFormat="1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167" fontId="10" fillId="0" borderId="3" xfId="0" applyNumberFormat="1" applyFont="1" applyBorder="1" applyAlignment="1" applyProtection="1">
      <alignment horizontal="center" vertical="center"/>
      <protection hidden="1"/>
    </xf>
    <xf numFmtId="4" fontId="10" fillId="0" borderId="3" xfId="0" applyNumberFormat="1" applyFont="1" applyBorder="1" applyAlignment="1" applyProtection="1">
      <alignment horizontal="center" vertical="center"/>
      <protection hidden="1"/>
    </xf>
    <xf numFmtId="1" fontId="10" fillId="0" borderId="3" xfId="0" applyNumberFormat="1" applyFont="1" applyBorder="1" applyAlignment="1" applyProtection="1">
      <alignment horizontal="center" vertical="center"/>
      <protection hidden="1"/>
    </xf>
    <xf numFmtId="0" fontId="0" fillId="0" borderId="3" xfId="0" applyBorder="1" applyAlignment="1">
      <alignment horizontal="center" vertical="center" wrapText="1"/>
    </xf>
    <xf numFmtId="167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7" fontId="0" fillId="0" borderId="4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7" fontId="0" fillId="0" borderId="0" xfId="0" applyNumberForma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4" fontId="12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8" fillId="0" borderId="0" xfId="0" applyNumberFormat="1" applyFont="1" applyAlignment="1" applyProtection="1">
      <alignment horizontal="right" vertical="center"/>
      <protection hidden="1"/>
    </xf>
    <xf numFmtId="3" fontId="10" fillId="0" borderId="3" xfId="0" applyNumberFormat="1" applyFont="1" applyFill="1" applyBorder="1" applyAlignment="1" applyProtection="1">
      <alignment horizontal="right" vertical="center" wrapText="1"/>
      <protection hidden="1"/>
    </xf>
    <xf numFmtId="3" fontId="13" fillId="3" borderId="0" xfId="0" applyNumberFormat="1" applyFont="1" applyFill="1" applyBorder="1" applyAlignment="1">
      <alignment horizontal="right" vertical="center"/>
    </xf>
    <xf numFmtId="3" fontId="13" fillId="3" borderId="0" xfId="0" applyNumberFormat="1" applyFont="1" applyFill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 applyProtection="1">
      <alignment horizontal="right" vertical="center"/>
      <protection hidden="1"/>
    </xf>
    <xf numFmtId="3" fontId="13" fillId="2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3" fontId="9" fillId="0" borderId="0" xfId="0" applyNumberFormat="1" applyFont="1" applyFill="1" applyBorder="1" applyAlignment="1" applyProtection="1">
      <alignment horizontal="right" vertical="center"/>
      <protection hidden="1"/>
    </xf>
    <xf numFmtId="3" fontId="9" fillId="0" borderId="1" xfId="0" applyNumberFormat="1" applyFont="1" applyFill="1" applyBorder="1" applyAlignment="1" applyProtection="1">
      <alignment horizontal="right" vertical="center"/>
      <protection hidden="1"/>
    </xf>
    <xf numFmtId="3" fontId="17" fillId="0" borderId="0" xfId="0" applyNumberFormat="1" applyFont="1" applyFill="1" applyBorder="1" applyAlignment="1" applyProtection="1">
      <alignment horizontal="right" vertical="center"/>
      <protection hidden="1"/>
    </xf>
    <xf numFmtId="3" fontId="10" fillId="0" borderId="0" xfId="0" applyNumberFormat="1" applyFont="1" applyBorder="1" applyAlignment="1" applyProtection="1">
      <alignment horizontal="right" vertical="center"/>
      <protection hidden="1"/>
    </xf>
    <xf numFmtId="3" fontId="21" fillId="0" borderId="0" xfId="0" applyNumberFormat="1" applyFont="1" applyBorder="1" applyAlignment="1" applyProtection="1">
      <alignment horizontal="right" vertical="center" wrapText="1"/>
      <protection hidden="1"/>
    </xf>
    <xf numFmtId="3" fontId="21" fillId="0" borderId="1" xfId="0" applyNumberFormat="1" applyFont="1" applyBorder="1" applyAlignment="1" applyProtection="1">
      <alignment horizontal="right" vertical="center" wrapText="1"/>
      <protection hidden="1"/>
    </xf>
    <xf numFmtId="3" fontId="10" fillId="0" borderId="0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1" xfId="0" applyNumberFormat="1" applyFont="1" applyFill="1" applyBorder="1" applyAlignment="1" applyProtection="1">
      <alignment horizontal="right" vertical="center" wrapText="1"/>
      <protection hidden="1"/>
    </xf>
    <xf numFmtId="165" fontId="10" fillId="0" borderId="0" xfId="0" applyNumberFormat="1" applyFont="1" applyBorder="1" applyAlignment="1" applyProtection="1">
      <alignment horizontal="right" vertical="center"/>
      <protection hidden="1"/>
    </xf>
    <xf numFmtId="165" fontId="10" fillId="0" borderId="1" xfId="0" applyNumberFormat="1" applyFont="1" applyBorder="1" applyAlignment="1" applyProtection="1">
      <alignment horizontal="right" vertical="center"/>
      <protection hidden="1"/>
    </xf>
    <xf numFmtId="165" fontId="13" fillId="2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 applyAlignment="1" applyProtection="1">
      <alignment horizontal="right" vertical="center" wrapText="1"/>
      <protection hidden="1"/>
    </xf>
    <xf numFmtId="3" fontId="10" fillId="0" borderId="1" xfId="0" applyNumberFormat="1" applyFont="1" applyBorder="1" applyAlignment="1" applyProtection="1">
      <alignment horizontal="right" vertical="center" wrapText="1"/>
      <protection hidden="1"/>
    </xf>
    <xf numFmtId="3" fontId="10" fillId="0" borderId="3" xfId="0" applyNumberFormat="1" applyFont="1" applyBorder="1" applyAlignment="1" applyProtection="1">
      <alignment horizontal="right" vertical="center"/>
      <protection hidden="1"/>
    </xf>
    <xf numFmtId="3" fontId="0" fillId="0" borderId="3" xfId="0" applyNumberFormat="1" applyBorder="1" applyAlignment="1">
      <alignment horizontal="right" vertical="center" wrapText="1"/>
    </xf>
    <xf numFmtId="3" fontId="0" fillId="0" borderId="4" xfId="0" applyNumberFormat="1" applyBorder="1" applyAlignment="1">
      <alignment horizontal="right" vertical="center" wrapText="1"/>
    </xf>
    <xf numFmtId="3" fontId="0" fillId="0" borderId="0" xfId="0" applyNumberFormat="1" applyBorder="1" applyAlignment="1">
      <alignment horizontal="right" vertical="center" wrapText="1"/>
    </xf>
    <xf numFmtId="3" fontId="16" fillId="0" borderId="1" xfId="0" applyNumberFormat="1" applyFont="1" applyBorder="1" applyAlignment="1">
      <alignment horizontal="right" vertical="center" wrapText="1"/>
    </xf>
    <xf numFmtId="167" fontId="25" fillId="3" borderId="0" xfId="0" applyNumberFormat="1" applyFont="1" applyFill="1" applyAlignment="1">
      <alignment horizontal="center" vertical="center"/>
    </xf>
    <xf numFmtId="1" fontId="23" fillId="0" borderId="1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165" fontId="26" fillId="0" borderId="0" xfId="1" applyNumberFormat="1" applyFont="1" applyFill="1" applyAlignment="1">
      <alignment horizontal="right"/>
    </xf>
    <xf numFmtId="0" fontId="10" fillId="0" borderId="0" xfId="2" applyFont="1" applyFill="1" applyBorder="1"/>
    <xf numFmtId="166" fontId="10" fillId="0" borderId="0" xfId="2" applyNumberFormat="1" applyFont="1" applyFill="1" applyBorder="1" applyAlignment="1">
      <alignment horizontal="center"/>
    </xf>
    <xf numFmtId="0" fontId="7" fillId="4" borderId="2" xfId="2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right"/>
    </xf>
    <xf numFmtId="0" fontId="26" fillId="0" borderId="0" xfId="1" applyFont="1" applyFill="1" applyBorder="1"/>
    <xf numFmtId="166" fontId="26" fillId="0" borderId="0" xfId="1" applyNumberFormat="1" applyFont="1" applyFill="1" applyBorder="1" applyAlignment="1">
      <alignment horizontal="center"/>
    </xf>
    <xf numFmtId="0" fontId="7" fillId="5" borderId="2" xfId="1" applyFont="1" applyFill="1" applyBorder="1" applyAlignment="1">
      <alignment horizontal="center" vertical="center"/>
    </xf>
    <xf numFmtId="165" fontId="26" fillId="0" borderId="0" xfId="1" applyNumberFormat="1" applyFont="1" applyFill="1" applyBorder="1" applyAlignment="1">
      <alignment horizontal="right"/>
    </xf>
    <xf numFmtId="166" fontId="7" fillId="4" borderId="2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165" fontId="7" fillId="4" borderId="2" xfId="1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 applyProtection="1">
      <alignment horizontal="left" vertical="top"/>
      <protection hidden="1"/>
    </xf>
    <xf numFmtId="0" fontId="10" fillId="0" borderId="2" xfId="0" applyFont="1" applyBorder="1" applyAlignment="1">
      <alignment wrapText="1"/>
    </xf>
    <xf numFmtId="3" fontId="10" fillId="0" borderId="2" xfId="0" applyNumberFormat="1" applyFont="1" applyBorder="1" applyAlignment="1" applyProtection="1">
      <alignment vertical="top"/>
      <protection hidden="1"/>
    </xf>
    <xf numFmtId="0" fontId="10" fillId="0" borderId="0" xfId="0" applyFont="1"/>
    <xf numFmtId="3" fontId="10" fillId="0" borderId="2" xfId="10" applyNumberFormat="1" applyFont="1" applyFill="1" applyBorder="1" applyAlignment="1" applyProtection="1">
      <alignment horizontal="left" vertical="top"/>
      <protection hidden="1"/>
    </xf>
    <xf numFmtId="0" fontId="27" fillId="0" borderId="2" xfId="11" applyFont="1" applyBorder="1"/>
    <xf numFmtId="0" fontId="26" fillId="0" borderId="0" xfId="1" applyFont="1" applyBorder="1"/>
    <xf numFmtId="10" fontId="26" fillId="0" borderId="0" xfId="1" applyNumberFormat="1" applyFont="1" applyBorder="1"/>
    <xf numFmtId="3" fontId="10" fillId="0" borderId="0" xfId="10" applyNumberFormat="1" applyFont="1" applyFill="1" applyBorder="1" applyAlignment="1" applyProtection="1">
      <alignment horizontal="left" vertical="top"/>
      <protection hidden="1"/>
    </xf>
    <xf numFmtId="0" fontId="10" fillId="0" borderId="2" xfId="0" applyFont="1" applyBorder="1" applyAlignment="1">
      <alignment vertical="top" wrapText="1"/>
    </xf>
    <xf numFmtId="0" fontId="27" fillId="0" borderId="2" xfId="82" applyFont="1" applyBorder="1"/>
    <xf numFmtId="0" fontId="27" fillId="0" borderId="2" xfId="31" applyFont="1" applyBorder="1"/>
    <xf numFmtId="0" fontId="27" fillId="0" borderId="0" xfId="11" applyFont="1" applyBorder="1"/>
    <xf numFmtId="0" fontId="10" fillId="0" borderId="2" xfId="10" applyFont="1" applyBorder="1" applyAlignment="1">
      <alignment horizontal="left" vertical="top" wrapText="1"/>
    </xf>
    <xf numFmtId="0" fontId="27" fillId="0" borderId="2" xfId="101" applyFont="1" applyBorder="1"/>
    <xf numFmtId="0" fontId="27" fillId="0" borderId="2" xfId="36" applyFont="1" applyBorder="1"/>
    <xf numFmtId="0" fontId="29" fillId="0" borderId="2" xfId="0" applyFont="1" applyBorder="1" applyAlignment="1">
      <alignment horizontal="right"/>
    </xf>
    <xf numFmtId="3" fontId="29" fillId="0" borderId="2" xfId="0" applyNumberFormat="1" applyFont="1" applyBorder="1" applyAlignment="1">
      <alignment horizontal="right"/>
    </xf>
    <xf numFmtId="0" fontId="28" fillId="6" borderId="0" xfId="0" applyFont="1" applyFill="1" applyAlignment="1" applyProtection="1">
      <alignment horizontal="center"/>
      <protection hidden="1"/>
    </xf>
    <xf numFmtId="0" fontId="15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 applyProtection="1">
      <alignment horizontal="left" wrapText="1"/>
      <protection hidden="1"/>
    </xf>
    <xf numFmtId="0" fontId="23" fillId="0" borderId="0" xfId="0" applyFont="1" applyAlignment="1" applyProtection="1">
      <alignment horizontal="right" vertical="center" wrapText="1"/>
      <protection hidden="1"/>
    </xf>
    <xf numFmtId="0" fontId="24" fillId="6" borderId="0" xfId="0" applyFont="1" applyFill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left" wrapText="1"/>
      <protection hidden="1"/>
    </xf>
    <xf numFmtId="49" fontId="10" fillId="0" borderId="6" xfId="9" applyNumberFormat="1" applyFont="1" applyFill="1" applyBorder="1" applyAlignment="1" applyProtection="1">
      <alignment horizontal="center" vertical="center" wrapText="1"/>
      <protection hidden="1"/>
    </xf>
    <xf numFmtId="49" fontId="10" fillId="0" borderId="0" xfId="9" applyNumberFormat="1" applyFont="1" applyFill="1" applyBorder="1" applyAlignment="1" applyProtection="1">
      <alignment horizontal="center" vertical="center" wrapText="1"/>
      <protection hidden="1"/>
    </xf>
  </cellXfs>
  <cellStyles count="116">
    <cellStyle name="Обычный" xfId="0" builtinId="0"/>
    <cellStyle name="Обычный 10" xfId="82"/>
    <cellStyle name="Обычный 11" xfId="101"/>
    <cellStyle name="Обычный 2" xfId="1"/>
    <cellStyle name="Обычный 2 2" xfId="2"/>
    <cellStyle name="Обычный 2 3" xfId="3"/>
    <cellStyle name="Обычный 2 4" xfId="10"/>
    <cellStyle name="Обычный 2 5" xfId="55"/>
    <cellStyle name="Обычный 2 6" xfId="59"/>
    <cellStyle name="Обычный 2 7" xfId="57"/>
    <cellStyle name="Обычный 2 8" xfId="61"/>
    <cellStyle name="Обычный 3" xfId="9"/>
    <cellStyle name="Обычный 3 2" xfId="4"/>
    <cellStyle name="Обычный 3 3" xfId="5"/>
    <cellStyle name="Обычный 3 4" xfId="6"/>
    <cellStyle name="Обычный 3 5" xfId="7"/>
    <cellStyle name="Обычный 3 6" xfId="8"/>
    <cellStyle name="Обычный 4" xfId="29"/>
    <cellStyle name="Обычный 4 2" xfId="31"/>
    <cellStyle name="Обычный 4 3" xfId="34"/>
    <cellStyle name="Обычный 4 4" xfId="30"/>
    <cellStyle name="Обычный 4 5" xfId="85"/>
    <cellStyle name="Обычный 5" xfId="60"/>
    <cellStyle name="Обычный 6" xfId="56"/>
    <cellStyle name="Обычный 7" xfId="58"/>
    <cellStyle name="Обычный 8" xfId="36"/>
    <cellStyle name="Обычный 9" xfId="11"/>
    <cellStyle name="Обычный 9 10" xfId="20"/>
    <cellStyle name="Обычный 9 10 2" xfId="46"/>
    <cellStyle name="Обычный 9 10 3" xfId="72"/>
    <cellStyle name="Обычный 9 10 4" xfId="91"/>
    <cellStyle name="Обычный 9 10 5" xfId="107"/>
    <cellStyle name="Обычный 9 11" xfId="21"/>
    <cellStyle name="Обычный 9 11 2" xfId="47"/>
    <cellStyle name="Обычный 9 11 3" xfId="73"/>
    <cellStyle name="Обычный 9 11 4" xfId="92"/>
    <cellStyle name="Обычный 9 11 5" xfId="108"/>
    <cellStyle name="Обычный 9 12" xfId="22"/>
    <cellStyle name="Обычный 9 12 2" xfId="48"/>
    <cellStyle name="Обычный 9 12 3" xfId="74"/>
    <cellStyle name="Обычный 9 12 4" xfId="93"/>
    <cellStyle name="Обычный 9 12 5" xfId="109"/>
    <cellStyle name="Обычный 9 13" xfId="23"/>
    <cellStyle name="Обычный 9 13 2" xfId="49"/>
    <cellStyle name="Обычный 9 13 3" xfId="75"/>
    <cellStyle name="Обычный 9 13 4" xfId="94"/>
    <cellStyle name="Обычный 9 13 5" xfId="110"/>
    <cellStyle name="Обычный 9 14" xfId="24"/>
    <cellStyle name="Обычный 9 14 2" xfId="50"/>
    <cellStyle name="Обычный 9 14 3" xfId="76"/>
    <cellStyle name="Обычный 9 14 4" xfId="95"/>
    <cellStyle name="Обычный 9 14 5" xfId="111"/>
    <cellStyle name="Обычный 9 15" xfId="25"/>
    <cellStyle name="Обычный 9 15 2" xfId="51"/>
    <cellStyle name="Обычный 9 15 3" xfId="77"/>
    <cellStyle name="Обычный 9 15 4" xfId="96"/>
    <cellStyle name="Обычный 9 15 5" xfId="112"/>
    <cellStyle name="Обычный 9 16" xfId="26"/>
    <cellStyle name="Обычный 9 16 2" xfId="52"/>
    <cellStyle name="Обычный 9 16 3" xfId="78"/>
    <cellStyle name="Обычный 9 16 4" xfId="97"/>
    <cellStyle name="Обычный 9 16 5" xfId="113"/>
    <cellStyle name="Обычный 9 17" xfId="27"/>
    <cellStyle name="Обычный 9 17 2" xfId="53"/>
    <cellStyle name="Обычный 9 17 3" xfId="79"/>
    <cellStyle name="Обычный 9 17 4" xfId="98"/>
    <cellStyle name="Обычный 9 17 5" xfId="114"/>
    <cellStyle name="Обычный 9 18" xfId="28"/>
    <cellStyle name="Обычный 9 18 2" xfId="54"/>
    <cellStyle name="Обычный 9 18 3" xfId="80"/>
    <cellStyle name="Обычный 9 18 4" xfId="99"/>
    <cellStyle name="Обычный 9 18 5" xfId="115"/>
    <cellStyle name="Обычный 9 19" xfId="37"/>
    <cellStyle name="Обычный 9 2" xfId="12"/>
    <cellStyle name="Обычный 9 2 2" xfId="38"/>
    <cellStyle name="Обычный 9 2 3" xfId="64"/>
    <cellStyle name="Обычный 9 2 4" xfId="62"/>
    <cellStyle name="Обычный 9 2 5" xfId="83"/>
    <cellStyle name="Обычный 9 20" xfId="63"/>
    <cellStyle name="Обычный 9 21" xfId="81"/>
    <cellStyle name="Обычный 9 22" xfId="100"/>
    <cellStyle name="Обычный 9 3" xfId="13"/>
    <cellStyle name="Обычный 9 3 2" xfId="39"/>
    <cellStyle name="Обычный 9 3 3" xfId="65"/>
    <cellStyle name="Обычный 9 3 4" xfId="33"/>
    <cellStyle name="Обычный 9 3 5" xfId="32"/>
    <cellStyle name="Обычный 9 4" xfId="14"/>
    <cellStyle name="Обычный 9 4 2" xfId="40"/>
    <cellStyle name="Обычный 9 4 3" xfId="66"/>
    <cellStyle name="Обычный 9 4 4" xfId="35"/>
    <cellStyle name="Обычный 9 4 5" xfId="84"/>
    <cellStyle name="Обычный 9 5" xfId="15"/>
    <cellStyle name="Обычный 9 5 2" xfId="41"/>
    <cellStyle name="Обычный 9 5 3" xfId="67"/>
    <cellStyle name="Обычный 9 5 4" xfId="86"/>
    <cellStyle name="Обычный 9 5 5" xfId="102"/>
    <cellStyle name="Обычный 9 6" xfId="16"/>
    <cellStyle name="Обычный 9 6 2" xfId="42"/>
    <cellStyle name="Обычный 9 6 3" xfId="68"/>
    <cellStyle name="Обычный 9 6 4" xfId="87"/>
    <cellStyle name="Обычный 9 6 5" xfId="103"/>
    <cellStyle name="Обычный 9 7" xfId="17"/>
    <cellStyle name="Обычный 9 7 2" xfId="43"/>
    <cellStyle name="Обычный 9 7 3" xfId="69"/>
    <cellStyle name="Обычный 9 7 4" xfId="88"/>
    <cellStyle name="Обычный 9 7 5" xfId="104"/>
    <cellStyle name="Обычный 9 8" xfId="18"/>
    <cellStyle name="Обычный 9 8 2" xfId="44"/>
    <cellStyle name="Обычный 9 8 3" xfId="70"/>
    <cellStyle name="Обычный 9 8 4" xfId="89"/>
    <cellStyle name="Обычный 9 8 5" xfId="105"/>
    <cellStyle name="Обычный 9 9" xfId="19"/>
    <cellStyle name="Обычный 9 9 2" xfId="45"/>
    <cellStyle name="Обычный 9 9 3" xfId="71"/>
    <cellStyle name="Обычный 9 9 4" xfId="90"/>
    <cellStyle name="Обычный 9 9 5" xfId="10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76" Type="http://schemas.openxmlformats.org/officeDocument/2006/relationships/image" Target="../media/image76.emf"/><Relationship Id="rId84" Type="http://schemas.openxmlformats.org/officeDocument/2006/relationships/image" Target="../media/image84.emf"/><Relationship Id="rId7" Type="http://schemas.openxmlformats.org/officeDocument/2006/relationships/image" Target="../media/image7.emf"/><Relationship Id="rId71" Type="http://schemas.openxmlformats.org/officeDocument/2006/relationships/image" Target="../media/image71.w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74" Type="http://schemas.openxmlformats.org/officeDocument/2006/relationships/image" Target="../media/image74.png"/><Relationship Id="rId79" Type="http://schemas.openxmlformats.org/officeDocument/2006/relationships/image" Target="../media/image79.emf"/><Relationship Id="rId5" Type="http://schemas.openxmlformats.org/officeDocument/2006/relationships/image" Target="../media/image5.emf"/><Relationship Id="rId61" Type="http://schemas.openxmlformats.org/officeDocument/2006/relationships/image" Target="../media/image61.emf"/><Relationship Id="rId82" Type="http://schemas.openxmlformats.org/officeDocument/2006/relationships/image" Target="../media/image82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69" Type="http://schemas.openxmlformats.org/officeDocument/2006/relationships/image" Target="../media/image69.emf"/><Relationship Id="rId77" Type="http://schemas.openxmlformats.org/officeDocument/2006/relationships/image" Target="../media/image77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72" Type="http://schemas.openxmlformats.org/officeDocument/2006/relationships/image" Target="../media/image72.wmf"/><Relationship Id="rId80" Type="http://schemas.openxmlformats.org/officeDocument/2006/relationships/image" Target="../media/image80.emf"/><Relationship Id="rId85" Type="http://schemas.openxmlformats.org/officeDocument/2006/relationships/image" Target="../media/image85.jpeg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Relationship Id="rId70" Type="http://schemas.openxmlformats.org/officeDocument/2006/relationships/image" Target="../media/image70.png"/><Relationship Id="rId75" Type="http://schemas.openxmlformats.org/officeDocument/2006/relationships/image" Target="../media/image75.emf"/><Relationship Id="rId83" Type="http://schemas.openxmlformats.org/officeDocument/2006/relationships/image" Target="../media/image83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73" Type="http://schemas.openxmlformats.org/officeDocument/2006/relationships/image" Target="../media/image73.wmf"/><Relationship Id="rId78" Type="http://schemas.openxmlformats.org/officeDocument/2006/relationships/image" Target="../media/image78.emf"/><Relationship Id="rId81" Type="http://schemas.openxmlformats.org/officeDocument/2006/relationships/image" Target="../media/image8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469105</xdr:colOff>
      <xdr:row>527</xdr:row>
      <xdr:rowOff>19052</xdr:rowOff>
    </xdr:from>
    <xdr:to>
      <xdr:col>3</xdr:col>
      <xdr:colOff>707230</xdr:colOff>
      <xdr:row>537</xdr:row>
      <xdr:rowOff>152402</xdr:rowOff>
    </xdr:to>
    <xdr:pic>
      <xdr:nvPicPr>
        <xdr:cNvPr id="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9230" y="95352396"/>
          <a:ext cx="1095375" cy="203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666750</xdr:colOff>
      <xdr:row>511</xdr:row>
      <xdr:rowOff>95250</xdr:rowOff>
    </xdr:from>
    <xdr:to>
      <xdr:col>3</xdr:col>
      <xdr:colOff>876300</xdr:colOff>
      <xdr:row>521</xdr:row>
      <xdr:rowOff>104778</xdr:rowOff>
    </xdr:to>
    <xdr:pic>
      <xdr:nvPicPr>
        <xdr:cNvPr id="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66875" y="88658700"/>
          <a:ext cx="1066800" cy="203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623888</xdr:colOff>
      <xdr:row>564</xdr:row>
      <xdr:rowOff>304800</xdr:rowOff>
    </xdr:from>
    <xdr:to>
      <xdr:col>3</xdr:col>
      <xdr:colOff>957263</xdr:colOff>
      <xdr:row>575</xdr:row>
      <xdr:rowOff>152401</xdr:rowOff>
    </xdr:to>
    <xdr:pic>
      <xdr:nvPicPr>
        <xdr:cNvPr id="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24013" y="102710456"/>
          <a:ext cx="1190625" cy="20621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500062</xdr:colOff>
      <xdr:row>581</xdr:row>
      <xdr:rowOff>19050</xdr:rowOff>
    </xdr:from>
    <xdr:to>
      <xdr:col>3</xdr:col>
      <xdr:colOff>995362</xdr:colOff>
      <xdr:row>591</xdr:row>
      <xdr:rowOff>180975</xdr:rowOff>
    </xdr:to>
    <xdr:pic>
      <xdr:nvPicPr>
        <xdr:cNvPr id="7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00187" y="105901331"/>
          <a:ext cx="135255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209550</xdr:colOff>
      <xdr:row>610</xdr:row>
      <xdr:rowOff>161925</xdr:rowOff>
    </xdr:from>
    <xdr:to>
      <xdr:col>3</xdr:col>
      <xdr:colOff>1323975</xdr:colOff>
      <xdr:row>621</xdr:row>
      <xdr:rowOff>95251</xdr:rowOff>
    </xdr:to>
    <xdr:pic>
      <xdr:nvPicPr>
        <xdr:cNvPr id="8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09675" y="108461175"/>
          <a:ext cx="1971675" cy="215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295275</xdr:colOff>
      <xdr:row>597</xdr:row>
      <xdr:rowOff>180975</xdr:rowOff>
    </xdr:from>
    <xdr:to>
      <xdr:col>3</xdr:col>
      <xdr:colOff>1247775</xdr:colOff>
      <xdr:row>608</xdr:row>
      <xdr:rowOff>114297</xdr:rowOff>
    </xdr:to>
    <xdr:pic>
      <xdr:nvPicPr>
        <xdr:cNvPr id="9" name="Picture 126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95400" y="105879900"/>
          <a:ext cx="1809750" cy="215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800100</xdr:colOff>
      <xdr:row>669</xdr:row>
      <xdr:rowOff>161925</xdr:rowOff>
    </xdr:from>
    <xdr:to>
      <xdr:col>3</xdr:col>
      <xdr:colOff>1609725</xdr:colOff>
      <xdr:row>680</xdr:row>
      <xdr:rowOff>123822</xdr:rowOff>
    </xdr:to>
    <xdr:pic>
      <xdr:nvPicPr>
        <xdr:cNvPr id="10" name="Picture 126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42975" y="119386350"/>
          <a:ext cx="2524125" cy="218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687</xdr:row>
      <xdr:rowOff>238125</xdr:rowOff>
    </xdr:from>
    <xdr:to>
      <xdr:col>3</xdr:col>
      <xdr:colOff>1809750</xdr:colOff>
      <xdr:row>698</xdr:row>
      <xdr:rowOff>2</xdr:rowOff>
    </xdr:to>
    <xdr:pic>
      <xdr:nvPicPr>
        <xdr:cNvPr id="11" name="Picture 126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42950" y="122577225"/>
          <a:ext cx="2924175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57150</xdr:colOff>
      <xdr:row>705</xdr:row>
      <xdr:rowOff>57150</xdr:rowOff>
    </xdr:from>
    <xdr:to>
      <xdr:col>3</xdr:col>
      <xdr:colOff>619125</xdr:colOff>
      <xdr:row>715</xdr:row>
      <xdr:rowOff>123825</xdr:rowOff>
    </xdr:to>
    <xdr:pic>
      <xdr:nvPicPr>
        <xdr:cNvPr id="12" name="Picture 133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 r="80203"/>
        <a:stretch>
          <a:fillRect/>
        </a:stretch>
      </xdr:blipFill>
      <xdr:spPr bwMode="auto">
        <a:xfrm>
          <a:off x="1914525" y="125901450"/>
          <a:ext cx="561975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716</xdr:row>
      <xdr:rowOff>47625</xdr:rowOff>
    </xdr:from>
    <xdr:to>
      <xdr:col>3</xdr:col>
      <xdr:colOff>638175</xdr:colOff>
      <xdr:row>726</xdr:row>
      <xdr:rowOff>114302</xdr:rowOff>
    </xdr:to>
    <xdr:pic>
      <xdr:nvPicPr>
        <xdr:cNvPr id="13" name="Picture 133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 l="78629" r="-278"/>
        <a:stretch>
          <a:fillRect/>
        </a:stretch>
      </xdr:blipFill>
      <xdr:spPr bwMode="auto">
        <a:xfrm>
          <a:off x="1895475" y="128111250"/>
          <a:ext cx="600075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750</xdr:row>
      <xdr:rowOff>76200</xdr:rowOff>
    </xdr:from>
    <xdr:to>
      <xdr:col>3</xdr:col>
      <xdr:colOff>571500</xdr:colOff>
      <xdr:row>757</xdr:row>
      <xdr:rowOff>88107</xdr:rowOff>
    </xdr:to>
    <xdr:pic>
      <xdr:nvPicPr>
        <xdr:cNvPr id="14" name="Picture 134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 r="93111"/>
        <a:stretch>
          <a:fillRect/>
        </a:stretch>
      </xdr:blipFill>
      <xdr:spPr bwMode="auto">
        <a:xfrm>
          <a:off x="1962150" y="136931400"/>
          <a:ext cx="466725" cy="15049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800100</xdr:colOff>
      <xdr:row>758</xdr:row>
      <xdr:rowOff>95250</xdr:rowOff>
    </xdr:from>
    <xdr:to>
      <xdr:col>3</xdr:col>
      <xdr:colOff>733425</xdr:colOff>
      <xdr:row>765</xdr:row>
      <xdr:rowOff>142875</xdr:rowOff>
    </xdr:to>
    <xdr:pic>
      <xdr:nvPicPr>
        <xdr:cNvPr id="15" name="Picture 134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 l="25960" r="62428"/>
        <a:stretch>
          <a:fillRect/>
        </a:stretch>
      </xdr:blipFill>
      <xdr:spPr bwMode="auto">
        <a:xfrm>
          <a:off x="1800225" y="138598275"/>
          <a:ext cx="790575" cy="1504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</xdr:colOff>
      <xdr:row>766</xdr:row>
      <xdr:rowOff>257175</xdr:rowOff>
    </xdr:from>
    <xdr:to>
      <xdr:col>3</xdr:col>
      <xdr:colOff>628650</xdr:colOff>
      <xdr:row>771</xdr:row>
      <xdr:rowOff>190498</xdr:rowOff>
    </xdr:to>
    <xdr:pic>
      <xdr:nvPicPr>
        <xdr:cNvPr id="16" name="Picture 134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 l="60648" t="32574" r="31007"/>
        <a:stretch>
          <a:fillRect/>
        </a:stretch>
      </xdr:blipFill>
      <xdr:spPr bwMode="auto">
        <a:xfrm>
          <a:off x="1905000" y="140408025"/>
          <a:ext cx="581025" cy="1009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762000</xdr:colOff>
      <xdr:row>773</xdr:row>
      <xdr:rowOff>171450</xdr:rowOff>
    </xdr:from>
    <xdr:to>
      <xdr:col>3</xdr:col>
      <xdr:colOff>771525</xdr:colOff>
      <xdr:row>778</xdr:row>
      <xdr:rowOff>180977</xdr:rowOff>
    </xdr:to>
    <xdr:pic>
      <xdr:nvPicPr>
        <xdr:cNvPr id="17" name="Picture 134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 l="87350" t="27806" r="-50"/>
        <a:stretch>
          <a:fillRect/>
        </a:stretch>
      </xdr:blipFill>
      <xdr:spPr bwMode="auto">
        <a:xfrm>
          <a:off x="1762125" y="141779625"/>
          <a:ext cx="866775" cy="1085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361950</xdr:colOff>
      <xdr:row>784</xdr:row>
      <xdr:rowOff>85725</xdr:rowOff>
    </xdr:from>
    <xdr:to>
      <xdr:col>3</xdr:col>
      <xdr:colOff>1190625</xdr:colOff>
      <xdr:row>788</xdr:row>
      <xdr:rowOff>66675</xdr:rowOff>
    </xdr:to>
    <xdr:pic>
      <xdr:nvPicPr>
        <xdr:cNvPr id="18" name="Picture 1343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62075" y="143979900"/>
          <a:ext cx="16859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790575</xdr:colOff>
      <xdr:row>791</xdr:row>
      <xdr:rowOff>76200</xdr:rowOff>
    </xdr:from>
    <xdr:to>
      <xdr:col>3</xdr:col>
      <xdr:colOff>752475</xdr:colOff>
      <xdr:row>793</xdr:row>
      <xdr:rowOff>180975</xdr:rowOff>
    </xdr:to>
    <xdr:pic>
      <xdr:nvPicPr>
        <xdr:cNvPr id="19" name="Picture 134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790700" y="145427700"/>
          <a:ext cx="8191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742950</xdr:colOff>
      <xdr:row>815</xdr:row>
      <xdr:rowOff>154782</xdr:rowOff>
    </xdr:from>
    <xdr:to>
      <xdr:col>3</xdr:col>
      <xdr:colOff>714375</xdr:colOff>
      <xdr:row>818</xdr:row>
      <xdr:rowOff>69057</xdr:rowOff>
    </xdr:to>
    <xdr:pic>
      <xdr:nvPicPr>
        <xdr:cNvPr id="20" name="Picture 1345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743075" y="147477957"/>
          <a:ext cx="8286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478632</xdr:colOff>
      <xdr:row>858</xdr:row>
      <xdr:rowOff>130969</xdr:rowOff>
    </xdr:from>
    <xdr:to>
      <xdr:col>3</xdr:col>
      <xdr:colOff>792957</xdr:colOff>
      <xdr:row>861</xdr:row>
      <xdr:rowOff>188119</xdr:rowOff>
    </xdr:to>
    <xdr:pic>
      <xdr:nvPicPr>
        <xdr:cNvPr id="21" name="Picture 1346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478757" y="149673469"/>
          <a:ext cx="11715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528638</xdr:colOff>
      <xdr:row>546</xdr:row>
      <xdr:rowOff>11906</xdr:rowOff>
    </xdr:from>
    <xdr:to>
      <xdr:col>3</xdr:col>
      <xdr:colOff>871538</xdr:colOff>
      <xdr:row>556</xdr:row>
      <xdr:rowOff>169069</xdr:rowOff>
    </xdr:to>
    <xdr:pic>
      <xdr:nvPicPr>
        <xdr:cNvPr id="22" name="Picture 1262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528763" y="95631000"/>
          <a:ext cx="1200150" cy="2062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747713</xdr:colOff>
      <xdr:row>653</xdr:row>
      <xdr:rowOff>159544</xdr:rowOff>
    </xdr:from>
    <xdr:to>
      <xdr:col>3</xdr:col>
      <xdr:colOff>1519238</xdr:colOff>
      <xdr:row>665</xdr:row>
      <xdr:rowOff>97632</xdr:rowOff>
    </xdr:to>
    <xdr:pic>
      <xdr:nvPicPr>
        <xdr:cNvPr id="23" name="Picture 1265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90588" y="115781138"/>
          <a:ext cx="2486025" cy="2224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33337</xdr:colOff>
      <xdr:row>11</xdr:row>
      <xdr:rowOff>76200</xdr:rowOff>
    </xdr:from>
    <xdr:to>
      <xdr:col>3</xdr:col>
      <xdr:colOff>985837</xdr:colOff>
      <xdr:row>16</xdr:row>
      <xdr:rowOff>33338</xdr:rowOff>
    </xdr:to>
    <xdr:pic>
      <xdr:nvPicPr>
        <xdr:cNvPr id="24" name="Picture 507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033462" y="2438400"/>
          <a:ext cx="1809750" cy="909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28575</xdr:colOff>
      <xdr:row>491</xdr:row>
      <xdr:rowOff>66675</xdr:rowOff>
    </xdr:from>
    <xdr:to>
      <xdr:col>3</xdr:col>
      <xdr:colOff>647700</xdr:colOff>
      <xdr:row>497</xdr:row>
      <xdr:rowOff>104775</xdr:rowOff>
    </xdr:to>
    <xdr:pic>
      <xdr:nvPicPr>
        <xdr:cNvPr id="25" name="Picture 787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885950" y="85067775"/>
          <a:ext cx="61912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333375</xdr:colOff>
      <xdr:row>500</xdr:row>
      <xdr:rowOff>114300</xdr:rowOff>
    </xdr:from>
    <xdr:to>
      <xdr:col>3</xdr:col>
      <xdr:colOff>1200150</xdr:colOff>
      <xdr:row>506</xdr:row>
      <xdr:rowOff>114300</xdr:rowOff>
    </xdr:to>
    <xdr:pic>
      <xdr:nvPicPr>
        <xdr:cNvPr id="26" name="Picture 788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333500" y="86896575"/>
          <a:ext cx="17240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99</xdr:row>
      <xdr:rowOff>85725</xdr:rowOff>
    </xdr:from>
    <xdr:to>
      <xdr:col>3</xdr:col>
      <xdr:colOff>1990725</xdr:colOff>
      <xdr:row>106</xdr:row>
      <xdr:rowOff>95250</xdr:rowOff>
    </xdr:to>
    <xdr:pic>
      <xdr:nvPicPr>
        <xdr:cNvPr id="27" name="Picture 916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124075" y="19716750"/>
          <a:ext cx="172402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112</xdr:row>
      <xdr:rowOff>85725</xdr:rowOff>
    </xdr:from>
    <xdr:to>
      <xdr:col>3</xdr:col>
      <xdr:colOff>1990725</xdr:colOff>
      <xdr:row>119</xdr:row>
      <xdr:rowOff>133350</xdr:rowOff>
    </xdr:to>
    <xdr:pic>
      <xdr:nvPicPr>
        <xdr:cNvPr id="28" name="Picture 918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124075" y="22317075"/>
          <a:ext cx="1724025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838200</xdr:colOff>
      <xdr:row>107</xdr:row>
      <xdr:rowOff>95250</xdr:rowOff>
    </xdr:from>
    <xdr:to>
      <xdr:col>3</xdr:col>
      <xdr:colOff>1409700</xdr:colOff>
      <xdr:row>111</xdr:row>
      <xdr:rowOff>161924</xdr:rowOff>
    </xdr:to>
    <xdr:pic>
      <xdr:nvPicPr>
        <xdr:cNvPr id="29" name="Picture 919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695575" y="21250275"/>
          <a:ext cx="571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29</xdr:row>
      <xdr:rowOff>152400</xdr:rowOff>
    </xdr:from>
    <xdr:to>
      <xdr:col>4</xdr:col>
      <xdr:colOff>73819</xdr:colOff>
      <xdr:row>37</xdr:row>
      <xdr:rowOff>180978</xdr:rowOff>
    </xdr:to>
    <xdr:pic>
      <xdr:nvPicPr>
        <xdr:cNvPr id="30" name="Picture 1430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23850" y="6010275"/>
          <a:ext cx="368617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39</xdr:row>
      <xdr:rowOff>133350</xdr:rowOff>
    </xdr:from>
    <xdr:to>
      <xdr:col>4</xdr:col>
      <xdr:colOff>257175</xdr:colOff>
      <xdr:row>50</xdr:row>
      <xdr:rowOff>85723</xdr:rowOff>
    </xdr:to>
    <xdr:pic>
      <xdr:nvPicPr>
        <xdr:cNvPr id="31" name="Picture 1431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23850" y="8020050"/>
          <a:ext cx="3867150" cy="217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209550</xdr:colOff>
      <xdr:row>57</xdr:row>
      <xdr:rowOff>0</xdr:rowOff>
    </xdr:from>
    <xdr:to>
      <xdr:col>3</xdr:col>
      <xdr:colOff>1323975</xdr:colOff>
      <xdr:row>61</xdr:row>
      <xdr:rowOff>114300</xdr:rowOff>
    </xdr:to>
    <xdr:pic>
      <xdr:nvPicPr>
        <xdr:cNvPr id="32" name="Picture 1432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209675" y="11125200"/>
          <a:ext cx="19716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65</xdr:row>
      <xdr:rowOff>209550</xdr:rowOff>
    </xdr:from>
    <xdr:to>
      <xdr:col>3</xdr:col>
      <xdr:colOff>1371600</xdr:colOff>
      <xdr:row>70</xdr:row>
      <xdr:rowOff>57147</xdr:rowOff>
    </xdr:to>
    <xdr:pic>
      <xdr:nvPicPr>
        <xdr:cNvPr id="33" name="Picture 1433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171575" y="12858750"/>
          <a:ext cx="20574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695325</xdr:colOff>
      <xdr:row>77</xdr:row>
      <xdr:rowOff>161925</xdr:rowOff>
    </xdr:from>
    <xdr:to>
      <xdr:col>3</xdr:col>
      <xdr:colOff>847725</xdr:colOff>
      <xdr:row>81</xdr:row>
      <xdr:rowOff>47628</xdr:rowOff>
    </xdr:to>
    <xdr:pic>
      <xdr:nvPicPr>
        <xdr:cNvPr id="34" name="Picture 1435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695450" y="15163800"/>
          <a:ext cx="10096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414</xdr:row>
      <xdr:rowOff>104775</xdr:rowOff>
    </xdr:from>
    <xdr:to>
      <xdr:col>3</xdr:col>
      <xdr:colOff>1371600</xdr:colOff>
      <xdr:row>422</xdr:row>
      <xdr:rowOff>114301</xdr:rowOff>
    </xdr:to>
    <xdr:pic>
      <xdr:nvPicPr>
        <xdr:cNvPr id="35" name="Picture 1442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162050" y="70284975"/>
          <a:ext cx="2066925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276225</xdr:colOff>
      <xdr:row>425</xdr:row>
      <xdr:rowOff>0</xdr:rowOff>
    </xdr:from>
    <xdr:to>
      <xdr:col>3</xdr:col>
      <xdr:colOff>1266825</xdr:colOff>
      <xdr:row>432</xdr:row>
      <xdr:rowOff>85725</xdr:rowOff>
    </xdr:to>
    <xdr:pic>
      <xdr:nvPicPr>
        <xdr:cNvPr id="36" name="Picture 1443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276350" y="72523350"/>
          <a:ext cx="1847850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97632</xdr:colOff>
      <xdr:row>454</xdr:row>
      <xdr:rowOff>150018</xdr:rowOff>
    </xdr:from>
    <xdr:to>
      <xdr:col>3</xdr:col>
      <xdr:colOff>602457</xdr:colOff>
      <xdr:row>461</xdr:row>
      <xdr:rowOff>78581</xdr:rowOff>
    </xdr:to>
    <xdr:pic>
      <xdr:nvPicPr>
        <xdr:cNvPr id="37" name="Picture 1444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955007" y="81100612"/>
          <a:ext cx="504825" cy="12620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464</xdr:row>
      <xdr:rowOff>114300</xdr:rowOff>
    </xdr:from>
    <xdr:to>
      <xdr:col>3</xdr:col>
      <xdr:colOff>590550</xdr:colOff>
      <xdr:row>470</xdr:row>
      <xdr:rowOff>114302</xdr:rowOff>
    </xdr:to>
    <xdr:pic>
      <xdr:nvPicPr>
        <xdr:cNvPr id="38" name="Picture 1445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943100" y="79752825"/>
          <a:ext cx="5048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704850</xdr:colOff>
      <xdr:row>475</xdr:row>
      <xdr:rowOff>19050</xdr:rowOff>
    </xdr:from>
    <xdr:to>
      <xdr:col>3</xdr:col>
      <xdr:colOff>838200</xdr:colOff>
      <xdr:row>481</xdr:row>
      <xdr:rowOff>142875</xdr:rowOff>
    </xdr:to>
    <xdr:pic>
      <xdr:nvPicPr>
        <xdr:cNvPr id="39" name="Picture 1446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704975" y="82000725"/>
          <a:ext cx="9906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552450</xdr:colOff>
      <xdr:row>184</xdr:row>
      <xdr:rowOff>171450</xdr:rowOff>
    </xdr:from>
    <xdr:to>
      <xdr:col>3</xdr:col>
      <xdr:colOff>1657350</xdr:colOff>
      <xdr:row>190</xdr:row>
      <xdr:rowOff>19050</xdr:rowOff>
    </xdr:to>
    <xdr:pic>
      <xdr:nvPicPr>
        <xdr:cNvPr id="40" name="Picture 1352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95325" y="37976175"/>
          <a:ext cx="28194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197</xdr:row>
      <xdr:rowOff>180975</xdr:rowOff>
    </xdr:from>
    <xdr:to>
      <xdr:col>3</xdr:col>
      <xdr:colOff>314325</xdr:colOff>
      <xdr:row>200</xdr:row>
      <xdr:rowOff>142875</xdr:rowOff>
    </xdr:to>
    <xdr:pic>
      <xdr:nvPicPr>
        <xdr:cNvPr id="41" name="Picture 1355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247650" y="40481250"/>
          <a:ext cx="19240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419100</xdr:colOff>
      <xdr:row>196</xdr:row>
      <xdr:rowOff>133350</xdr:rowOff>
    </xdr:from>
    <xdr:to>
      <xdr:col>3</xdr:col>
      <xdr:colOff>1962150</xdr:colOff>
      <xdr:row>201</xdr:row>
      <xdr:rowOff>171449</xdr:rowOff>
    </xdr:to>
    <xdr:pic>
      <xdr:nvPicPr>
        <xdr:cNvPr id="42" name="Picture 1356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2276475" y="40233600"/>
          <a:ext cx="15430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600075</xdr:colOff>
      <xdr:row>209</xdr:row>
      <xdr:rowOff>104775</xdr:rowOff>
    </xdr:from>
    <xdr:to>
      <xdr:col>3</xdr:col>
      <xdr:colOff>942975</xdr:colOff>
      <xdr:row>213</xdr:row>
      <xdr:rowOff>142876</xdr:rowOff>
    </xdr:to>
    <xdr:pic>
      <xdr:nvPicPr>
        <xdr:cNvPr id="43" name="Picture 1347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600200" y="42633900"/>
          <a:ext cx="12001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771525</xdr:colOff>
      <xdr:row>214</xdr:row>
      <xdr:rowOff>161925</xdr:rowOff>
    </xdr:from>
    <xdr:to>
      <xdr:col>3</xdr:col>
      <xdr:colOff>1647825</xdr:colOff>
      <xdr:row>220</xdr:row>
      <xdr:rowOff>142875</xdr:rowOff>
    </xdr:to>
    <xdr:pic>
      <xdr:nvPicPr>
        <xdr:cNvPr id="44" name="Picture 1348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914400" y="43767375"/>
          <a:ext cx="25908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619125</xdr:colOff>
      <xdr:row>227</xdr:row>
      <xdr:rowOff>76200</xdr:rowOff>
    </xdr:from>
    <xdr:to>
      <xdr:col>3</xdr:col>
      <xdr:colOff>933450</xdr:colOff>
      <xdr:row>232</xdr:row>
      <xdr:rowOff>123825</xdr:rowOff>
    </xdr:to>
    <xdr:pic>
      <xdr:nvPicPr>
        <xdr:cNvPr id="45" name="Picture 1349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619250" y="46348650"/>
          <a:ext cx="11715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638175</xdr:colOff>
      <xdr:row>236</xdr:row>
      <xdr:rowOff>152400</xdr:rowOff>
    </xdr:from>
    <xdr:to>
      <xdr:col>3</xdr:col>
      <xdr:colOff>895350</xdr:colOff>
      <xdr:row>240</xdr:row>
      <xdr:rowOff>180976</xdr:rowOff>
    </xdr:to>
    <xdr:pic>
      <xdr:nvPicPr>
        <xdr:cNvPr id="46" name="Picture 1350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638300" y="48139350"/>
          <a:ext cx="11144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666750</xdr:colOff>
      <xdr:row>242</xdr:row>
      <xdr:rowOff>219075</xdr:rowOff>
    </xdr:from>
    <xdr:to>
      <xdr:col>3</xdr:col>
      <xdr:colOff>1752600</xdr:colOff>
      <xdr:row>248</xdr:row>
      <xdr:rowOff>28572</xdr:rowOff>
    </xdr:to>
    <xdr:pic>
      <xdr:nvPicPr>
        <xdr:cNvPr id="47" name="Picture 1351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809625" y="49472850"/>
          <a:ext cx="28003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371</xdr:row>
      <xdr:rowOff>76200</xdr:rowOff>
    </xdr:from>
    <xdr:to>
      <xdr:col>3</xdr:col>
      <xdr:colOff>609600</xdr:colOff>
      <xdr:row>373</xdr:row>
      <xdr:rowOff>114300</xdr:rowOff>
    </xdr:to>
    <xdr:pic>
      <xdr:nvPicPr>
        <xdr:cNvPr id="48" name="Picture 1357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924050" y="64760475"/>
          <a:ext cx="5429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380</xdr:row>
      <xdr:rowOff>133350</xdr:rowOff>
    </xdr:from>
    <xdr:to>
      <xdr:col>3</xdr:col>
      <xdr:colOff>600075</xdr:colOff>
      <xdr:row>383</xdr:row>
      <xdr:rowOff>142875</xdr:rowOff>
    </xdr:to>
    <xdr:pic>
      <xdr:nvPicPr>
        <xdr:cNvPr id="49" name="Picture 1358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924050" y="66655950"/>
          <a:ext cx="5334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28575</xdr:colOff>
      <xdr:row>391</xdr:row>
      <xdr:rowOff>57150</xdr:rowOff>
    </xdr:from>
    <xdr:to>
      <xdr:col>3</xdr:col>
      <xdr:colOff>638175</xdr:colOff>
      <xdr:row>395</xdr:row>
      <xdr:rowOff>47625</xdr:rowOff>
    </xdr:to>
    <xdr:pic>
      <xdr:nvPicPr>
        <xdr:cNvPr id="50" name="Picture 1428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885950" y="68770500"/>
          <a:ext cx="6096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802481</xdr:colOff>
      <xdr:row>285</xdr:row>
      <xdr:rowOff>16669</xdr:rowOff>
    </xdr:from>
    <xdr:to>
      <xdr:col>3</xdr:col>
      <xdr:colOff>478631</xdr:colOff>
      <xdr:row>289</xdr:row>
      <xdr:rowOff>2381</xdr:rowOff>
    </xdr:to>
    <xdr:pic>
      <xdr:nvPicPr>
        <xdr:cNvPr id="51" name="Picture 355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802606" y="54999732"/>
          <a:ext cx="533400" cy="747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752475</xdr:colOff>
      <xdr:row>357</xdr:row>
      <xdr:rowOff>95250</xdr:rowOff>
    </xdr:from>
    <xdr:to>
      <xdr:col>3</xdr:col>
      <xdr:colOff>790575</xdr:colOff>
      <xdr:row>360</xdr:row>
      <xdr:rowOff>19050</xdr:rowOff>
    </xdr:to>
    <xdr:pic>
      <xdr:nvPicPr>
        <xdr:cNvPr id="53" name="Picture 383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752600" y="62426850"/>
          <a:ext cx="8953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800100</xdr:colOff>
      <xdr:row>350</xdr:row>
      <xdr:rowOff>2381</xdr:rowOff>
    </xdr:from>
    <xdr:to>
      <xdr:col>3</xdr:col>
      <xdr:colOff>542925</xdr:colOff>
      <xdr:row>352</xdr:row>
      <xdr:rowOff>40481</xdr:rowOff>
    </xdr:to>
    <xdr:pic>
      <xdr:nvPicPr>
        <xdr:cNvPr id="54" name="Picture 384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800225" y="62081569"/>
          <a:ext cx="6000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669131</xdr:colOff>
      <xdr:row>158</xdr:row>
      <xdr:rowOff>16669</xdr:rowOff>
    </xdr:from>
    <xdr:to>
      <xdr:col>3</xdr:col>
      <xdr:colOff>697706</xdr:colOff>
      <xdr:row>164</xdr:row>
      <xdr:rowOff>69057</xdr:rowOff>
    </xdr:to>
    <xdr:pic>
      <xdr:nvPicPr>
        <xdr:cNvPr id="55" name="Picture 4892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669256" y="31984950"/>
          <a:ext cx="885825" cy="1195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102</xdr:row>
      <xdr:rowOff>47625</xdr:rowOff>
    </xdr:from>
    <xdr:to>
      <xdr:col>5</xdr:col>
      <xdr:colOff>247650</xdr:colOff>
      <xdr:row>105</xdr:row>
      <xdr:rowOff>180975</xdr:rowOff>
    </xdr:to>
    <xdr:pic>
      <xdr:nvPicPr>
        <xdr:cNvPr id="56" name="Picture 6995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4029075" y="20250150"/>
          <a:ext cx="16573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85725</xdr:colOff>
      <xdr:row>115</xdr:row>
      <xdr:rowOff>19050</xdr:rowOff>
    </xdr:from>
    <xdr:to>
      <xdr:col>5</xdr:col>
      <xdr:colOff>247650</xdr:colOff>
      <xdr:row>118</xdr:row>
      <xdr:rowOff>152400</xdr:rowOff>
    </xdr:to>
    <xdr:pic>
      <xdr:nvPicPr>
        <xdr:cNvPr id="57" name="Picture 6995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4029075" y="22821900"/>
          <a:ext cx="16573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18</xdr:row>
      <xdr:rowOff>190500</xdr:rowOff>
    </xdr:from>
    <xdr:to>
      <xdr:col>3</xdr:col>
      <xdr:colOff>1266825</xdr:colOff>
      <xdr:row>23</xdr:row>
      <xdr:rowOff>123823</xdr:rowOff>
    </xdr:to>
    <xdr:pic>
      <xdr:nvPicPr>
        <xdr:cNvPr id="58" name="Picture 7309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181100" y="3886200"/>
          <a:ext cx="19431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95</xdr:row>
      <xdr:rowOff>66675</xdr:rowOff>
    </xdr:from>
    <xdr:to>
      <xdr:col>3</xdr:col>
      <xdr:colOff>200025</xdr:colOff>
      <xdr:row>105</xdr:row>
      <xdr:rowOff>171450</xdr:rowOff>
    </xdr:to>
    <xdr:pic>
      <xdr:nvPicPr>
        <xdr:cNvPr id="59" name="Picture 7390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209550" y="18935700"/>
          <a:ext cx="1847850" cy="2009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108</xdr:row>
      <xdr:rowOff>114300</xdr:rowOff>
    </xdr:from>
    <xdr:to>
      <xdr:col>3</xdr:col>
      <xdr:colOff>238125</xdr:colOff>
      <xdr:row>119</xdr:row>
      <xdr:rowOff>114300</xdr:rowOff>
    </xdr:to>
    <xdr:pic>
      <xdr:nvPicPr>
        <xdr:cNvPr id="60" name="Picture 7391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247650" y="21583650"/>
          <a:ext cx="1847850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104775</xdr:colOff>
      <xdr:row>126</xdr:row>
      <xdr:rowOff>0</xdr:rowOff>
    </xdr:from>
    <xdr:to>
      <xdr:col>3</xdr:col>
      <xdr:colOff>1123950</xdr:colOff>
      <xdr:row>130</xdr:row>
      <xdr:rowOff>133350</xdr:rowOff>
    </xdr:to>
    <xdr:pic>
      <xdr:nvPicPr>
        <xdr:cNvPr id="61" name="Picture 7392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104900" y="24965025"/>
          <a:ext cx="18764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</xdr:colOff>
      <xdr:row>136</xdr:row>
      <xdr:rowOff>0</xdr:rowOff>
    </xdr:from>
    <xdr:to>
      <xdr:col>3</xdr:col>
      <xdr:colOff>1619250</xdr:colOff>
      <xdr:row>147</xdr:row>
      <xdr:rowOff>0</xdr:rowOff>
    </xdr:to>
    <xdr:pic>
      <xdr:nvPicPr>
        <xdr:cNvPr id="62" name="Picture 7394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076325" y="26993850"/>
          <a:ext cx="2400300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809625</xdr:colOff>
      <xdr:row>150</xdr:row>
      <xdr:rowOff>238125</xdr:rowOff>
    </xdr:from>
    <xdr:to>
      <xdr:col>3</xdr:col>
      <xdr:colOff>266700</xdr:colOff>
      <xdr:row>152</xdr:row>
      <xdr:rowOff>38101</xdr:rowOff>
    </xdr:to>
    <xdr:pic>
      <xdr:nvPicPr>
        <xdr:cNvPr id="63" name="Picture 7474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809750" y="29841825"/>
          <a:ext cx="3143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790575</xdr:colOff>
      <xdr:row>875</xdr:row>
      <xdr:rowOff>28575</xdr:rowOff>
    </xdr:from>
    <xdr:to>
      <xdr:col>3</xdr:col>
      <xdr:colOff>1619250</xdr:colOff>
      <xdr:row>876</xdr:row>
      <xdr:rowOff>76200</xdr:rowOff>
    </xdr:to>
    <xdr:pic>
      <xdr:nvPicPr>
        <xdr:cNvPr id="65" name="Picture 2485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 t="56435"/>
        <a:stretch>
          <a:fillRect/>
        </a:stretch>
      </xdr:blipFill>
      <xdr:spPr bwMode="auto">
        <a:xfrm>
          <a:off x="2647950" y="152876250"/>
          <a:ext cx="828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790575</xdr:colOff>
      <xdr:row>877</xdr:row>
      <xdr:rowOff>76200</xdr:rowOff>
    </xdr:from>
    <xdr:to>
      <xdr:col>3</xdr:col>
      <xdr:colOff>1362075</xdr:colOff>
      <xdr:row>878</xdr:row>
      <xdr:rowOff>104775</xdr:rowOff>
    </xdr:to>
    <xdr:pic>
      <xdr:nvPicPr>
        <xdr:cNvPr id="66" name="Picture 2486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 t="57788"/>
        <a:stretch>
          <a:fillRect/>
        </a:stretch>
      </xdr:blipFill>
      <xdr:spPr bwMode="auto">
        <a:xfrm>
          <a:off x="2647950" y="15330487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345282</xdr:colOff>
      <xdr:row>736</xdr:row>
      <xdr:rowOff>107157</xdr:rowOff>
    </xdr:from>
    <xdr:to>
      <xdr:col>3</xdr:col>
      <xdr:colOff>650082</xdr:colOff>
      <xdr:row>739</xdr:row>
      <xdr:rowOff>171450</xdr:rowOff>
    </xdr:to>
    <xdr:pic>
      <xdr:nvPicPr>
        <xdr:cNvPr id="69" name="Picture 1342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345407" y="134342982"/>
          <a:ext cx="1162050" cy="645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561975</xdr:colOff>
      <xdr:row>892</xdr:row>
      <xdr:rowOff>76200</xdr:rowOff>
    </xdr:from>
    <xdr:to>
      <xdr:col>3</xdr:col>
      <xdr:colOff>361950</xdr:colOff>
      <xdr:row>893</xdr:row>
      <xdr:rowOff>152400</xdr:rowOff>
    </xdr:to>
    <xdr:pic>
      <xdr:nvPicPr>
        <xdr:cNvPr id="71" name="Рисунок 936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562100" y="157086300"/>
          <a:ext cx="657225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</xdr:colOff>
      <xdr:row>894</xdr:row>
      <xdr:rowOff>66675</xdr:rowOff>
    </xdr:from>
    <xdr:to>
      <xdr:col>3</xdr:col>
      <xdr:colOff>962025</xdr:colOff>
      <xdr:row>896</xdr:row>
      <xdr:rowOff>161925</xdr:rowOff>
    </xdr:to>
    <xdr:pic>
      <xdr:nvPicPr>
        <xdr:cNvPr id="72" name="Рисунок 949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219200" y="157457775"/>
          <a:ext cx="1600200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238125</xdr:colOff>
      <xdr:row>897</xdr:row>
      <xdr:rowOff>57150</xdr:rowOff>
    </xdr:from>
    <xdr:to>
      <xdr:col>3</xdr:col>
      <xdr:colOff>933450</xdr:colOff>
      <xdr:row>899</xdr:row>
      <xdr:rowOff>180975</xdr:rowOff>
    </xdr:to>
    <xdr:pic>
      <xdr:nvPicPr>
        <xdr:cNvPr id="73" name="Рисунок 950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238250" y="158019750"/>
          <a:ext cx="1552575" cy="504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750093</xdr:colOff>
      <xdr:row>629</xdr:row>
      <xdr:rowOff>71438</xdr:rowOff>
    </xdr:from>
    <xdr:to>
      <xdr:col>3</xdr:col>
      <xdr:colOff>1645443</xdr:colOff>
      <xdr:row>641</xdr:row>
      <xdr:rowOff>9525</xdr:rowOff>
    </xdr:to>
    <xdr:pic>
      <xdr:nvPicPr>
        <xdr:cNvPr id="74" name="Picture 18784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892968" y="115371563"/>
          <a:ext cx="2609850" cy="22240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133350</xdr:colOff>
      <xdr:row>874</xdr:row>
      <xdr:rowOff>247650</xdr:rowOff>
    </xdr:from>
    <xdr:to>
      <xdr:col>3</xdr:col>
      <xdr:colOff>190500</xdr:colOff>
      <xdr:row>876</xdr:row>
      <xdr:rowOff>28574</xdr:rowOff>
    </xdr:to>
    <xdr:pic>
      <xdr:nvPicPr>
        <xdr:cNvPr id="76" name="Picture 20643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133475" y="152781000"/>
          <a:ext cx="914400" cy="285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257175</xdr:colOff>
      <xdr:row>877</xdr:row>
      <xdr:rowOff>95250</xdr:rowOff>
    </xdr:from>
    <xdr:to>
      <xdr:col>3</xdr:col>
      <xdr:colOff>66675</xdr:colOff>
      <xdr:row>878</xdr:row>
      <xdr:rowOff>114300</xdr:rowOff>
    </xdr:to>
    <xdr:pic>
      <xdr:nvPicPr>
        <xdr:cNvPr id="77" name="Picture 20644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257300" y="153323925"/>
          <a:ext cx="6667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552450</xdr:colOff>
      <xdr:row>319</xdr:row>
      <xdr:rowOff>247650</xdr:rowOff>
    </xdr:from>
    <xdr:to>
      <xdr:col>3</xdr:col>
      <xdr:colOff>704850</xdr:colOff>
      <xdr:row>323</xdr:row>
      <xdr:rowOff>104777</xdr:rowOff>
    </xdr:to>
    <xdr:pic>
      <xdr:nvPicPr>
        <xdr:cNvPr id="81" name="Picture 24350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 flipH="1">
          <a:off x="1552575" y="56549925"/>
          <a:ext cx="10096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657225</xdr:colOff>
      <xdr:row>310</xdr:row>
      <xdr:rowOff>152400</xdr:rowOff>
    </xdr:from>
    <xdr:to>
      <xdr:col>3</xdr:col>
      <xdr:colOff>628650</xdr:colOff>
      <xdr:row>314</xdr:row>
      <xdr:rowOff>95248</xdr:rowOff>
    </xdr:to>
    <xdr:pic>
      <xdr:nvPicPr>
        <xdr:cNvPr id="82" name="Picture 356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657350" y="54616350"/>
          <a:ext cx="8286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590550</xdr:colOff>
      <xdr:row>82</xdr:row>
      <xdr:rowOff>123825</xdr:rowOff>
    </xdr:from>
    <xdr:to>
      <xdr:col>3</xdr:col>
      <xdr:colOff>952500</xdr:colOff>
      <xdr:row>86</xdr:row>
      <xdr:rowOff>57147</xdr:rowOff>
    </xdr:to>
    <xdr:pic>
      <xdr:nvPicPr>
        <xdr:cNvPr id="83" name="Picture 1434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590675" y="16202025"/>
          <a:ext cx="12192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838200</xdr:colOff>
      <xdr:row>87</xdr:row>
      <xdr:rowOff>180975</xdr:rowOff>
    </xdr:from>
    <xdr:to>
      <xdr:col>3</xdr:col>
      <xdr:colOff>647700</xdr:colOff>
      <xdr:row>90</xdr:row>
      <xdr:rowOff>180976</xdr:rowOff>
    </xdr:to>
    <xdr:pic>
      <xdr:nvPicPr>
        <xdr:cNvPr id="84" name="Picture 24351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 flipH="1">
          <a:off x="1838325" y="17335500"/>
          <a:ext cx="666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771525</xdr:colOff>
      <xdr:row>169</xdr:row>
      <xdr:rowOff>66675</xdr:rowOff>
    </xdr:from>
    <xdr:to>
      <xdr:col>3</xdr:col>
      <xdr:colOff>485775</xdr:colOff>
      <xdr:row>177</xdr:row>
      <xdr:rowOff>114298</xdr:rowOff>
    </xdr:to>
    <xdr:pic>
      <xdr:nvPicPr>
        <xdr:cNvPr id="85" name="Picture 7635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771650" y="33042225"/>
          <a:ext cx="57150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561975</xdr:colOff>
      <xdr:row>264</xdr:row>
      <xdr:rowOff>180975</xdr:rowOff>
    </xdr:from>
    <xdr:to>
      <xdr:col>3</xdr:col>
      <xdr:colOff>609600</xdr:colOff>
      <xdr:row>269</xdr:row>
      <xdr:rowOff>114299</xdr:rowOff>
    </xdr:to>
    <xdr:pic>
      <xdr:nvPicPr>
        <xdr:cNvPr id="87" name="Picture 24441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 flipH="1">
          <a:off x="1562100" y="51215925"/>
          <a:ext cx="9048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333375</xdr:colOff>
      <xdr:row>441</xdr:row>
      <xdr:rowOff>47625</xdr:rowOff>
    </xdr:from>
    <xdr:to>
      <xdr:col>3</xdr:col>
      <xdr:colOff>504825</xdr:colOff>
      <xdr:row>448</xdr:row>
      <xdr:rowOff>19052</xdr:rowOff>
    </xdr:to>
    <xdr:pic>
      <xdr:nvPicPr>
        <xdr:cNvPr id="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333500" y="75618975"/>
          <a:ext cx="1028700" cy="1447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29417</xdr:colOff>
      <xdr:row>801</xdr:row>
      <xdr:rowOff>31516</xdr:rowOff>
    </xdr:from>
    <xdr:to>
      <xdr:col>3</xdr:col>
      <xdr:colOff>112761</xdr:colOff>
      <xdr:row>808</xdr:row>
      <xdr:rowOff>188030</xdr:rowOff>
    </xdr:to>
    <xdr:pic>
      <xdr:nvPicPr>
        <xdr:cNvPr id="89" name="Picture 11" descr="SILUET зеркало настольное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037946" y="157664663"/>
          <a:ext cx="946197" cy="15796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811726</xdr:colOff>
      <xdr:row>882</xdr:row>
      <xdr:rowOff>366292</xdr:rowOff>
    </xdr:from>
    <xdr:to>
      <xdr:col>3</xdr:col>
      <xdr:colOff>545026</xdr:colOff>
      <xdr:row>887</xdr:row>
      <xdr:rowOff>18348</xdr:rowOff>
    </xdr:to>
    <xdr:pic>
      <xdr:nvPicPr>
        <xdr:cNvPr id="91" name="Picture 13" descr="SILUET зеркало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957402" y="174853086"/>
          <a:ext cx="1459006" cy="8286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762001</xdr:colOff>
      <xdr:row>254</xdr:row>
      <xdr:rowOff>55072</xdr:rowOff>
    </xdr:from>
    <xdr:to>
      <xdr:col>3</xdr:col>
      <xdr:colOff>1196842</xdr:colOff>
      <xdr:row>260</xdr:row>
      <xdr:rowOff>154781</xdr:rowOff>
    </xdr:to>
    <xdr:pic>
      <xdr:nvPicPr>
        <xdr:cNvPr id="90" name="Рисунок 89" descr="стол_силуэт2.wmf"/>
        <xdr:cNvPicPr>
          <a:picLocks noChangeAspect="1"/>
        </xdr:cNvPicPr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904876" y="51085260"/>
          <a:ext cx="2149341" cy="1242709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329</xdr:row>
      <xdr:rowOff>123825</xdr:rowOff>
    </xdr:from>
    <xdr:to>
      <xdr:col>3</xdr:col>
      <xdr:colOff>879908</xdr:colOff>
      <xdr:row>339</xdr:row>
      <xdr:rowOff>142875</xdr:rowOff>
    </xdr:to>
    <xdr:pic>
      <xdr:nvPicPr>
        <xdr:cNvPr id="96" name="Рисунок 95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 b="44224"/>
        <a:stretch>
          <a:fillRect/>
        </a:stretch>
      </xdr:blipFill>
      <xdr:spPr>
        <a:xfrm>
          <a:off x="1057275" y="67684650"/>
          <a:ext cx="1680008" cy="1924050"/>
        </a:xfrm>
        <a:prstGeom prst="rect">
          <a:avLst/>
        </a:prstGeom>
      </xdr:spPr>
    </xdr:pic>
    <xdr:clientData/>
  </xdr:twoCellAnchor>
  <xdr:twoCellAnchor editAs="oneCell">
    <xdr:from>
      <xdr:col>2</xdr:col>
      <xdr:colOff>781049</xdr:colOff>
      <xdr:row>276</xdr:row>
      <xdr:rowOff>40836</xdr:rowOff>
    </xdr:from>
    <xdr:to>
      <xdr:col>3</xdr:col>
      <xdr:colOff>485774</xdr:colOff>
      <xdr:row>280</xdr:row>
      <xdr:rowOff>8398</xdr:rowOff>
    </xdr:to>
    <xdr:pic>
      <xdr:nvPicPr>
        <xdr:cNvPr id="102" name="Рисунок 101"/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4" y="55247736"/>
          <a:ext cx="561975" cy="577164"/>
        </a:xfrm>
        <a:prstGeom prst="rect">
          <a:avLst/>
        </a:prstGeom>
      </xdr:spPr>
    </xdr:pic>
    <xdr:clientData/>
  </xdr:twoCellAnchor>
  <xdr:twoCellAnchor editAs="oneCell">
    <xdr:from>
      <xdr:col>2</xdr:col>
      <xdr:colOff>752475</xdr:colOff>
      <xdr:row>293</xdr:row>
      <xdr:rowOff>95849</xdr:rowOff>
    </xdr:from>
    <xdr:to>
      <xdr:col>3</xdr:col>
      <xdr:colOff>476250</xdr:colOff>
      <xdr:row>296</xdr:row>
      <xdr:rowOff>105374</xdr:rowOff>
    </xdr:to>
    <xdr:pic>
      <xdr:nvPicPr>
        <xdr:cNvPr id="103" name="Рисунок 102"/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58522199"/>
          <a:ext cx="581025" cy="581025"/>
        </a:xfrm>
        <a:prstGeom prst="rect">
          <a:avLst/>
        </a:prstGeom>
      </xdr:spPr>
    </xdr:pic>
    <xdr:clientData/>
  </xdr:twoCellAnchor>
  <xdr:twoCellAnchor editAs="oneCell">
    <xdr:from>
      <xdr:col>2</xdr:col>
      <xdr:colOff>704850</xdr:colOff>
      <xdr:row>302</xdr:row>
      <xdr:rowOff>34210</xdr:rowOff>
    </xdr:from>
    <xdr:to>
      <xdr:col>3</xdr:col>
      <xdr:colOff>666750</xdr:colOff>
      <xdr:row>305</xdr:row>
      <xdr:rowOff>114996</xdr:rowOff>
    </xdr:to>
    <xdr:pic>
      <xdr:nvPicPr>
        <xdr:cNvPr id="104" name="Рисунок 103"/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1779" y="60286639"/>
          <a:ext cx="819150" cy="652286"/>
        </a:xfrm>
        <a:prstGeom prst="rect">
          <a:avLst/>
        </a:prstGeom>
      </xdr:spPr>
    </xdr:pic>
    <xdr:clientData/>
  </xdr:twoCellAnchor>
  <xdr:twoCellAnchor editAs="oneCell">
    <xdr:from>
      <xdr:col>2</xdr:col>
      <xdr:colOff>721179</xdr:colOff>
      <xdr:row>402</xdr:row>
      <xdr:rowOff>18215</xdr:rowOff>
    </xdr:from>
    <xdr:to>
      <xdr:col>3</xdr:col>
      <xdr:colOff>381001</xdr:colOff>
      <xdr:row>405</xdr:row>
      <xdr:rowOff>127073</xdr:rowOff>
    </xdr:to>
    <xdr:pic>
      <xdr:nvPicPr>
        <xdr:cNvPr id="107" name="Рисунок 106"/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8108" y="80109858"/>
          <a:ext cx="517072" cy="680358"/>
        </a:xfrm>
        <a:prstGeom prst="rect">
          <a:avLst/>
        </a:prstGeom>
      </xdr:spPr>
    </xdr:pic>
    <xdr:clientData/>
  </xdr:twoCellAnchor>
  <xdr:twoCellAnchor editAs="oneCell">
    <xdr:from>
      <xdr:col>3</xdr:col>
      <xdr:colOff>775608</xdr:colOff>
      <xdr:row>405</xdr:row>
      <xdr:rowOff>112593</xdr:rowOff>
    </xdr:from>
    <xdr:to>
      <xdr:col>3</xdr:col>
      <xdr:colOff>1708787</xdr:colOff>
      <xdr:row>407</xdr:row>
      <xdr:rowOff>25093</xdr:rowOff>
    </xdr:to>
    <xdr:pic>
      <xdr:nvPicPr>
        <xdr:cNvPr id="108" name="Рисунок 107"/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9787" y="80775736"/>
          <a:ext cx="933179" cy="293500"/>
        </a:xfrm>
        <a:prstGeom prst="rect">
          <a:avLst/>
        </a:prstGeom>
      </xdr:spPr>
    </xdr:pic>
    <xdr:clientData/>
  </xdr:twoCellAnchor>
  <xdr:twoCellAnchor editAs="oneCell">
    <xdr:from>
      <xdr:col>2</xdr:col>
      <xdr:colOff>40820</xdr:colOff>
      <xdr:row>822</xdr:row>
      <xdr:rowOff>196647</xdr:rowOff>
    </xdr:from>
    <xdr:to>
      <xdr:col>2</xdr:col>
      <xdr:colOff>408213</xdr:colOff>
      <xdr:row>827</xdr:row>
      <xdr:rowOff>26036</xdr:rowOff>
    </xdr:to>
    <xdr:pic>
      <xdr:nvPicPr>
        <xdr:cNvPr id="111" name="Рисунок 110"/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49" y="163291861"/>
          <a:ext cx="367393" cy="904352"/>
        </a:xfrm>
        <a:prstGeom prst="rect">
          <a:avLst/>
        </a:prstGeom>
      </xdr:spPr>
    </xdr:pic>
    <xdr:clientData/>
  </xdr:twoCellAnchor>
  <xdr:twoCellAnchor editAs="oneCell">
    <xdr:from>
      <xdr:col>3</xdr:col>
      <xdr:colOff>31295</xdr:colOff>
      <xdr:row>822</xdr:row>
      <xdr:rowOff>308295</xdr:rowOff>
    </xdr:from>
    <xdr:to>
      <xdr:col>3</xdr:col>
      <xdr:colOff>271514</xdr:colOff>
      <xdr:row>827</xdr:row>
      <xdr:rowOff>10511</xdr:rowOff>
    </xdr:to>
    <xdr:pic>
      <xdr:nvPicPr>
        <xdr:cNvPr id="112" name="Рисунок 111"/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4" y="163403509"/>
          <a:ext cx="240219" cy="777179"/>
        </a:xfrm>
        <a:prstGeom prst="rect">
          <a:avLst/>
        </a:prstGeom>
      </xdr:spPr>
    </xdr:pic>
    <xdr:clientData/>
  </xdr:twoCellAnchor>
  <xdr:twoCellAnchor editAs="oneCell">
    <xdr:from>
      <xdr:col>3</xdr:col>
      <xdr:colOff>81642</xdr:colOff>
      <xdr:row>830</xdr:row>
      <xdr:rowOff>136072</xdr:rowOff>
    </xdr:from>
    <xdr:to>
      <xdr:col>3</xdr:col>
      <xdr:colOff>473644</xdr:colOff>
      <xdr:row>835</xdr:row>
      <xdr:rowOff>148501</xdr:rowOff>
    </xdr:to>
    <xdr:pic>
      <xdr:nvPicPr>
        <xdr:cNvPr id="113" name="Рисунок 112"/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821" y="164877751"/>
          <a:ext cx="392002" cy="964929"/>
        </a:xfrm>
        <a:prstGeom prst="rect">
          <a:avLst/>
        </a:prstGeom>
      </xdr:spPr>
    </xdr:pic>
    <xdr:clientData/>
  </xdr:twoCellAnchor>
  <xdr:twoCellAnchor editAs="oneCell">
    <xdr:from>
      <xdr:col>3</xdr:col>
      <xdr:colOff>948417</xdr:colOff>
      <xdr:row>831</xdr:row>
      <xdr:rowOff>18115</xdr:rowOff>
    </xdr:from>
    <xdr:to>
      <xdr:col>3</xdr:col>
      <xdr:colOff>1204726</xdr:colOff>
      <xdr:row>835</xdr:row>
      <xdr:rowOff>85351</xdr:rowOff>
    </xdr:to>
    <xdr:pic>
      <xdr:nvPicPr>
        <xdr:cNvPr id="114" name="Рисунок 113"/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2596" y="164950294"/>
          <a:ext cx="256309" cy="829236"/>
        </a:xfrm>
        <a:prstGeom prst="rect">
          <a:avLst/>
        </a:prstGeom>
      </xdr:spPr>
    </xdr:pic>
    <xdr:clientData/>
  </xdr:twoCellAnchor>
  <xdr:twoCellAnchor editAs="oneCell">
    <xdr:from>
      <xdr:col>2</xdr:col>
      <xdr:colOff>74838</xdr:colOff>
      <xdr:row>839</xdr:row>
      <xdr:rowOff>122409</xdr:rowOff>
    </xdr:from>
    <xdr:to>
      <xdr:col>2</xdr:col>
      <xdr:colOff>517072</xdr:colOff>
      <xdr:row>841</xdr:row>
      <xdr:rowOff>183643</xdr:rowOff>
    </xdr:to>
    <xdr:pic>
      <xdr:nvPicPr>
        <xdr:cNvPr id="115" name="Рисунок 114"/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767" y="166701052"/>
          <a:ext cx="442234" cy="442234"/>
        </a:xfrm>
        <a:prstGeom prst="rect">
          <a:avLst/>
        </a:prstGeom>
      </xdr:spPr>
    </xdr:pic>
    <xdr:clientData/>
  </xdr:twoCellAnchor>
  <xdr:twoCellAnchor editAs="oneCell">
    <xdr:from>
      <xdr:col>3</xdr:col>
      <xdr:colOff>802820</xdr:colOff>
      <xdr:row>847</xdr:row>
      <xdr:rowOff>114245</xdr:rowOff>
    </xdr:from>
    <xdr:to>
      <xdr:col>3</xdr:col>
      <xdr:colOff>1245054</xdr:colOff>
      <xdr:row>849</xdr:row>
      <xdr:rowOff>175479</xdr:rowOff>
    </xdr:to>
    <xdr:pic>
      <xdr:nvPicPr>
        <xdr:cNvPr id="116" name="Рисунок 115"/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9" y="168216888"/>
          <a:ext cx="442234" cy="442234"/>
        </a:xfrm>
        <a:prstGeom prst="rect">
          <a:avLst/>
        </a:prstGeom>
      </xdr:spPr>
    </xdr:pic>
    <xdr:clientData/>
  </xdr:twoCellAnchor>
  <xdr:twoCellAnchor editAs="oneCell">
    <xdr:from>
      <xdr:col>1</xdr:col>
      <xdr:colOff>11207</xdr:colOff>
      <xdr:row>1</xdr:row>
      <xdr:rowOff>0</xdr:rowOff>
    </xdr:from>
    <xdr:to>
      <xdr:col>2</xdr:col>
      <xdr:colOff>215608</xdr:colOff>
      <xdr:row>4</xdr:row>
      <xdr:rowOff>56030</xdr:rowOff>
    </xdr:to>
    <xdr:pic>
      <xdr:nvPicPr>
        <xdr:cNvPr id="94" name="Рисунок 78" descr="logo_DD темный.jpg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56883" y="291353"/>
          <a:ext cx="1067254" cy="1053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900"/>
  <sheetViews>
    <sheetView tabSelected="1" view="pageBreakPreview" zoomScale="85" zoomScaleNormal="59" zoomScaleSheetLayoutView="85" workbookViewId="0">
      <pane ySplit="4" topLeftCell="A867" activePane="bottomLeft" state="frozen"/>
      <selection pane="bottomLeft" activeCell="I871" sqref="I871"/>
    </sheetView>
  </sheetViews>
  <sheetFormatPr defaultRowHeight="12.75"/>
  <cols>
    <col min="1" max="1" width="2.140625" style="1" customWidth="1"/>
    <col min="2" max="3" width="12.85546875" style="1" customWidth="1"/>
    <col min="4" max="4" width="31.140625" style="1" customWidth="1"/>
    <col min="5" max="5" width="22.5703125" style="1" customWidth="1"/>
    <col min="6" max="6" width="41.85546875" style="2" customWidth="1"/>
    <col min="7" max="7" width="13.28515625" style="84" customWidth="1"/>
    <col min="8" max="8" width="17.7109375" style="178" customWidth="1"/>
    <col min="9" max="9" width="17.85546875" style="84" customWidth="1"/>
    <col min="10" max="10" width="12.85546875" style="85" customWidth="1"/>
    <col min="11" max="11" width="10" style="86" customWidth="1"/>
    <col min="12" max="12" width="11.42578125" style="87" customWidth="1"/>
    <col min="13" max="16384" width="9.140625" style="1"/>
  </cols>
  <sheetData>
    <row r="1" spans="2:12" ht="22.5" customHeight="1"/>
    <row r="2" spans="2:12" s="3" customFormat="1" ht="48" customHeight="1">
      <c r="G2" s="88"/>
      <c r="H2" s="243" t="s">
        <v>657</v>
      </c>
      <c r="I2" s="243"/>
      <c r="J2" s="243"/>
      <c r="K2" s="243"/>
      <c r="L2" s="243"/>
    </row>
    <row r="3" spans="2:12" s="3" customFormat="1" ht="15.75">
      <c r="B3" s="244" t="s">
        <v>0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</row>
    <row r="4" spans="2:12" s="3" customFormat="1" ht="15" customHeight="1">
      <c r="B4" s="4"/>
      <c r="C4" s="4"/>
      <c r="D4" s="4"/>
      <c r="E4" s="4"/>
      <c r="F4" s="4"/>
      <c r="G4" s="89"/>
      <c r="H4" s="179"/>
      <c r="I4" s="89"/>
      <c r="J4" s="90"/>
      <c r="K4" s="91"/>
      <c r="L4" s="208" t="s">
        <v>613</v>
      </c>
    </row>
    <row r="5" spans="2:12" s="3" customFormat="1" ht="7.5" customHeight="1">
      <c r="B5" s="5"/>
      <c r="C5" s="5"/>
      <c r="D5" s="5"/>
      <c r="E5" s="5"/>
      <c r="F5" s="5"/>
      <c r="G5" s="92"/>
      <c r="H5" s="180"/>
      <c r="I5" s="92"/>
      <c r="J5" s="93"/>
      <c r="K5" s="94"/>
      <c r="L5" s="95"/>
    </row>
    <row r="6" spans="2:12" s="39" customFormat="1">
      <c r="B6" s="240" t="s">
        <v>1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</row>
    <row r="7" spans="2:12" s="3" customFormat="1" ht="12" customHeight="1">
      <c r="B7" s="242" t="s">
        <v>614</v>
      </c>
      <c r="C7" s="242"/>
      <c r="D7" s="242"/>
      <c r="E7" s="242"/>
      <c r="F7" s="242"/>
      <c r="G7" s="242"/>
      <c r="H7" s="242"/>
      <c r="I7" s="242"/>
      <c r="J7" s="242"/>
      <c r="K7" s="242"/>
      <c r="L7" s="242"/>
    </row>
    <row r="8" spans="2:12" s="39" customFormat="1" ht="12.75" customHeight="1">
      <c r="B8" s="245" t="s">
        <v>615</v>
      </c>
      <c r="C8" s="245"/>
      <c r="D8" s="245"/>
      <c r="E8" s="245"/>
      <c r="F8" s="245"/>
      <c r="G8" s="245"/>
      <c r="H8" s="245"/>
      <c r="I8" s="245"/>
      <c r="J8" s="245"/>
      <c r="K8" s="245"/>
      <c r="L8" s="245"/>
    </row>
    <row r="9" spans="2:12" s="39" customFormat="1" ht="15" customHeight="1">
      <c r="B9" s="245" t="s">
        <v>605</v>
      </c>
      <c r="C9" s="245"/>
      <c r="D9" s="245"/>
      <c r="E9" s="245"/>
      <c r="F9" s="245"/>
      <c r="G9" s="245"/>
      <c r="H9" s="245"/>
      <c r="I9" s="245"/>
      <c r="J9" s="245"/>
      <c r="K9" s="245"/>
      <c r="L9" s="245"/>
    </row>
    <row r="10" spans="2:12" ht="24.95" customHeight="1">
      <c r="B10"/>
      <c r="C10"/>
      <c r="D10"/>
      <c r="E10" s="7" t="s">
        <v>2</v>
      </c>
      <c r="F10" s="7" t="s">
        <v>3</v>
      </c>
      <c r="G10" s="7" t="s">
        <v>601</v>
      </c>
      <c r="H10" s="51" t="s">
        <v>599</v>
      </c>
      <c r="I10" s="7" t="s">
        <v>5</v>
      </c>
      <c r="J10" s="64" t="s">
        <v>600</v>
      </c>
      <c r="K10" s="58" t="s">
        <v>602</v>
      </c>
      <c r="L10" s="61" t="s">
        <v>603</v>
      </c>
    </row>
    <row r="11" spans="2:12" ht="15" customHeight="1">
      <c r="B11" s="8"/>
      <c r="C11" s="8"/>
      <c r="E11" s="72" t="s">
        <v>9</v>
      </c>
      <c r="F11" s="10" t="s">
        <v>10</v>
      </c>
      <c r="G11" s="177">
        <v>1</v>
      </c>
      <c r="H11" s="73">
        <f>VLOOKUP(E11,'Артикулы и цены'!A:G,7,FALSE)</f>
        <v>9733</v>
      </c>
      <c r="I11" s="97"/>
      <c r="J11" s="98">
        <v>78.400000000000006</v>
      </c>
      <c r="K11" s="99">
        <v>0.16</v>
      </c>
      <c r="L11" s="100">
        <v>3</v>
      </c>
    </row>
    <row r="12" spans="2:12" ht="15" customHeight="1">
      <c r="B12" s="8"/>
      <c r="C12" s="8"/>
      <c r="E12" s="72" t="s">
        <v>11</v>
      </c>
      <c r="F12" s="10" t="s">
        <v>12</v>
      </c>
      <c r="G12" s="96">
        <v>1</v>
      </c>
      <c r="H12" s="73">
        <f>VLOOKUP(E12,'Артикулы и цены'!A:G,7,FALSE)</f>
        <v>1343</v>
      </c>
      <c r="I12" s="97"/>
      <c r="J12" s="98">
        <v>7.5</v>
      </c>
      <c r="K12" s="99">
        <v>1.0999999999999999E-2</v>
      </c>
      <c r="L12" s="100">
        <v>1</v>
      </c>
    </row>
    <row r="13" spans="2:12" ht="15" customHeight="1">
      <c r="B13" s="8"/>
      <c r="C13" s="8"/>
      <c r="E13" s="72" t="s">
        <v>13</v>
      </c>
      <c r="F13" s="10" t="s">
        <v>14</v>
      </c>
      <c r="G13" s="96">
        <v>1</v>
      </c>
      <c r="H13" s="73">
        <f>VLOOKUP(E13,'Артикулы и цены'!A:G,7,FALSE)</f>
        <v>4044</v>
      </c>
      <c r="I13" s="97"/>
      <c r="J13" s="98">
        <v>8.6999999999999993</v>
      </c>
      <c r="K13" s="99">
        <v>2.1000000000000001E-2</v>
      </c>
      <c r="L13" s="100">
        <v>1</v>
      </c>
    </row>
    <row r="14" spans="2:12" ht="15" customHeight="1">
      <c r="B14" s="8"/>
      <c r="C14" s="8"/>
      <c r="E14" s="9"/>
      <c r="F14" s="10"/>
      <c r="G14" s="96"/>
      <c r="H14" s="73"/>
      <c r="I14" s="97"/>
      <c r="J14" s="98"/>
      <c r="K14" s="99"/>
      <c r="L14" s="101"/>
    </row>
    <row r="15" spans="2:12" ht="15" customHeight="1">
      <c r="B15" s="8"/>
      <c r="C15" s="8"/>
      <c r="E15" s="9"/>
      <c r="F15" s="12" t="s">
        <v>15</v>
      </c>
      <c r="G15" s="102"/>
      <c r="H15" s="182">
        <f>SUMPRODUCT($G$11:$G$12,H11:H12)</f>
        <v>11076</v>
      </c>
      <c r="I15" s="241" t="s">
        <v>16</v>
      </c>
      <c r="J15" s="207">
        <f>SUMPRODUCT($G$11:G12,J11:J12)</f>
        <v>85.9</v>
      </c>
      <c r="K15" s="104">
        <f>SUMPRODUCT($G$11:G12,K11:K12)</f>
        <v>0.17100000000000001</v>
      </c>
      <c r="L15" s="105">
        <f>SUMPRODUCT($G$11:G12,L11:L12)</f>
        <v>4</v>
      </c>
    </row>
    <row r="16" spans="2:12" ht="15" customHeight="1">
      <c r="B16" s="8"/>
      <c r="C16" s="8"/>
      <c r="E16" s="9"/>
      <c r="F16" s="12" t="s">
        <v>17</v>
      </c>
      <c r="G16" s="102"/>
      <c r="H16" s="183">
        <f>SUMPRODUCT($G$11,H11)+SUMPRODUCT($G$13,H13)</f>
        <v>13777</v>
      </c>
      <c r="I16" s="241"/>
      <c r="J16" s="207">
        <f>SUMPRODUCT($G$11,J11)+SUMPRODUCT($G$13,J13)</f>
        <v>87.100000000000009</v>
      </c>
      <c r="K16" s="104">
        <f>SUMPRODUCT($G$11,K11)+SUMPRODUCT($G$13,K13)</f>
        <v>0.18099999999999999</v>
      </c>
      <c r="L16" s="105">
        <f>SUMPRODUCT($G$11,L11)+SUMPRODUCT($G$13,L13)</f>
        <v>4</v>
      </c>
    </row>
    <row r="17" spans="1:12" s="11" customFormat="1" ht="15" customHeight="1">
      <c r="A17" s="1"/>
      <c r="B17" s="13"/>
      <c r="C17" s="13"/>
      <c r="E17" s="14"/>
      <c r="F17" s="14"/>
      <c r="G17" s="106"/>
      <c r="H17" s="184"/>
      <c r="I17" s="106"/>
      <c r="J17" s="107"/>
      <c r="K17" s="108"/>
      <c r="L17" s="109"/>
    </row>
    <row r="18" spans="1:12" ht="15" customHeight="1">
      <c r="B18" s="15"/>
      <c r="C18" s="15"/>
      <c r="D18" s="16"/>
      <c r="E18" s="17"/>
      <c r="F18" s="18"/>
      <c r="G18" s="110"/>
      <c r="H18" s="185"/>
      <c r="I18" s="111"/>
      <c r="J18" s="112"/>
      <c r="K18" s="113"/>
      <c r="L18" s="114"/>
    </row>
    <row r="19" spans="1:12" ht="24.95" customHeight="1">
      <c r="B19"/>
      <c r="C19"/>
      <c r="D19"/>
      <c r="E19" s="7" t="s">
        <v>2</v>
      </c>
      <c r="F19" s="7" t="s">
        <v>3</v>
      </c>
      <c r="G19" s="7" t="s">
        <v>601</v>
      </c>
      <c r="H19" s="51" t="s">
        <v>599</v>
      </c>
      <c r="I19" s="7" t="s">
        <v>5</v>
      </c>
      <c r="J19" s="64" t="s">
        <v>600</v>
      </c>
      <c r="K19" s="58" t="s">
        <v>602</v>
      </c>
      <c r="L19" s="61" t="s">
        <v>603</v>
      </c>
    </row>
    <row r="20" spans="1:12" ht="15" customHeight="1">
      <c r="B20" s="8"/>
      <c r="C20" s="8"/>
      <c r="E20" s="72" t="s">
        <v>18</v>
      </c>
      <c r="F20" s="10" t="s">
        <v>19</v>
      </c>
      <c r="G20" s="96">
        <v>1</v>
      </c>
      <c r="H20" s="73">
        <f>VLOOKUP(E20,'Артикулы и цены'!A:G,7,FALSE)</f>
        <v>5977</v>
      </c>
      <c r="I20" s="97"/>
      <c r="J20" s="98">
        <v>53.9</v>
      </c>
      <c r="K20" s="99">
        <v>9.1999999999999998E-2</v>
      </c>
      <c r="L20" s="100">
        <v>1</v>
      </c>
    </row>
    <row r="21" spans="1:12" ht="15" customHeight="1">
      <c r="B21" s="8"/>
      <c r="C21" s="8"/>
      <c r="E21" s="72" t="s">
        <v>20</v>
      </c>
      <c r="F21" s="10" t="s">
        <v>21</v>
      </c>
      <c r="G21" s="96">
        <v>1</v>
      </c>
      <c r="H21" s="73">
        <f>VLOOKUP(E21,'Артикулы и цены'!A:G,7,FALSE)</f>
        <v>4632</v>
      </c>
      <c r="I21" s="97"/>
      <c r="J21" s="98">
        <v>31.7</v>
      </c>
      <c r="K21" s="99">
        <v>0.08</v>
      </c>
      <c r="L21" s="100">
        <v>2</v>
      </c>
    </row>
    <row r="22" spans="1:12" ht="15" customHeight="1">
      <c r="B22" s="8"/>
      <c r="C22" s="8"/>
      <c r="E22" s="72" t="s">
        <v>22</v>
      </c>
      <c r="F22" s="10" t="s">
        <v>23</v>
      </c>
      <c r="G22" s="96">
        <v>1</v>
      </c>
      <c r="H22" s="73">
        <f>VLOOKUP(E22,'Артикулы и цены'!A:G,7,FALSE)</f>
        <v>1204</v>
      </c>
      <c r="I22" s="97"/>
      <c r="J22" s="98">
        <v>7.8</v>
      </c>
      <c r="K22" s="99">
        <v>1.7000000000000001E-2</v>
      </c>
      <c r="L22" s="100">
        <v>1</v>
      </c>
    </row>
    <row r="23" spans="1:12" ht="15" customHeight="1">
      <c r="B23" s="8"/>
      <c r="C23" s="8"/>
      <c r="E23" s="72" t="s">
        <v>24</v>
      </c>
      <c r="F23" s="10" t="s">
        <v>25</v>
      </c>
      <c r="G23" s="96">
        <v>1</v>
      </c>
      <c r="H23" s="73">
        <f>VLOOKUP(E23,'Артикулы и цены'!A:G,7,FALSE)</f>
        <v>3900</v>
      </c>
      <c r="I23" s="97"/>
      <c r="J23" s="98">
        <v>9.3000000000000007</v>
      </c>
      <c r="K23" s="99">
        <v>2.8000000000000001E-2</v>
      </c>
      <c r="L23" s="100">
        <v>1</v>
      </c>
    </row>
    <row r="24" spans="1:12" ht="15" customHeight="1">
      <c r="B24" s="8"/>
      <c r="C24" s="8"/>
      <c r="E24" s="9"/>
      <c r="F24" s="10"/>
      <c r="G24" s="96"/>
      <c r="H24" s="73"/>
      <c r="I24" s="97"/>
      <c r="J24" s="98"/>
      <c r="K24" s="99"/>
      <c r="L24" s="101"/>
    </row>
    <row r="25" spans="1:12" ht="15" customHeight="1">
      <c r="B25" s="8"/>
      <c r="C25" s="8"/>
      <c r="E25" s="9"/>
      <c r="F25" s="12" t="s">
        <v>15</v>
      </c>
      <c r="G25" s="102"/>
      <c r="H25" s="182">
        <f>SUMPRODUCT($G$20:G22,H20:H22)</f>
        <v>11813</v>
      </c>
      <c r="I25" s="241" t="s">
        <v>16</v>
      </c>
      <c r="J25" s="207">
        <f>SUMPRODUCT($G$20:G22,J20:J22)</f>
        <v>93.399999999999991</v>
      </c>
      <c r="K25" s="104">
        <f>SUMPRODUCT($G$20:G22,K20:K22)</f>
        <v>0.189</v>
      </c>
      <c r="L25" s="105">
        <f>SUMPRODUCT($G$20:G22,L20:L22)</f>
        <v>4</v>
      </c>
    </row>
    <row r="26" spans="1:12" s="11" customFormat="1" ht="15" customHeight="1">
      <c r="A26" s="1"/>
      <c r="B26" s="13"/>
      <c r="C26" s="13"/>
      <c r="E26" s="14"/>
      <c r="F26" s="12" t="s">
        <v>17</v>
      </c>
      <c r="G26" s="102"/>
      <c r="H26" s="183">
        <f>SUMPRODUCT($G$20:G21,H20:H21)+SUMPRODUCT($G$23,H23)</f>
        <v>14509</v>
      </c>
      <c r="I26" s="241"/>
      <c r="J26" s="207">
        <f>SUMPRODUCT($G$20:G21,J20:J21)+SUMPRODUCT($G$23,J23)</f>
        <v>94.899999999999991</v>
      </c>
      <c r="K26" s="104">
        <f>SUMPRODUCT($G$20:G21,K20:K21)+SUMPRODUCT($G$23,K23)</f>
        <v>0.19999999999999998</v>
      </c>
      <c r="L26" s="105">
        <f>SUMPRODUCT($G$20:G21,L20:L21)+SUMPRODUCT($G$23,L23)</f>
        <v>4</v>
      </c>
    </row>
    <row r="27" spans="1:12" ht="15" customHeight="1">
      <c r="B27" s="15"/>
      <c r="C27" s="15"/>
      <c r="D27" s="16"/>
      <c r="E27" s="17"/>
      <c r="F27" s="18"/>
      <c r="G27" s="110"/>
      <c r="H27" s="185"/>
      <c r="I27" s="111"/>
      <c r="J27" s="112"/>
      <c r="K27" s="113"/>
      <c r="L27" s="114"/>
    </row>
    <row r="28" spans="1:12" s="39" customFormat="1">
      <c r="B28" s="240" t="s">
        <v>26</v>
      </c>
      <c r="C28" s="240"/>
      <c r="D28" s="240"/>
      <c r="E28" s="240"/>
      <c r="F28" s="240"/>
      <c r="G28" s="240"/>
      <c r="H28" s="240"/>
      <c r="I28" s="240"/>
      <c r="J28" s="240"/>
      <c r="K28" s="240"/>
      <c r="L28" s="240"/>
    </row>
    <row r="29" spans="1:12" s="3" customFormat="1">
      <c r="A29" s="1"/>
      <c r="B29" s="6" t="s">
        <v>597</v>
      </c>
      <c r="C29" s="6"/>
      <c r="D29" s="6"/>
      <c r="E29" s="6"/>
      <c r="F29" s="6"/>
      <c r="G29" s="115"/>
      <c r="H29" s="186"/>
      <c r="I29" s="115"/>
      <c r="J29" s="116"/>
      <c r="K29" s="117"/>
      <c r="L29" s="118"/>
    </row>
    <row r="30" spans="1:12" ht="24.95" customHeight="1">
      <c r="B30"/>
      <c r="C30"/>
      <c r="D30"/>
      <c r="E30" s="7" t="s">
        <v>2</v>
      </c>
      <c r="F30" s="7" t="s">
        <v>3</v>
      </c>
      <c r="G30" s="7" t="s">
        <v>601</v>
      </c>
      <c r="H30" s="51" t="s">
        <v>599</v>
      </c>
      <c r="I30" s="7" t="s">
        <v>5</v>
      </c>
      <c r="J30" s="64" t="s">
        <v>600</v>
      </c>
      <c r="K30" s="58" t="s">
        <v>602</v>
      </c>
      <c r="L30" s="61" t="s">
        <v>603</v>
      </c>
    </row>
    <row r="31" spans="1:12" ht="15" customHeight="1">
      <c r="B31" s="8"/>
      <c r="C31" s="8"/>
      <c r="E31" s="72" t="s">
        <v>27</v>
      </c>
      <c r="F31" s="10" t="s">
        <v>28</v>
      </c>
      <c r="G31" s="96">
        <v>1</v>
      </c>
      <c r="H31" s="73">
        <f>VLOOKUP(E31,'Артикулы и цены'!A:G,7,FALSE)</f>
        <v>2394</v>
      </c>
      <c r="I31" s="97"/>
      <c r="J31" s="98">
        <v>15.2</v>
      </c>
      <c r="K31" s="99">
        <v>0.03</v>
      </c>
      <c r="L31" s="100">
        <v>1</v>
      </c>
    </row>
    <row r="32" spans="1:12" ht="15" customHeight="1">
      <c r="B32" s="8"/>
      <c r="C32" s="8"/>
      <c r="E32" s="72" t="s">
        <v>29</v>
      </c>
      <c r="F32" s="10" t="s">
        <v>30</v>
      </c>
      <c r="G32" s="96">
        <v>1</v>
      </c>
      <c r="H32" s="73">
        <f>VLOOKUP(E32,'Артикулы и цены'!A:G,7,FALSE)</f>
        <v>2988</v>
      </c>
      <c r="I32" s="97"/>
      <c r="J32" s="98">
        <v>21</v>
      </c>
      <c r="K32" s="99">
        <v>0.04</v>
      </c>
      <c r="L32" s="100">
        <v>1</v>
      </c>
    </row>
    <row r="33" spans="1:12" s="11" customFormat="1" ht="15" customHeight="1">
      <c r="A33" s="1"/>
      <c r="B33" s="13"/>
      <c r="C33" s="13"/>
      <c r="E33" s="14"/>
      <c r="F33" s="14"/>
      <c r="G33" s="106"/>
      <c r="H33" s="184"/>
      <c r="I33" s="106"/>
      <c r="J33" s="107"/>
      <c r="K33" s="108"/>
      <c r="L33" s="109"/>
    </row>
    <row r="34" spans="1:12" s="11" customFormat="1" ht="15" customHeight="1">
      <c r="A34" s="1"/>
      <c r="B34" s="13"/>
      <c r="C34" s="13"/>
      <c r="E34" s="14"/>
      <c r="F34" s="19" t="s">
        <v>31</v>
      </c>
      <c r="G34" s="119"/>
      <c r="H34" s="187">
        <f>SUMPRODUCT($G$31:G32,H31:H32)</f>
        <v>5382</v>
      </c>
      <c r="I34" s="71" t="s">
        <v>32</v>
      </c>
      <c r="J34" s="120">
        <f>SUMPRODUCT($G$31:G32,J31:J32)</f>
        <v>36.200000000000003</v>
      </c>
      <c r="K34" s="121">
        <f>SUMPRODUCT($G$31:G32,K31:K32)</f>
        <v>7.0000000000000007E-2</v>
      </c>
      <c r="L34" s="122">
        <f>SUMPRODUCT($G$31:G32,L31:L32)</f>
        <v>2</v>
      </c>
    </row>
    <row r="35" spans="1:12" s="11" customFormat="1" ht="15" customHeight="1">
      <c r="A35" s="1"/>
      <c r="B35" s="13"/>
      <c r="C35" s="13"/>
      <c r="E35" s="9"/>
      <c r="F35" s="10"/>
      <c r="G35" s="123"/>
      <c r="H35" s="188"/>
      <c r="I35" s="124"/>
      <c r="J35" s="125"/>
      <c r="K35" s="126"/>
      <c r="L35" s="101"/>
    </row>
    <row r="36" spans="1:12" s="11" customFormat="1" ht="15" customHeight="1">
      <c r="A36" s="1"/>
      <c r="B36" s="13"/>
      <c r="C36" s="13"/>
      <c r="E36" s="9"/>
      <c r="F36" s="10"/>
      <c r="G36" s="123"/>
      <c r="H36" s="188"/>
      <c r="I36" s="124"/>
      <c r="J36" s="125"/>
      <c r="K36" s="126"/>
      <c r="L36" s="101"/>
    </row>
    <row r="37" spans="1:12" s="11" customFormat="1" ht="15" customHeight="1">
      <c r="A37" s="1"/>
      <c r="B37" s="13"/>
      <c r="C37" s="13"/>
      <c r="E37" s="9"/>
      <c r="F37" s="10"/>
      <c r="G37" s="123"/>
      <c r="H37" s="188"/>
      <c r="I37" s="124"/>
      <c r="J37" s="125"/>
      <c r="K37" s="126"/>
      <c r="L37" s="101"/>
    </row>
    <row r="38" spans="1:12" s="11" customFormat="1" ht="15" customHeight="1">
      <c r="A38" s="1"/>
      <c r="B38" s="13"/>
      <c r="C38" s="13"/>
      <c r="E38" s="9"/>
      <c r="F38" s="10"/>
      <c r="G38" s="123"/>
      <c r="H38" s="188"/>
      <c r="I38" s="124"/>
      <c r="J38" s="125"/>
      <c r="K38" s="126"/>
      <c r="L38" s="101"/>
    </row>
    <row r="39" spans="1:12" ht="15" customHeight="1">
      <c r="B39" s="15"/>
      <c r="C39" s="15"/>
      <c r="D39" s="16"/>
      <c r="E39" s="17"/>
      <c r="F39" s="18"/>
      <c r="G39" s="110"/>
      <c r="H39" s="185"/>
      <c r="I39" s="111"/>
      <c r="J39" s="112"/>
      <c r="K39" s="113"/>
      <c r="L39" s="114"/>
    </row>
    <row r="40" spans="1:12" ht="24.95" customHeight="1">
      <c r="B40"/>
      <c r="C40"/>
      <c r="D40"/>
      <c r="E40" s="7" t="s">
        <v>2</v>
      </c>
      <c r="F40" s="7" t="s">
        <v>3</v>
      </c>
      <c r="G40" s="7" t="s">
        <v>601</v>
      </c>
      <c r="H40" s="51" t="s">
        <v>599</v>
      </c>
      <c r="I40" s="7" t="s">
        <v>5</v>
      </c>
      <c r="J40" s="64" t="s">
        <v>600</v>
      </c>
      <c r="K40" s="58" t="s">
        <v>602</v>
      </c>
      <c r="L40" s="61" t="s">
        <v>603</v>
      </c>
    </row>
    <row r="41" spans="1:12" ht="15" customHeight="1">
      <c r="B41" s="8"/>
      <c r="C41" s="8"/>
      <c r="E41" s="72" t="s">
        <v>27</v>
      </c>
      <c r="F41" s="10" t="s">
        <v>28</v>
      </c>
      <c r="G41" s="96">
        <v>1</v>
      </c>
      <c r="H41" s="73">
        <f>VLOOKUP(E41,'Артикулы и цены'!A:G,7,FALSE)</f>
        <v>2394</v>
      </c>
      <c r="I41" s="97"/>
      <c r="J41" s="98">
        <v>15.2</v>
      </c>
      <c r="K41" s="99">
        <v>0.03</v>
      </c>
      <c r="L41" s="100">
        <v>1</v>
      </c>
    </row>
    <row r="42" spans="1:12" ht="15" customHeight="1">
      <c r="B42" s="8"/>
      <c r="C42" s="8"/>
      <c r="E42" s="72" t="s">
        <v>33</v>
      </c>
      <c r="F42" s="10" t="s">
        <v>30</v>
      </c>
      <c r="G42" s="96">
        <v>1</v>
      </c>
      <c r="H42" s="73">
        <f>VLOOKUP(E42,'Артикулы и цены'!A:G,7,FALSE)</f>
        <v>4276</v>
      </c>
      <c r="I42" s="97"/>
      <c r="J42" s="98">
        <v>36.4</v>
      </c>
      <c r="K42" s="99">
        <v>8.3000000000000004E-2</v>
      </c>
      <c r="L42" s="100">
        <v>1</v>
      </c>
    </row>
    <row r="43" spans="1:12" s="11" customFormat="1" ht="15" customHeight="1">
      <c r="A43" s="1"/>
      <c r="B43" s="13"/>
      <c r="C43" s="13"/>
      <c r="E43" s="14"/>
      <c r="F43" s="14"/>
      <c r="G43" s="106"/>
      <c r="H43" s="184"/>
      <c r="I43" s="106"/>
      <c r="J43" s="107"/>
      <c r="K43" s="108"/>
      <c r="L43" s="109"/>
    </row>
    <row r="44" spans="1:12" s="11" customFormat="1" ht="15" customHeight="1">
      <c r="A44" s="1"/>
      <c r="B44" s="13"/>
      <c r="C44" s="13"/>
      <c r="E44" s="14"/>
      <c r="F44" s="19" t="s">
        <v>31</v>
      </c>
      <c r="G44" s="119"/>
      <c r="H44" s="187">
        <f>SUMPRODUCT($G$41:$G$42,H41:H42)</f>
        <v>6670</v>
      </c>
      <c r="I44" s="71" t="s">
        <v>34</v>
      </c>
      <c r="J44" s="103">
        <f>SUMPRODUCT($G$41:$G$42,J41:J42)</f>
        <v>51.599999999999994</v>
      </c>
      <c r="K44" s="104">
        <f>SUMPRODUCT($G$41:$G$42,K41:K42)</f>
        <v>0.113</v>
      </c>
      <c r="L44" s="105">
        <f>SUMPRODUCT($G$41:$G$42,L41:L42)</f>
        <v>2</v>
      </c>
    </row>
    <row r="45" spans="1:12" s="11" customFormat="1" ht="15" customHeight="1">
      <c r="A45" s="1"/>
      <c r="B45" s="13"/>
      <c r="C45" s="13"/>
      <c r="E45" s="9"/>
      <c r="F45" s="10"/>
      <c r="G45" s="123"/>
      <c r="H45" s="188"/>
      <c r="I45" s="124"/>
      <c r="J45" s="125"/>
      <c r="K45" s="126"/>
      <c r="L45" s="101"/>
    </row>
    <row r="46" spans="1:12" s="11" customFormat="1" ht="15" customHeight="1">
      <c r="A46" s="1"/>
      <c r="B46" s="13"/>
      <c r="C46" s="13"/>
      <c r="E46" s="9"/>
      <c r="F46" s="10"/>
      <c r="G46" s="123"/>
      <c r="H46" s="188"/>
      <c r="I46" s="124"/>
      <c r="J46" s="125"/>
      <c r="K46" s="126"/>
      <c r="L46" s="101"/>
    </row>
    <row r="47" spans="1:12" s="11" customFormat="1" ht="15" customHeight="1">
      <c r="A47" s="1"/>
      <c r="B47" s="13"/>
      <c r="C47" s="13"/>
      <c r="E47" s="9"/>
      <c r="F47" s="10"/>
      <c r="G47" s="123"/>
      <c r="H47" s="188"/>
      <c r="I47" s="124"/>
      <c r="J47" s="125"/>
      <c r="K47" s="126"/>
      <c r="L47" s="101"/>
    </row>
    <row r="48" spans="1:12" s="11" customFormat="1" ht="15" customHeight="1">
      <c r="A48" s="1"/>
      <c r="B48" s="13"/>
      <c r="C48" s="13"/>
      <c r="E48" s="9"/>
      <c r="F48" s="10"/>
      <c r="G48" s="123"/>
      <c r="H48" s="188"/>
      <c r="I48" s="124"/>
      <c r="J48" s="125"/>
      <c r="K48" s="126"/>
      <c r="L48" s="101"/>
    </row>
    <row r="49" spans="1:12" s="11" customFormat="1" ht="15" customHeight="1">
      <c r="A49" s="1"/>
      <c r="B49" s="13"/>
      <c r="C49" s="13"/>
      <c r="E49" s="9"/>
      <c r="F49" s="10"/>
      <c r="G49" s="123"/>
      <c r="H49" s="188"/>
      <c r="I49" s="124"/>
      <c r="J49" s="125"/>
      <c r="K49" s="126"/>
      <c r="L49" s="101"/>
    </row>
    <row r="50" spans="1:12" s="11" customFormat="1" ht="15" customHeight="1">
      <c r="A50" s="1"/>
      <c r="B50" s="13"/>
      <c r="C50" s="13"/>
      <c r="E50" s="9"/>
      <c r="F50" s="10"/>
      <c r="G50" s="123"/>
      <c r="H50" s="188"/>
      <c r="I50" s="124"/>
      <c r="J50" s="125"/>
      <c r="K50" s="126"/>
      <c r="L50" s="101"/>
    </row>
    <row r="51" spans="1:12" ht="15" customHeight="1">
      <c r="B51" s="15"/>
      <c r="C51" s="15"/>
      <c r="D51" s="16"/>
      <c r="E51" s="17"/>
      <c r="F51" s="18"/>
      <c r="G51" s="110"/>
      <c r="H51" s="185"/>
      <c r="I51" s="111"/>
      <c r="J51" s="112"/>
      <c r="K51" s="113"/>
      <c r="L51" s="114"/>
    </row>
    <row r="52" spans="1:12" s="39" customFormat="1">
      <c r="B52" s="240" t="s">
        <v>35</v>
      </c>
      <c r="C52" s="240"/>
      <c r="D52" s="240"/>
      <c r="E52" s="240"/>
      <c r="F52" s="240"/>
      <c r="G52" s="240"/>
      <c r="H52" s="240"/>
      <c r="I52" s="240"/>
      <c r="J52" s="240"/>
      <c r="K52" s="240"/>
      <c r="L52" s="240"/>
    </row>
    <row r="53" spans="1:12" s="39" customFormat="1">
      <c r="A53" s="38"/>
      <c r="B53" s="52" t="s">
        <v>616</v>
      </c>
      <c r="C53" s="52"/>
      <c r="D53" s="52"/>
      <c r="E53" s="53"/>
      <c r="F53" s="41"/>
      <c r="G53" s="42"/>
      <c r="H53" s="189"/>
      <c r="I53" s="42"/>
      <c r="J53" s="74"/>
      <c r="K53" s="75"/>
      <c r="L53" s="76"/>
    </row>
    <row r="54" spans="1:12" s="39" customFormat="1">
      <c r="A54" s="38"/>
      <c r="B54" s="52" t="s">
        <v>617</v>
      </c>
      <c r="C54" s="52"/>
      <c r="D54" s="52"/>
      <c r="E54" s="53"/>
      <c r="F54" s="41"/>
      <c r="G54" s="42"/>
      <c r="H54" s="189"/>
      <c r="I54" s="42"/>
      <c r="J54" s="74"/>
      <c r="K54" s="75"/>
      <c r="L54" s="76"/>
    </row>
    <row r="55" spans="1:12" s="39" customFormat="1">
      <c r="A55" s="38"/>
      <c r="B55" s="54" t="s">
        <v>606</v>
      </c>
      <c r="C55" s="55"/>
      <c r="D55" s="55"/>
      <c r="E55" s="56"/>
      <c r="F55" s="45"/>
      <c r="G55" s="46"/>
      <c r="H55" s="190"/>
      <c r="I55" s="46"/>
      <c r="J55" s="77"/>
      <c r="K55" s="78"/>
      <c r="L55" s="79"/>
    </row>
    <row r="56" spans="1:12" ht="24.95" customHeight="1">
      <c r="B56"/>
      <c r="C56"/>
      <c r="D56"/>
      <c r="E56" s="7" t="s">
        <v>2</v>
      </c>
      <c r="F56" s="7" t="s">
        <v>3</v>
      </c>
      <c r="G56" s="7" t="s">
        <v>601</v>
      </c>
      <c r="H56" s="51" t="s">
        <v>599</v>
      </c>
      <c r="I56" s="7" t="s">
        <v>5</v>
      </c>
      <c r="J56" s="64" t="s">
        <v>600</v>
      </c>
      <c r="K56" s="58" t="s">
        <v>602</v>
      </c>
      <c r="L56" s="61" t="s">
        <v>603</v>
      </c>
    </row>
    <row r="57" spans="1:12" ht="15" customHeight="1">
      <c r="B57" s="8"/>
      <c r="C57" s="8"/>
      <c r="E57" s="72" t="s">
        <v>36</v>
      </c>
      <c r="F57" s="10" t="s">
        <v>37</v>
      </c>
      <c r="G57" s="96">
        <v>1</v>
      </c>
      <c r="H57" s="73">
        <f>VLOOKUP(E57,'Артикулы и цены'!A:G,7,FALSE)</f>
        <v>3968</v>
      </c>
      <c r="I57" s="97"/>
      <c r="J57" s="98">
        <v>38.4</v>
      </c>
      <c r="K57" s="99">
        <v>0.06</v>
      </c>
      <c r="L57" s="100">
        <v>1</v>
      </c>
    </row>
    <row r="58" spans="1:12" ht="15" customHeight="1">
      <c r="B58" s="8"/>
      <c r="C58" s="8"/>
      <c r="E58" s="72" t="s">
        <v>38</v>
      </c>
      <c r="F58" s="10" t="s">
        <v>39</v>
      </c>
      <c r="G58" s="96">
        <v>1</v>
      </c>
      <c r="H58" s="73">
        <f>VLOOKUP(E58,'Артикулы и цены'!A:G,7,FALSE)</f>
        <v>6294</v>
      </c>
      <c r="I58" s="97"/>
      <c r="J58" s="98">
        <v>22.2</v>
      </c>
      <c r="K58" s="99">
        <v>7.0000000000000007E-2</v>
      </c>
      <c r="L58" s="100">
        <v>2</v>
      </c>
    </row>
    <row r="59" spans="1:12" ht="15" customHeight="1">
      <c r="B59" s="8"/>
      <c r="C59" s="8"/>
      <c r="E59" s="72" t="s">
        <v>40</v>
      </c>
      <c r="F59" s="10" t="s">
        <v>23</v>
      </c>
      <c r="G59" s="96">
        <v>1</v>
      </c>
      <c r="H59" s="73">
        <f>VLOOKUP(E59,'Артикулы и цены'!A:G,7,FALSE)</f>
        <v>577</v>
      </c>
      <c r="I59" s="97"/>
      <c r="J59" s="98">
        <v>2.1</v>
      </c>
      <c r="K59" s="127">
        <v>1E-3</v>
      </c>
      <c r="L59" s="100">
        <v>1</v>
      </c>
    </row>
    <row r="60" spans="1:12" ht="15" customHeight="1">
      <c r="B60" s="8"/>
      <c r="C60" s="8"/>
      <c r="E60" s="72" t="s">
        <v>41</v>
      </c>
      <c r="F60" s="10" t="s">
        <v>25</v>
      </c>
      <c r="G60" s="96">
        <v>1</v>
      </c>
      <c r="H60" s="73">
        <f>VLOOKUP(E60,'Артикулы и цены'!A:G,7,FALSE)</f>
        <v>1329</v>
      </c>
      <c r="I60" s="97"/>
      <c r="J60" s="98">
        <v>2.4</v>
      </c>
      <c r="K60" s="99">
        <v>8.0000000000000002E-3</v>
      </c>
      <c r="L60" s="100">
        <v>1</v>
      </c>
    </row>
    <row r="61" spans="1:12" ht="15" customHeight="1">
      <c r="B61" s="8"/>
      <c r="C61" s="8"/>
      <c r="E61" s="9"/>
      <c r="F61" s="10"/>
      <c r="G61" s="96"/>
      <c r="H61" s="73"/>
      <c r="I61" s="97"/>
      <c r="J61" s="98"/>
      <c r="K61" s="99"/>
      <c r="L61" s="101"/>
    </row>
    <row r="62" spans="1:12" ht="15" customHeight="1">
      <c r="B62" s="8"/>
      <c r="C62" s="8"/>
      <c r="E62" s="9"/>
      <c r="F62" s="12" t="s">
        <v>15</v>
      </c>
      <c r="G62" s="102"/>
      <c r="H62" s="182">
        <f>SUMPRODUCT($G$57:G59,H57:H59)</f>
        <v>10839</v>
      </c>
      <c r="I62" s="241" t="s">
        <v>42</v>
      </c>
      <c r="J62" s="103">
        <f>SUMPRODUCT($G$57:$G$59,J57:J59)</f>
        <v>62.699999999999996</v>
      </c>
      <c r="K62" s="104">
        <f>SUMPRODUCT($G$57:$G$59,K57:K59)</f>
        <v>0.13100000000000001</v>
      </c>
      <c r="L62" s="105">
        <f>SUMPRODUCT($G$57:$G$59,L57:L59)</f>
        <v>4</v>
      </c>
    </row>
    <row r="63" spans="1:12" ht="15" customHeight="1">
      <c r="B63" s="8"/>
      <c r="C63" s="8"/>
      <c r="E63" s="9"/>
      <c r="F63" s="12" t="s">
        <v>17</v>
      </c>
      <c r="G63" s="102"/>
      <c r="H63" s="183">
        <f>SUMPRODUCT($G$57:$G$58,H57:H58)+SUMPRODUCT($G$60,H60)</f>
        <v>11591</v>
      </c>
      <c r="I63" s="241"/>
      <c r="J63" s="103">
        <f>SUMPRODUCT($G$57:$G$58,J57:J58)+SUMPRODUCT($G$60,J60)</f>
        <v>62.999999999999993</v>
      </c>
      <c r="K63" s="104">
        <f>SUMPRODUCT($G$57:$G$58,K57:K58)+SUMPRODUCT($G$60,K60)</f>
        <v>0.13800000000000001</v>
      </c>
      <c r="L63" s="105">
        <f>SUMPRODUCT($G$57:$G$58,L57:L58)+SUMPRODUCT($G$60,L60)</f>
        <v>4</v>
      </c>
    </row>
    <row r="64" spans="1:12" s="11" customFormat="1" ht="15" customHeight="1">
      <c r="A64" s="1"/>
      <c r="B64" s="13"/>
      <c r="C64" s="13"/>
      <c r="D64" s="43"/>
      <c r="E64" s="14"/>
      <c r="F64" s="14"/>
      <c r="G64" s="106"/>
      <c r="H64" s="184"/>
      <c r="I64" s="106"/>
      <c r="J64" s="107"/>
      <c r="K64" s="108"/>
      <c r="L64" s="109"/>
    </row>
    <row r="65" spans="1:12" ht="15" customHeight="1">
      <c r="B65" s="15"/>
      <c r="C65" s="15"/>
      <c r="D65" s="44"/>
      <c r="E65" s="17"/>
      <c r="F65" s="18"/>
      <c r="G65" s="110"/>
      <c r="H65" s="185"/>
      <c r="I65" s="111"/>
      <c r="J65" s="112"/>
      <c r="K65" s="113"/>
      <c r="L65" s="114"/>
    </row>
    <row r="66" spans="1:12" ht="24.95" customHeight="1">
      <c r="B66"/>
      <c r="C66"/>
      <c r="D66"/>
      <c r="E66" s="7" t="s">
        <v>2</v>
      </c>
      <c r="F66" s="7" t="s">
        <v>3</v>
      </c>
      <c r="G66" s="7" t="s">
        <v>601</v>
      </c>
      <c r="H66" s="51" t="s">
        <v>599</v>
      </c>
      <c r="I66" s="7" t="s">
        <v>5</v>
      </c>
      <c r="J66" s="64" t="s">
        <v>600</v>
      </c>
      <c r="K66" s="58" t="s">
        <v>602</v>
      </c>
      <c r="L66" s="61" t="s">
        <v>603</v>
      </c>
    </row>
    <row r="67" spans="1:12" ht="15" customHeight="1">
      <c r="B67" s="8"/>
      <c r="C67" s="8"/>
      <c r="E67" s="72" t="s">
        <v>43</v>
      </c>
      <c r="F67" s="10" t="s">
        <v>37</v>
      </c>
      <c r="G67" s="96">
        <v>1</v>
      </c>
      <c r="H67" s="73">
        <f>VLOOKUP(E67,'Артикулы и цены'!A:G,7,FALSE)</f>
        <v>4783</v>
      </c>
      <c r="I67" s="97"/>
      <c r="J67" s="98">
        <v>50.3</v>
      </c>
      <c r="K67" s="99">
        <v>7.9000000000000001E-2</v>
      </c>
      <c r="L67" s="100">
        <v>1</v>
      </c>
    </row>
    <row r="68" spans="1:12" ht="15" customHeight="1">
      <c r="B68" s="8"/>
      <c r="C68" s="8"/>
      <c r="E68" s="72" t="s">
        <v>44</v>
      </c>
      <c r="F68" s="10" t="s">
        <v>39</v>
      </c>
      <c r="G68" s="96">
        <v>1</v>
      </c>
      <c r="H68" s="73">
        <f>VLOOKUP(E68,'Артикулы и цены'!A:G,7,FALSE)</f>
        <v>6797</v>
      </c>
      <c r="I68" s="97"/>
      <c r="J68" s="98">
        <v>27.2</v>
      </c>
      <c r="K68" s="99">
        <v>7.0000000000000007E-2</v>
      </c>
      <c r="L68" s="100">
        <v>2</v>
      </c>
    </row>
    <row r="69" spans="1:12" ht="15" customHeight="1">
      <c r="B69" s="8"/>
      <c r="C69" s="8"/>
      <c r="E69" s="72" t="s">
        <v>45</v>
      </c>
      <c r="F69" s="10" t="s">
        <v>23</v>
      </c>
      <c r="G69" s="96">
        <v>1</v>
      </c>
      <c r="H69" s="73">
        <f>VLOOKUP(E69,'Артикулы и цены'!A:G,7,FALSE)</f>
        <v>728</v>
      </c>
      <c r="I69" s="97"/>
      <c r="J69" s="98">
        <v>2.9</v>
      </c>
      <c r="K69" s="127">
        <v>1E-3</v>
      </c>
      <c r="L69" s="100">
        <v>1</v>
      </c>
    </row>
    <row r="70" spans="1:12" ht="15" customHeight="1">
      <c r="B70" s="8"/>
      <c r="C70" s="8"/>
      <c r="E70" s="72" t="s">
        <v>46</v>
      </c>
      <c r="F70" s="10" t="s">
        <v>25</v>
      </c>
      <c r="G70" s="96">
        <v>1</v>
      </c>
      <c r="H70" s="73">
        <f>VLOOKUP(E70,'Артикулы и цены'!A:G,7,FALSE)</f>
        <v>1867</v>
      </c>
      <c r="I70" s="97"/>
      <c r="J70" s="98">
        <v>3.4</v>
      </c>
      <c r="K70" s="99">
        <v>1.0999999999999999E-2</v>
      </c>
      <c r="L70" s="100">
        <v>1</v>
      </c>
    </row>
    <row r="71" spans="1:12" ht="15" customHeight="1">
      <c r="B71" s="8"/>
      <c r="C71" s="8"/>
      <c r="E71" s="9"/>
      <c r="F71" s="10"/>
      <c r="G71" s="96"/>
      <c r="H71" s="73"/>
      <c r="I71" s="97"/>
      <c r="J71" s="98"/>
      <c r="K71" s="99"/>
      <c r="L71" s="101"/>
    </row>
    <row r="72" spans="1:12" ht="15" customHeight="1">
      <c r="B72" s="8"/>
      <c r="C72" s="8"/>
      <c r="E72" s="9"/>
      <c r="F72" s="12" t="s">
        <v>15</v>
      </c>
      <c r="G72" s="102"/>
      <c r="H72" s="182">
        <f>SUMPRODUCT($G$67:G69,H67:H69)</f>
        <v>12308</v>
      </c>
      <c r="I72" s="241" t="s">
        <v>47</v>
      </c>
      <c r="J72" s="103">
        <f>SUMPRODUCT(G67:G69,J67:J69)</f>
        <v>80.400000000000006</v>
      </c>
      <c r="K72" s="104">
        <f>SUMPRODUCT(G67:G69,K67:K69)</f>
        <v>0.15000000000000002</v>
      </c>
      <c r="L72" s="105">
        <f>SUMPRODUCT(G67:G69,L67:L69)</f>
        <v>4</v>
      </c>
    </row>
    <row r="73" spans="1:12" ht="15" customHeight="1">
      <c r="B73" s="8"/>
      <c r="C73" s="8"/>
      <c r="E73" s="9"/>
      <c r="F73" s="12" t="s">
        <v>17</v>
      </c>
      <c r="G73" s="102"/>
      <c r="H73" s="183">
        <f>SUMPRODUCT($G$67:$G$68,H67:H68)+SUMPRODUCT($G$70,H70)</f>
        <v>13447</v>
      </c>
      <c r="I73" s="241"/>
      <c r="J73" s="103">
        <f>SUMPRODUCT($G$67:$G$68,J67:J68)+SUMPRODUCT($G$70,J70)</f>
        <v>80.900000000000006</v>
      </c>
      <c r="K73" s="104">
        <f>SUMPRODUCT($G$67:$G$68,K67:K68)+SUMPRODUCT($G$70,K70)</f>
        <v>0.16000000000000003</v>
      </c>
      <c r="L73" s="105">
        <f>SUMPRODUCT($G$67:$G$68,L67:L68)+SUMPRODUCT($G$70,L70)</f>
        <v>4</v>
      </c>
    </row>
    <row r="74" spans="1:12" s="11" customFormat="1" ht="15" customHeight="1">
      <c r="A74" s="1"/>
      <c r="B74" s="13"/>
      <c r="C74" s="13"/>
      <c r="E74" s="14"/>
      <c r="F74" s="14"/>
      <c r="G74" s="106"/>
      <c r="H74" s="184"/>
      <c r="I74" s="106"/>
      <c r="J74" s="128"/>
      <c r="K74" s="129"/>
      <c r="L74" s="130"/>
    </row>
    <row r="75" spans="1:12" ht="15" customHeight="1">
      <c r="B75" s="15"/>
      <c r="C75" s="15"/>
      <c r="D75" s="16"/>
      <c r="E75" s="17"/>
      <c r="F75" s="18"/>
      <c r="G75" s="110"/>
      <c r="H75" s="185"/>
      <c r="I75" s="111"/>
      <c r="J75" s="112"/>
      <c r="K75" s="113"/>
      <c r="L75" s="114"/>
    </row>
    <row r="76" spans="1:12" s="39" customFormat="1">
      <c r="B76" s="240" t="s">
        <v>48</v>
      </c>
      <c r="C76" s="240"/>
      <c r="D76" s="240"/>
      <c r="E76" s="240"/>
      <c r="F76" s="240"/>
      <c r="G76" s="240"/>
      <c r="H76" s="240"/>
      <c r="I76" s="240"/>
      <c r="J76" s="240"/>
      <c r="K76" s="240"/>
      <c r="L76" s="240"/>
    </row>
    <row r="77" spans="1:12" s="3" customFormat="1">
      <c r="A77" s="1"/>
      <c r="B77" s="6" t="s">
        <v>618</v>
      </c>
      <c r="C77" s="6"/>
      <c r="D77" s="6"/>
      <c r="E77" s="6"/>
      <c r="F77" s="6"/>
      <c r="G77" s="115"/>
      <c r="H77" s="186"/>
      <c r="I77" s="115"/>
      <c r="J77" s="116"/>
      <c r="K77" s="117"/>
      <c r="L77" s="118"/>
    </row>
    <row r="78" spans="1:12" ht="24.95" customHeight="1">
      <c r="B78"/>
      <c r="C78"/>
      <c r="D78"/>
      <c r="E78" s="7" t="s">
        <v>2</v>
      </c>
      <c r="F78" s="7" t="s">
        <v>3</v>
      </c>
      <c r="G78" s="7" t="s">
        <v>601</v>
      </c>
      <c r="H78" s="51" t="s">
        <v>599</v>
      </c>
      <c r="I78" s="7" t="s">
        <v>5</v>
      </c>
      <c r="J78" s="64" t="s">
        <v>600</v>
      </c>
      <c r="K78" s="58" t="s">
        <v>602</v>
      </c>
      <c r="L78" s="61" t="s">
        <v>603</v>
      </c>
    </row>
    <row r="79" spans="1:12" ht="15" customHeight="1">
      <c r="B79" s="8"/>
      <c r="C79" s="8"/>
      <c r="D79" s="9"/>
      <c r="E79" s="72" t="s">
        <v>49</v>
      </c>
      <c r="F79" s="10" t="s">
        <v>50</v>
      </c>
      <c r="G79" s="96">
        <v>1</v>
      </c>
      <c r="H79" s="73">
        <f>VLOOKUP(E79,'Артикулы и цены'!A:G,7,FALSE)</f>
        <v>2526</v>
      </c>
      <c r="I79" s="131" t="s">
        <v>337</v>
      </c>
      <c r="J79" s="98">
        <v>12.9</v>
      </c>
      <c r="K79" s="99">
        <v>2.5000000000000001E-2</v>
      </c>
      <c r="L79" s="100">
        <v>1</v>
      </c>
    </row>
    <row r="80" spans="1:12" s="11" customFormat="1" ht="15" customHeight="1">
      <c r="A80" s="1"/>
      <c r="B80" s="13"/>
      <c r="C80" s="13"/>
      <c r="E80" s="72"/>
      <c r="F80" s="10"/>
      <c r="G80" s="123"/>
      <c r="H80" s="188"/>
      <c r="I80" s="124"/>
      <c r="J80" s="125"/>
      <c r="K80" s="126"/>
      <c r="L80" s="101"/>
    </row>
    <row r="81" spans="1:12" s="11" customFormat="1" ht="15" customHeight="1">
      <c r="A81" s="1"/>
      <c r="B81" s="13"/>
      <c r="C81" s="13"/>
      <c r="E81" s="72"/>
      <c r="F81" s="10"/>
      <c r="G81" s="123"/>
      <c r="H81" s="188"/>
      <c r="I81" s="124"/>
      <c r="J81" s="125"/>
      <c r="K81" s="126"/>
      <c r="L81" s="101"/>
    </row>
    <row r="82" spans="1:12" ht="15" customHeight="1">
      <c r="B82" s="15"/>
      <c r="C82" s="15"/>
      <c r="D82" s="16"/>
      <c r="E82" s="72"/>
      <c r="F82" s="18"/>
      <c r="G82" s="110"/>
      <c r="H82" s="185"/>
      <c r="I82" s="111"/>
      <c r="J82" s="112"/>
      <c r="K82" s="113"/>
      <c r="L82" s="114"/>
    </row>
    <row r="83" spans="1:12" ht="24.95" customHeight="1">
      <c r="B83"/>
      <c r="C83"/>
      <c r="D83" s="20"/>
      <c r="E83" s="7" t="s">
        <v>2</v>
      </c>
      <c r="F83" s="7" t="s">
        <v>3</v>
      </c>
      <c r="G83" s="7" t="s">
        <v>601</v>
      </c>
      <c r="H83" s="51" t="s">
        <v>599</v>
      </c>
      <c r="I83" s="7" t="s">
        <v>5</v>
      </c>
      <c r="J83" s="64" t="s">
        <v>600</v>
      </c>
      <c r="K83" s="58" t="s">
        <v>602</v>
      </c>
      <c r="L83" s="61" t="s">
        <v>603</v>
      </c>
    </row>
    <row r="84" spans="1:12" ht="15" customHeight="1">
      <c r="B84" s="8"/>
      <c r="C84" s="8"/>
      <c r="D84" s="9"/>
      <c r="E84" s="72" t="s">
        <v>51</v>
      </c>
      <c r="F84" s="10" t="s">
        <v>50</v>
      </c>
      <c r="G84" s="96">
        <v>1</v>
      </c>
      <c r="H84" s="73">
        <f>VLOOKUP(E84,'Артикулы и цены'!A:G,7,FALSE)</f>
        <v>2850</v>
      </c>
      <c r="I84" s="131" t="s">
        <v>338</v>
      </c>
      <c r="J84" s="98">
        <v>15.3</v>
      </c>
      <c r="K84" s="99">
        <v>0.03</v>
      </c>
      <c r="L84" s="100">
        <v>1</v>
      </c>
    </row>
    <row r="85" spans="1:12" s="11" customFormat="1" ht="15" customHeight="1">
      <c r="A85" s="1"/>
      <c r="B85" s="13"/>
      <c r="C85" s="13"/>
      <c r="E85" s="9"/>
      <c r="F85" s="10"/>
      <c r="G85" s="123"/>
      <c r="H85" s="188"/>
      <c r="I85" s="124"/>
      <c r="J85" s="125"/>
      <c r="K85" s="126"/>
      <c r="L85" s="101"/>
    </row>
    <row r="86" spans="1:12" s="11" customFormat="1" ht="15" customHeight="1">
      <c r="A86" s="1"/>
      <c r="B86" s="13"/>
      <c r="C86" s="13"/>
      <c r="E86" s="9"/>
      <c r="F86" s="10"/>
      <c r="G86" s="123"/>
      <c r="H86" s="188"/>
      <c r="I86" s="124"/>
      <c r="J86" s="125"/>
      <c r="K86" s="126"/>
      <c r="L86" s="101"/>
    </row>
    <row r="87" spans="1:12" ht="15" customHeight="1">
      <c r="B87" s="15"/>
      <c r="C87" s="15"/>
      <c r="D87" s="16"/>
      <c r="E87" s="17"/>
      <c r="F87" s="18"/>
      <c r="G87" s="110"/>
      <c r="H87" s="185"/>
      <c r="I87" s="111"/>
      <c r="J87" s="112"/>
      <c r="K87" s="113"/>
      <c r="L87" s="114"/>
    </row>
    <row r="88" spans="1:12" ht="24.95" customHeight="1">
      <c r="B88"/>
      <c r="C88"/>
      <c r="D88" s="20"/>
      <c r="E88" s="7" t="s">
        <v>2</v>
      </c>
      <c r="F88" s="7" t="s">
        <v>3</v>
      </c>
      <c r="G88" s="7" t="s">
        <v>601</v>
      </c>
      <c r="H88" s="51" t="s">
        <v>599</v>
      </c>
      <c r="I88" s="7" t="s">
        <v>5</v>
      </c>
      <c r="J88" s="64" t="s">
        <v>600</v>
      </c>
      <c r="K88" s="58" t="s">
        <v>602</v>
      </c>
      <c r="L88" s="61" t="s">
        <v>603</v>
      </c>
    </row>
    <row r="89" spans="1:12" ht="15" customHeight="1">
      <c r="B89" s="8"/>
      <c r="C89" s="8"/>
      <c r="D89" s="9"/>
      <c r="E89" s="72" t="s">
        <v>52</v>
      </c>
      <c r="F89" s="10" t="s">
        <v>50</v>
      </c>
      <c r="G89" s="96">
        <v>1</v>
      </c>
      <c r="H89" s="73">
        <f>VLOOKUP(E89,'Артикулы и цены'!A:G,7,FALSE)</f>
        <v>2281</v>
      </c>
      <c r="I89" s="131" t="s">
        <v>339</v>
      </c>
      <c r="J89" s="98">
        <v>8.8000000000000007</v>
      </c>
      <c r="K89" s="99">
        <v>0.02</v>
      </c>
      <c r="L89" s="100">
        <v>1</v>
      </c>
    </row>
    <row r="90" spans="1:12" s="11" customFormat="1" ht="15" customHeight="1">
      <c r="A90" s="1"/>
      <c r="B90" s="13"/>
      <c r="C90" s="13"/>
      <c r="E90" s="9"/>
      <c r="F90" s="10"/>
      <c r="G90" s="123"/>
      <c r="H90" s="188"/>
      <c r="I90" s="124"/>
      <c r="J90" s="125"/>
      <c r="K90" s="126"/>
      <c r="L90" s="101"/>
    </row>
    <row r="91" spans="1:12" s="11" customFormat="1" ht="15" customHeight="1">
      <c r="A91" s="1"/>
      <c r="B91" s="13"/>
      <c r="C91" s="13"/>
      <c r="E91" s="9"/>
      <c r="F91" s="10"/>
      <c r="G91" s="123"/>
      <c r="H91" s="188"/>
      <c r="I91" s="124"/>
      <c r="J91" s="125"/>
      <c r="K91" s="126"/>
      <c r="L91" s="101"/>
    </row>
    <row r="92" spans="1:12" ht="15" customHeight="1">
      <c r="B92" s="15"/>
      <c r="C92" s="15"/>
      <c r="D92" s="16"/>
      <c r="E92" s="17"/>
      <c r="F92" s="18"/>
      <c r="G92" s="110"/>
      <c r="H92" s="185"/>
      <c r="I92" s="111"/>
      <c r="J92" s="112"/>
      <c r="K92" s="113"/>
      <c r="L92" s="114"/>
    </row>
    <row r="93" spans="1:12" s="39" customFormat="1">
      <c r="B93" s="240" t="s">
        <v>53</v>
      </c>
      <c r="C93" s="240"/>
      <c r="D93" s="240"/>
      <c r="E93" s="240"/>
      <c r="F93" s="240"/>
      <c r="G93" s="240"/>
      <c r="H93" s="240"/>
      <c r="I93" s="240"/>
      <c r="J93" s="240"/>
      <c r="K93" s="240"/>
      <c r="L93" s="240"/>
    </row>
    <row r="94" spans="1:12" s="3" customFormat="1">
      <c r="A94" s="1"/>
      <c r="B94" s="6" t="s">
        <v>619</v>
      </c>
      <c r="C94" s="6"/>
      <c r="D94" s="6"/>
      <c r="E94" s="6"/>
      <c r="F94" s="6"/>
      <c r="G94" s="115"/>
      <c r="H94" s="186"/>
      <c r="I94" s="115"/>
      <c r="J94" s="116"/>
      <c r="K94" s="117"/>
      <c r="L94" s="118"/>
    </row>
    <row r="95" spans="1:12" ht="24.95" customHeight="1">
      <c r="B95"/>
      <c r="C95"/>
      <c r="D95"/>
      <c r="E95" s="7" t="s">
        <v>2</v>
      </c>
      <c r="F95" s="7" t="s">
        <v>3</v>
      </c>
      <c r="G95" s="7" t="s">
        <v>601</v>
      </c>
      <c r="H95" s="51" t="s">
        <v>599</v>
      </c>
      <c r="I95" s="7" t="s">
        <v>5</v>
      </c>
      <c r="J95" s="64" t="s">
        <v>600</v>
      </c>
      <c r="K95" s="58" t="s">
        <v>602</v>
      </c>
      <c r="L95" s="61" t="s">
        <v>603</v>
      </c>
    </row>
    <row r="96" spans="1:12" ht="15" customHeight="1">
      <c r="B96" s="8"/>
      <c r="C96" s="8"/>
      <c r="D96" s="2"/>
      <c r="E96" s="72" t="s">
        <v>54</v>
      </c>
      <c r="F96" s="10" t="s">
        <v>55</v>
      </c>
      <c r="G96" s="96">
        <v>1</v>
      </c>
      <c r="H96" s="73">
        <f>VLOOKUP(E96,'Артикулы и цены'!A:G,7,FALSE)</f>
        <v>13703</v>
      </c>
      <c r="I96" s="97"/>
      <c r="J96" s="98">
        <v>76.8</v>
      </c>
      <c r="K96" s="99">
        <v>0.24</v>
      </c>
      <c r="L96" s="100">
        <v>3</v>
      </c>
    </row>
    <row r="97" spans="1:12" ht="15" customHeight="1">
      <c r="B97" s="8"/>
      <c r="C97" s="8"/>
      <c r="D97" s="2"/>
      <c r="E97" s="72" t="s">
        <v>56</v>
      </c>
      <c r="F97" s="10" t="s">
        <v>57</v>
      </c>
      <c r="G97" s="96">
        <v>1</v>
      </c>
      <c r="H97" s="73">
        <f>VLOOKUP(E97,'Артикулы и цены'!A:G,7,FALSE)</f>
        <v>5496</v>
      </c>
      <c r="I97" s="97"/>
      <c r="J97" s="98">
        <v>47.5</v>
      </c>
      <c r="K97" s="99">
        <v>0.13500000000000001</v>
      </c>
      <c r="L97" s="100">
        <v>1</v>
      </c>
    </row>
    <row r="98" spans="1:12" ht="15" customHeight="1">
      <c r="B98" s="8"/>
      <c r="C98" s="8"/>
      <c r="E98" s="72" t="s">
        <v>58</v>
      </c>
      <c r="F98" s="10" t="s">
        <v>59</v>
      </c>
      <c r="G98" s="96">
        <v>1</v>
      </c>
      <c r="H98" s="73">
        <f>VLOOKUP(E98,'Артикулы и цены'!A:G,7,FALSE)</f>
        <v>1231</v>
      </c>
      <c r="I98" s="97"/>
      <c r="J98" s="98">
        <v>6.9</v>
      </c>
      <c r="K98" s="99">
        <v>1.6E-2</v>
      </c>
      <c r="L98" s="100">
        <v>1</v>
      </c>
    </row>
    <row r="99" spans="1:12" ht="15" customHeight="1">
      <c r="B99" s="8"/>
      <c r="C99" s="8"/>
      <c r="E99" s="72" t="s">
        <v>60</v>
      </c>
      <c r="F99" s="10" t="s">
        <v>61</v>
      </c>
      <c r="G99" s="96">
        <v>1</v>
      </c>
      <c r="H99" s="73">
        <f>VLOOKUP(E99,'Артикулы и цены'!A:G,7,FALSE)</f>
        <v>1113</v>
      </c>
      <c r="I99" s="97"/>
      <c r="J99" s="98">
        <v>2.9</v>
      </c>
      <c r="K99" s="99">
        <v>6.0000000000000001E-3</v>
      </c>
      <c r="L99" s="100">
        <v>1</v>
      </c>
    </row>
    <row r="100" spans="1:12" s="11" customFormat="1" ht="15" customHeight="1">
      <c r="A100" s="1"/>
      <c r="B100" s="13"/>
      <c r="C100" s="13"/>
      <c r="E100" s="14"/>
      <c r="F100" s="14"/>
      <c r="G100" s="106"/>
      <c r="H100" s="191"/>
      <c r="I100" s="106"/>
      <c r="J100" s="107"/>
      <c r="K100" s="108"/>
      <c r="L100" s="109"/>
    </row>
    <row r="101" spans="1:12" s="11" customFormat="1" ht="15" customHeight="1">
      <c r="A101" s="1"/>
      <c r="B101" s="13"/>
      <c r="C101" s="13"/>
      <c r="E101" s="14"/>
      <c r="F101" s="19" t="s">
        <v>31</v>
      </c>
      <c r="G101" s="119"/>
      <c r="H101" s="187">
        <f>SUMPRODUCT($G$96:$G$99,H96:H99)</f>
        <v>21543</v>
      </c>
      <c r="I101" s="71" t="s">
        <v>62</v>
      </c>
      <c r="J101" s="120">
        <f>SUMPRODUCT($G$96:$G$99,J96:J99)</f>
        <v>134.1</v>
      </c>
      <c r="K101" s="121">
        <f>SUMPRODUCT($G$96:$G$99,K96:K99)</f>
        <v>0.39700000000000002</v>
      </c>
      <c r="L101" s="122">
        <f>SUMPRODUCT($G$96:$G$99,L96:L99)</f>
        <v>6</v>
      </c>
    </row>
    <row r="102" spans="1:12" s="11" customFormat="1" ht="15" customHeight="1">
      <c r="A102" s="1"/>
      <c r="B102" s="13"/>
      <c r="C102" s="13"/>
      <c r="E102" s="9"/>
      <c r="F102" s="10"/>
      <c r="G102" s="123"/>
      <c r="H102" s="188"/>
      <c r="I102" s="124"/>
      <c r="J102" s="125"/>
      <c r="K102" s="126"/>
      <c r="L102" s="101"/>
    </row>
    <row r="103" spans="1:12" s="11" customFormat="1" ht="15" customHeight="1">
      <c r="A103" s="1"/>
      <c r="B103" s="13"/>
      <c r="C103" s="13"/>
      <c r="E103" s="9"/>
      <c r="F103" s="10"/>
      <c r="G103" s="123"/>
      <c r="H103" s="188"/>
      <c r="I103" s="124"/>
      <c r="J103" s="125"/>
      <c r="K103" s="126"/>
      <c r="L103" s="101"/>
    </row>
    <row r="104" spans="1:12" s="11" customFormat="1" ht="15" customHeight="1">
      <c r="A104" s="1"/>
      <c r="B104" s="13"/>
      <c r="C104" s="13"/>
      <c r="E104" s="9"/>
      <c r="F104" s="10"/>
      <c r="G104" s="123"/>
      <c r="H104" s="188"/>
      <c r="I104" s="124"/>
      <c r="J104" s="125"/>
      <c r="K104" s="126"/>
      <c r="L104" s="101"/>
    </row>
    <row r="105" spans="1:12" s="11" customFormat="1" ht="15" customHeight="1">
      <c r="A105" s="1"/>
      <c r="B105" s="13"/>
      <c r="C105" s="13"/>
      <c r="E105" s="9"/>
      <c r="F105" s="10"/>
      <c r="G105" s="123"/>
      <c r="H105" s="188"/>
      <c r="I105" s="124"/>
      <c r="J105" s="125"/>
      <c r="K105" s="126"/>
      <c r="L105" s="101"/>
    </row>
    <row r="106" spans="1:12" s="11" customFormat="1" ht="15" customHeight="1">
      <c r="A106" s="1"/>
      <c r="B106" s="13"/>
      <c r="C106" s="13"/>
      <c r="E106" s="9"/>
      <c r="F106" s="10"/>
      <c r="G106" s="123"/>
      <c r="H106" s="188"/>
      <c r="I106" s="124"/>
      <c r="J106" s="125"/>
      <c r="K106" s="126"/>
      <c r="L106" s="101"/>
    </row>
    <row r="107" spans="1:12" ht="15" customHeight="1">
      <c r="B107" s="15"/>
      <c r="C107" s="15"/>
      <c r="D107" s="16"/>
      <c r="E107" s="17"/>
      <c r="F107" s="18"/>
      <c r="G107" s="110"/>
      <c r="H107" s="185"/>
      <c r="I107" s="111"/>
      <c r="J107" s="112"/>
      <c r="K107" s="113"/>
      <c r="L107" s="114"/>
    </row>
    <row r="108" spans="1:12" ht="24.95" customHeight="1">
      <c r="B108" s="21"/>
      <c r="C108"/>
      <c r="D108"/>
      <c r="E108" s="7" t="s">
        <v>2</v>
      </c>
      <c r="F108" s="7" t="s">
        <v>3</v>
      </c>
      <c r="G108" s="7" t="s">
        <v>601</v>
      </c>
      <c r="H108" s="51" t="s">
        <v>599</v>
      </c>
      <c r="I108" s="7" t="s">
        <v>5</v>
      </c>
      <c r="J108" s="64" t="s">
        <v>600</v>
      </c>
      <c r="K108" s="58" t="s">
        <v>602</v>
      </c>
      <c r="L108" s="61" t="s">
        <v>603</v>
      </c>
    </row>
    <row r="109" spans="1:12" ht="15" customHeight="1">
      <c r="B109" s="8"/>
      <c r="C109" s="8"/>
      <c r="D109" s="2"/>
      <c r="E109" s="72" t="s">
        <v>63</v>
      </c>
      <c r="F109" s="10" t="s">
        <v>55</v>
      </c>
      <c r="G109" s="96">
        <v>1</v>
      </c>
      <c r="H109" s="73">
        <f>VLOOKUP(E109,'Артикулы и цены'!A:G,7,FALSE)</f>
        <v>17737</v>
      </c>
      <c r="I109" s="97"/>
      <c r="J109" s="98">
        <v>83.8</v>
      </c>
      <c r="K109" s="99">
        <v>0.31</v>
      </c>
      <c r="L109" s="100">
        <v>4</v>
      </c>
    </row>
    <row r="110" spans="1:12" ht="15" customHeight="1">
      <c r="B110" s="8"/>
      <c r="C110" s="8"/>
      <c r="D110" s="2"/>
      <c r="E110" s="72" t="s">
        <v>56</v>
      </c>
      <c r="F110" s="10" t="s">
        <v>57</v>
      </c>
      <c r="G110" s="96">
        <v>1</v>
      </c>
      <c r="H110" s="73">
        <f>VLOOKUP(E110,'Артикулы и цены'!A:G,7,FALSE)</f>
        <v>5496</v>
      </c>
      <c r="I110" s="97"/>
      <c r="J110" s="98">
        <v>47.5</v>
      </c>
      <c r="K110" s="99">
        <v>0.13500000000000001</v>
      </c>
      <c r="L110" s="100">
        <v>1</v>
      </c>
    </row>
    <row r="111" spans="1:12" ht="15" customHeight="1">
      <c r="B111" s="8"/>
      <c r="C111" s="8"/>
      <c r="E111" s="72" t="s">
        <v>58</v>
      </c>
      <c r="F111" s="10" t="s">
        <v>59</v>
      </c>
      <c r="G111" s="96">
        <v>1</v>
      </c>
      <c r="H111" s="73">
        <f>VLOOKUP(E111,'Артикулы и цены'!A:G,7,FALSE)</f>
        <v>1231</v>
      </c>
      <c r="I111" s="97"/>
      <c r="J111" s="98">
        <v>6.9</v>
      </c>
      <c r="K111" s="99">
        <v>1.6E-2</v>
      </c>
      <c r="L111" s="100">
        <v>1</v>
      </c>
    </row>
    <row r="112" spans="1:12" ht="15" customHeight="1">
      <c r="B112" s="8"/>
      <c r="C112" s="8"/>
      <c r="E112" s="72" t="s">
        <v>60</v>
      </c>
      <c r="F112" s="10" t="s">
        <v>61</v>
      </c>
      <c r="G112" s="96">
        <v>1</v>
      </c>
      <c r="H112" s="73">
        <f>VLOOKUP(E112,'Артикулы и цены'!A:G,7,FALSE)</f>
        <v>1113</v>
      </c>
      <c r="I112" s="97"/>
      <c r="J112" s="98">
        <v>2.9</v>
      </c>
      <c r="K112" s="99">
        <v>6.0000000000000001E-3</v>
      </c>
      <c r="L112" s="100">
        <v>1</v>
      </c>
    </row>
    <row r="113" spans="1:12" s="11" customFormat="1" ht="15" customHeight="1">
      <c r="A113" s="1"/>
      <c r="B113" s="13"/>
      <c r="C113" s="13"/>
      <c r="E113" s="14"/>
      <c r="F113" s="14"/>
      <c r="G113" s="106"/>
      <c r="H113" s="191"/>
      <c r="I113" s="106"/>
      <c r="J113" s="107"/>
      <c r="K113" s="108"/>
      <c r="L113" s="109"/>
    </row>
    <row r="114" spans="1:12" s="11" customFormat="1" ht="15" customHeight="1">
      <c r="A114" s="1"/>
      <c r="B114" s="13"/>
      <c r="C114" s="13"/>
      <c r="E114" s="14"/>
      <c r="F114" s="19" t="s">
        <v>31</v>
      </c>
      <c r="G114" s="71"/>
      <c r="H114" s="187">
        <f>SUMPRODUCT($G$109:$G$112,H109:H112)</f>
        <v>25577</v>
      </c>
      <c r="I114" s="71" t="s">
        <v>64</v>
      </c>
      <c r="J114" s="120">
        <f>SUMPRODUCT($G$109:$G$112,J109:J112)</f>
        <v>141.10000000000002</v>
      </c>
      <c r="K114" s="121">
        <f>SUMPRODUCT($G$109:$G$112,K109:K112)</f>
        <v>0.46700000000000003</v>
      </c>
      <c r="L114" s="122">
        <f>SUMPRODUCT($G$109:$G$112,L109:L112)</f>
        <v>7</v>
      </c>
    </row>
    <row r="115" spans="1:12" s="11" customFormat="1" ht="15" customHeight="1">
      <c r="A115" s="1"/>
      <c r="B115" s="13"/>
      <c r="C115" s="13"/>
      <c r="E115" s="9"/>
      <c r="F115" s="10"/>
      <c r="G115" s="123"/>
      <c r="H115" s="188"/>
      <c r="I115" s="124"/>
      <c r="J115" s="125"/>
      <c r="K115" s="126"/>
      <c r="L115" s="101"/>
    </row>
    <row r="116" spans="1:12" s="11" customFormat="1" ht="15" customHeight="1">
      <c r="A116" s="1"/>
      <c r="B116" s="13"/>
      <c r="C116" s="13"/>
      <c r="E116" s="9"/>
      <c r="F116" s="10"/>
      <c r="G116" s="123"/>
      <c r="H116" s="188"/>
      <c r="I116" s="124"/>
      <c r="J116" s="125"/>
      <c r="K116" s="126"/>
      <c r="L116" s="101"/>
    </row>
    <row r="117" spans="1:12" s="11" customFormat="1" ht="15" customHeight="1">
      <c r="A117" s="1"/>
      <c r="B117" s="13"/>
      <c r="C117" s="13"/>
      <c r="E117" s="9"/>
      <c r="F117" s="10"/>
      <c r="G117" s="123"/>
      <c r="H117" s="188"/>
      <c r="I117" s="124"/>
      <c r="J117" s="125"/>
      <c r="K117" s="126"/>
      <c r="L117" s="101"/>
    </row>
    <row r="118" spans="1:12" s="11" customFormat="1" ht="15" customHeight="1">
      <c r="A118" s="1"/>
      <c r="B118" s="13"/>
      <c r="C118" s="13"/>
      <c r="E118" s="9"/>
      <c r="F118" s="10"/>
      <c r="G118" s="123"/>
      <c r="H118" s="188"/>
      <c r="I118" s="124"/>
      <c r="J118" s="125"/>
      <c r="K118" s="126"/>
      <c r="L118" s="101"/>
    </row>
    <row r="119" spans="1:12" s="11" customFormat="1" ht="15" customHeight="1">
      <c r="A119" s="1"/>
      <c r="B119" s="13"/>
      <c r="C119" s="13"/>
      <c r="E119" s="9"/>
      <c r="F119" s="10"/>
      <c r="G119" s="123"/>
      <c r="H119" s="188"/>
      <c r="I119" s="124"/>
      <c r="J119" s="125"/>
      <c r="K119" s="126"/>
      <c r="L119" s="101"/>
    </row>
    <row r="120" spans="1:12" ht="15" customHeight="1">
      <c r="B120" s="15"/>
      <c r="C120" s="15"/>
      <c r="D120" s="16"/>
      <c r="E120" s="17"/>
      <c r="F120" s="18"/>
      <c r="G120" s="110"/>
      <c r="H120" s="185"/>
      <c r="I120" s="111"/>
      <c r="J120" s="112"/>
      <c r="K120" s="113"/>
      <c r="L120" s="114"/>
    </row>
    <row r="121" spans="1:12" s="39" customFormat="1">
      <c r="B121" s="240" t="s">
        <v>65</v>
      </c>
      <c r="C121" s="240"/>
      <c r="D121" s="240"/>
      <c r="E121" s="240"/>
      <c r="F121" s="240"/>
      <c r="G121" s="240"/>
      <c r="H121" s="240"/>
      <c r="I121" s="240"/>
      <c r="J121" s="240"/>
      <c r="K121" s="240"/>
      <c r="L121" s="240"/>
    </row>
    <row r="122" spans="1:12" s="3" customFormat="1">
      <c r="A122" s="1"/>
      <c r="B122" s="6" t="s">
        <v>620</v>
      </c>
      <c r="C122" s="6"/>
      <c r="D122" s="6"/>
      <c r="E122" s="6"/>
      <c r="F122" s="6"/>
      <c r="G122" s="115"/>
      <c r="H122" s="186"/>
      <c r="I122" s="115"/>
      <c r="J122" s="116"/>
      <c r="K122" s="117"/>
      <c r="L122" s="118"/>
    </row>
    <row r="123" spans="1:12" ht="24.95" customHeight="1">
      <c r="B123"/>
      <c r="C123"/>
      <c r="D123"/>
      <c r="E123" s="7" t="s">
        <v>2</v>
      </c>
      <c r="F123" s="7" t="s">
        <v>3</v>
      </c>
      <c r="G123" s="7" t="s">
        <v>601</v>
      </c>
      <c r="H123" s="51" t="s">
        <v>599</v>
      </c>
      <c r="I123" s="7" t="s">
        <v>5</v>
      </c>
      <c r="J123" s="64" t="s">
        <v>600</v>
      </c>
      <c r="K123" s="58" t="s">
        <v>602</v>
      </c>
      <c r="L123" s="61" t="s">
        <v>603</v>
      </c>
    </row>
    <row r="124" spans="1:12" ht="15" customHeight="1">
      <c r="B124" s="8"/>
      <c r="C124" s="8"/>
      <c r="E124" s="72" t="s">
        <v>66</v>
      </c>
      <c r="F124" s="10" t="s">
        <v>67</v>
      </c>
      <c r="G124" s="96">
        <v>1</v>
      </c>
      <c r="H124" s="73">
        <f>VLOOKUP(E124,'Артикулы и цены'!A:G,7,FALSE)</f>
        <v>7999</v>
      </c>
      <c r="I124" s="97"/>
      <c r="J124" s="98">
        <v>46.9</v>
      </c>
      <c r="K124" s="99">
        <v>0.11</v>
      </c>
      <c r="L124" s="100">
        <v>2</v>
      </c>
    </row>
    <row r="125" spans="1:12" ht="15" customHeight="1">
      <c r="B125" s="8"/>
      <c r="C125" s="8"/>
      <c r="E125" s="72" t="s">
        <v>68</v>
      </c>
      <c r="F125" s="10" t="s">
        <v>69</v>
      </c>
      <c r="G125" s="96">
        <v>1</v>
      </c>
      <c r="H125" s="73">
        <f>VLOOKUP(E125,'Артикулы и цены'!A:G,7,FALSE)</f>
        <v>2243</v>
      </c>
      <c r="I125" s="97"/>
      <c r="J125" s="98">
        <v>12.8</v>
      </c>
      <c r="K125" s="99">
        <v>3.2000000000000001E-2</v>
      </c>
      <c r="L125" s="100">
        <v>1</v>
      </c>
    </row>
    <row r="126" spans="1:12" ht="15" customHeight="1">
      <c r="B126" s="8"/>
      <c r="C126" s="8"/>
      <c r="E126" s="72" t="s">
        <v>60</v>
      </c>
      <c r="F126" s="10" t="s">
        <v>61</v>
      </c>
      <c r="G126" s="96">
        <v>1</v>
      </c>
      <c r="H126" s="73">
        <f>VLOOKUP(E126,'Артикулы и цены'!A:G,7,FALSE)</f>
        <v>1113</v>
      </c>
      <c r="I126" s="97"/>
      <c r="J126" s="98">
        <v>2.9</v>
      </c>
      <c r="K126" s="99">
        <v>6.0000000000000001E-3</v>
      </c>
      <c r="L126" s="100">
        <v>1</v>
      </c>
    </row>
    <row r="127" spans="1:12" s="11" customFormat="1" ht="15" customHeight="1">
      <c r="A127" s="1"/>
      <c r="B127" s="13"/>
      <c r="C127" s="13"/>
      <c r="E127" s="14"/>
      <c r="F127" s="14"/>
      <c r="G127" s="106"/>
      <c r="H127" s="184"/>
      <c r="I127" s="106"/>
      <c r="J127" s="107"/>
      <c r="K127" s="108"/>
      <c r="L127" s="109"/>
    </row>
    <row r="128" spans="1:12" s="11" customFormat="1" ht="15" customHeight="1">
      <c r="A128" s="1"/>
      <c r="B128" s="13"/>
      <c r="C128" s="13"/>
      <c r="E128" s="14"/>
      <c r="F128" s="19" t="s">
        <v>31</v>
      </c>
      <c r="G128" s="71"/>
      <c r="H128" s="187">
        <f>SUMPRODUCT($G$124:$G$126,H124:H126)</f>
        <v>11355</v>
      </c>
      <c r="I128" s="71" t="s">
        <v>70</v>
      </c>
      <c r="J128" s="120">
        <f>SUMPRODUCT($G$124:$G$126,J124:J126)</f>
        <v>62.6</v>
      </c>
      <c r="K128" s="121">
        <f>SUMPRODUCT($G$124:$G$126,K124:K126)</f>
        <v>0.14800000000000002</v>
      </c>
      <c r="L128" s="122">
        <f>SUMPRODUCT($G$124:$G$126,L124:L126)</f>
        <v>4</v>
      </c>
    </row>
    <row r="129" spans="1:12" ht="15" customHeight="1">
      <c r="B129" s="13"/>
      <c r="C129" s="13"/>
      <c r="D129" s="11"/>
      <c r="E129" s="17"/>
      <c r="F129" s="18"/>
      <c r="G129" s="110"/>
      <c r="H129" s="185"/>
      <c r="I129" s="111"/>
      <c r="J129" s="112"/>
      <c r="K129" s="113"/>
      <c r="L129" s="114"/>
    </row>
    <row r="130" spans="1:12" ht="15" customHeight="1">
      <c r="B130" s="8"/>
      <c r="C130" s="8"/>
      <c r="E130" s="72" t="s">
        <v>71</v>
      </c>
      <c r="F130" s="10" t="s">
        <v>72</v>
      </c>
      <c r="G130" s="96">
        <v>1</v>
      </c>
      <c r="H130" s="73">
        <f>VLOOKUP(E130,'Артикулы и цены'!A:G,7,FALSE)</f>
        <v>7999</v>
      </c>
      <c r="I130" s="97"/>
      <c r="J130" s="98">
        <v>46.9</v>
      </c>
      <c r="K130" s="99">
        <v>0.11</v>
      </c>
      <c r="L130" s="100">
        <v>2</v>
      </c>
    </row>
    <row r="131" spans="1:12" ht="15" customHeight="1">
      <c r="B131" s="8"/>
      <c r="C131" s="8"/>
      <c r="E131" s="72" t="s">
        <v>68</v>
      </c>
      <c r="F131" s="10" t="s">
        <v>69</v>
      </c>
      <c r="G131" s="96">
        <v>1</v>
      </c>
      <c r="H131" s="73">
        <f>VLOOKUP(E131,'Артикулы и цены'!A:G,7,FALSE)</f>
        <v>2243</v>
      </c>
      <c r="I131" s="97"/>
      <c r="J131" s="98">
        <v>12.8</v>
      </c>
      <c r="K131" s="99">
        <v>3.2000000000000001E-2</v>
      </c>
      <c r="L131" s="100">
        <v>1</v>
      </c>
    </row>
    <row r="132" spans="1:12" ht="15" customHeight="1">
      <c r="B132" s="8"/>
      <c r="C132" s="8"/>
      <c r="E132" s="72" t="s">
        <v>60</v>
      </c>
      <c r="F132" s="10" t="s">
        <v>61</v>
      </c>
      <c r="G132" s="96">
        <v>1</v>
      </c>
      <c r="H132" s="73">
        <f>VLOOKUP(E132,'Артикулы и цены'!A:G,7,FALSE)</f>
        <v>1113</v>
      </c>
      <c r="I132" s="97"/>
      <c r="J132" s="98">
        <v>2.9</v>
      </c>
      <c r="K132" s="99">
        <v>6.0000000000000001E-3</v>
      </c>
      <c r="L132" s="100">
        <v>1</v>
      </c>
    </row>
    <row r="133" spans="1:12" s="11" customFormat="1" ht="15" customHeight="1">
      <c r="A133" s="1"/>
      <c r="B133" s="13"/>
      <c r="C133" s="13"/>
      <c r="E133" s="14"/>
      <c r="F133" s="14"/>
      <c r="G133" s="106"/>
      <c r="H133" s="184"/>
      <c r="I133" s="106"/>
      <c r="J133" s="107"/>
      <c r="K133" s="108"/>
      <c r="L133" s="109"/>
    </row>
    <row r="134" spans="1:12" s="11" customFormat="1" ht="15" customHeight="1">
      <c r="A134" s="1"/>
      <c r="B134" s="13"/>
      <c r="C134" s="13"/>
      <c r="E134" s="14"/>
      <c r="F134" s="19" t="s">
        <v>31</v>
      </c>
      <c r="G134" s="71"/>
      <c r="H134" s="187">
        <f>SUMPRODUCT($G$130:$G$132,H130:H132)</f>
        <v>11355</v>
      </c>
      <c r="I134" s="71" t="s">
        <v>70</v>
      </c>
      <c r="J134" s="120">
        <f>SUMPRODUCT($G$130:$G$132,J130:J132)</f>
        <v>62.6</v>
      </c>
      <c r="K134" s="121">
        <f>SUMPRODUCT($G$130:$G$132,K130:K132)</f>
        <v>0.14800000000000002</v>
      </c>
      <c r="L134" s="122">
        <f>SUMPRODUCT($G$130:$G$132,L130:L132)</f>
        <v>4</v>
      </c>
    </row>
    <row r="135" spans="1:12" ht="15" customHeight="1">
      <c r="B135" s="15"/>
      <c r="C135" s="15"/>
      <c r="D135" s="16"/>
      <c r="E135" s="17"/>
      <c r="F135" s="18"/>
      <c r="G135" s="110"/>
      <c r="H135" s="185"/>
      <c r="I135" s="111"/>
      <c r="J135" s="112"/>
      <c r="K135" s="113"/>
      <c r="L135" s="114"/>
    </row>
    <row r="136" spans="1:12" ht="24.95" customHeight="1">
      <c r="B136"/>
      <c r="C136"/>
      <c r="D136"/>
      <c r="E136" s="7" t="s">
        <v>2</v>
      </c>
      <c r="F136" s="7" t="s">
        <v>3</v>
      </c>
      <c r="G136" s="7" t="s">
        <v>4</v>
      </c>
      <c r="H136" s="181" t="s">
        <v>540</v>
      </c>
      <c r="I136" s="7" t="s">
        <v>5</v>
      </c>
      <c r="J136" s="64" t="s">
        <v>6</v>
      </c>
      <c r="K136" s="58" t="s">
        <v>7</v>
      </c>
      <c r="L136" s="61" t="s">
        <v>8</v>
      </c>
    </row>
    <row r="137" spans="1:12" ht="15" customHeight="1">
      <c r="B137" s="8"/>
      <c r="C137" s="8"/>
      <c r="E137" s="72" t="s">
        <v>73</v>
      </c>
      <c r="F137" s="10" t="s">
        <v>74</v>
      </c>
      <c r="G137" s="96">
        <v>1</v>
      </c>
      <c r="H137" s="73">
        <f>VLOOKUP(E137,'Артикулы и цены'!A:G,7,FALSE)</f>
        <v>11901</v>
      </c>
      <c r="I137" s="97"/>
      <c r="J137" s="98">
        <v>53.9</v>
      </c>
      <c r="K137" s="99">
        <v>0.18</v>
      </c>
      <c r="L137" s="100">
        <v>3</v>
      </c>
    </row>
    <row r="138" spans="1:12" ht="15" customHeight="1">
      <c r="B138" s="8"/>
      <c r="C138" s="8"/>
      <c r="E138" s="72" t="s">
        <v>68</v>
      </c>
      <c r="F138" s="10" t="s">
        <v>69</v>
      </c>
      <c r="G138" s="96">
        <v>1</v>
      </c>
      <c r="H138" s="73">
        <f>VLOOKUP(E138,'Артикулы и цены'!A:G,7,FALSE)</f>
        <v>2243</v>
      </c>
      <c r="I138" s="97"/>
      <c r="J138" s="98">
        <v>12.8</v>
      </c>
      <c r="K138" s="99">
        <v>3.2000000000000001E-2</v>
      </c>
      <c r="L138" s="100">
        <v>1</v>
      </c>
    </row>
    <row r="139" spans="1:12" ht="15" customHeight="1">
      <c r="B139" s="8"/>
      <c r="C139" s="8"/>
      <c r="E139" s="72" t="s">
        <v>60</v>
      </c>
      <c r="F139" s="10" t="s">
        <v>61</v>
      </c>
      <c r="G139" s="96">
        <v>1</v>
      </c>
      <c r="H139" s="73">
        <f>VLOOKUP(E139,'Артикулы и цены'!A:G,7,FALSE)</f>
        <v>1113</v>
      </c>
      <c r="I139" s="97"/>
      <c r="J139" s="98">
        <v>2.9</v>
      </c>
      <c r="K139" s="99">
        <v>6.0000000000000001E-3</v>
      </c>
      <c r="L139" s="100">
        <v>1</v>
      </c>
    </row>
    <row r="140" spans="1:12" s="11" customFormat="1" ht="15" customHeight="1">
      <c r="A140" s="1"/>
      <c r="B140" s="13"/>
      <c r="C140" s="13"/>
      <c r="E140" s="14"/>
      <c r="F140" s="14"/>
      <c r="G140" s="106"/>
      <c r="H140" s="184"/>
      <c r="I140" s="106"/>
      <c r="J140" s="107"/>
      <c r="K140" s="108"/>
      <c r="L140" s="109"/>
    </row>
    <row r="141" spans="1:12" s="11" customFormat="1" ht="15" customHeight="1">
      <c r="A141" s="1"/>
      <c r="B141" s="13"/>
      <c r="C141" s="13"/>
      <c r="E141" s="14"/>
      <c r="F141" s="19" t="s">
        <v>31</v>
      </c>
      <c r="G141" s="71"/>
      <c r="H141" s="187">
        <f>SUMPRODUCT($G$137:$G$139,H137:H139)</f>
        <v>15257</v>
      </c>
      <c r="I141" s="71" t="s">
        <v>75</v>
      </c>
      <c r="J141" s="120">
        <f>SUMPRODUCT($G$137:$G$139,J137:J139)</f>
        <v>69.600000000000009</v>
      </c>
      <c r="K141" s="121">
        <f>SUMPRODUCT($G$137:$G$139,K137:K139)</f>
        <v>0.218</v>
      </c>
      <c r="L141" s="122">
        <f>SUMPRODUCT($G$137:$G$139,L137:L139)</f>
        <v>5</v>
      </c>
    </row>
    <row r="142" spans="1:12" ht="15" customHeight="1">
      <c r="B142" s="13"/>
      <c r="C142" s="13"/>
      <c r="D142" s="11"/>
      <c r="E142" s="17"/>
      <c r="F142" s="18"/>
      <c r="G142" s="110"/>
      <c r="H142" s="185"/>
      <c r="I142" s="111"/>
      <c r="J142" s="112"/>
      <c r="K142" s="113"/>
      <c r="L142" s="114"/>
    </row>
    <row r="143" spans="1:12" ht="15" customHeight="1">
      <c r="B143" s="8"/>
      <c r="C143" s="8"/>
      <c r="E143" s="72" t="s">
        <v>76</v>
      </c>
      <c r="F143" s="10" t="s">
        <v>77</v>
      </c>
      <c r="G143" s="96">
        <v>1</v>
      </c>
      <c r="H143" s="73">
        <f>VLOOKUP(E143,'Артикулы и цены'!A:G,7,FALSE)</f>
        <v>11901</v>
      </c>
      <c r="I143" s="97"/>
      <c r="J143" s="98">
        <v>53.9</v>
      </c>
      <c r="K143" s="99">
        <v>0.18</v>
      </c>
      <c r="L143" s="100">
        <v>3</v>
      </c>
    </row>
    <row r="144" spans="1:12" ht="15" customHeight="1">
      <c r="B144" s="8"/>
      <c r="C144" s="8"/>
      <c r="E144" s="72" t="s">
        <v>68</v>
      </c>
      <c r="F144" s="10" t="s">
        <v>69</v>
      </c>
      <c r="G144" s="96">
        <v>1</v>
      </c>
      <c r="H144" s="73">
        <f>VLOOKUP(E144,'Артикулы и цены'!A:G,7,FALSE)</f>
        <v>2243</v>
      </c>
      <c r="I144" s="97"/>
      <c r="J144" s="98">
        <v>12.8</v>
      </c>
      <c r="K144" s="99">
        <v>3.2000000000000001E-2</v>
      </c>
      <c r="L144" s="100">
        <v>1</v>
      </c>
    </row>
    <row r="145" spans="1:12" ht="15" customHeight="1">
      <c r="B145" s="8"/>
      <c r="C145" s="8"/>
      <c r="E145" s="72" t="s">
        <v>60</v>
      </c>
      <c r="F145" s="10" t="s">
        <v>61</v>
      </c>
      <c r="G145" s="96">
        <v>1</v>
      </c>
      <c r="H145" s="73">
        <f>VLOOKUP(E145,'Артикулы и цены'!A:G,7,FALSE)</f>
        <v>1113</v>
      </c>
      <c r="I145" s="97"/>
      <c r="J145" s="98">
        <v>2.9</v>
      </c>
      <c r="K145" s="99">
        <v>6.0000000000000001E-3</v>
      </c>
      <c r="L145" s="100">
        <v>1</v>
      </c>
    </row>
    <row r="146" spans="1:12" s="11" customFormat="1" ht="15" customHeight="1">
      <c r="A146" s="1"/>
      <c r="B146" s="13"/>
      <c r="C146" s="13"/>
      <c r="E146" s="14"/>
      <c r="F146" s="14"/>
      <c r="G146" s="106"/>
      <c r="H146" s="184"/>
      <c r="I146" s="106"/>
      <c r="J146" s="107"/>
      <c r="K146" s="108"/>
      <c r="L146" s="109"/>
    </row>
    <row r="147" spans="1:12" s="11" customFormat="1" ht="15" customHeight="1">
      <c r="A147" s="1"/>
      <c r="B147" s="13"/>
      <c r="C147" s="13"/>
      <c r="E147" s="14"/>
      <c r="F147" s="19" t="s">
        <v>31</v>
      </c>
      <c r="G147" s="71"/>
      <c r="H147" s="187">
        <f>SUMPRODUCT($G$143:$G$145,H143:H145)</f>
        <v>15257</v>
      </c>
      <c r="I147" s="71" t="s">
        <v>75</v>
      </c>
      <c r="J147" s="120">
        <f>SUMPRODUCT($G$143:$G$145,J143:J145)</f>
        <v>69.600000000000009</v>
      </c>
      <c r="K147" s="121">
        <f>SUMPRODUCT($G$143:$G$145,K143:K145)</f>
        <v>0.218</v>
      </c>
      <c r="L147" s="122">
        <f>SUMPRODUCT($G$143:$G$145,L143:L145)</f>
        <v>5</v>
      </c>
    </row>
    <row r="148" spans="1:12" ht="15" customHeight="1">
      <c r="B148" s="15"/>
      <c r="C148" s="15"/>
      <c r="D148" s="16"/>
      <c r="E148" s="17"/>
      <c r="F148" s="18"/>
      <c r="G148" s="110"/>
      <c r="H148" s="185"/>
      <c r="I148" s="111"/>
      <c r="J148" s="112"/>
      <c r="K148" s="113"/>
      <c r="L148" s="114"/>
    </row>
    <row r="149" spans="1:12" s="39" customFormat="1">
      <c r="B149" s="240" t="s">
        <v>78</v>
      </c>
      <c r="C149" s="240"/>
      <c r="D149" s="240"/>
      <c r="E149" s="240"/>
      <c r="F149" s="240"/>
      <c r="G149" s="240"/>
      <c r="H149" s="240"/>
      <c r="I149" s="240"/>
      <c r="J149" s="240"/>
      <c r="K149" s="240"/>
      <c r="L149" s="240"/>
    </row>
    <row r="150" spans="1:12" s="3" customFormat="1">
      <c r="A150" s="1"/>
      <c r="B150" s="6" t="s">
        <v>621</v>
      </c>
      <c r="C150" s="6"/>
      <c r="D150" s="6"/>
      <c r="E150" s="6"/>
      <c r="F150" s="6"/>
      <c r="G150" s="115"/>
      <c r="H150" s="186"/>
      <c r="I150" s="115"/>
      <c r="J150" s="116"/>
      <c r="K150" s="117"/>
      <c r="L150" s="118"/>
    </row>
    <row r="151" spans="1:12" ht="24.95" customHeight="1">
      <c r="B151"/>
      <c r="C151"/>
      <c r="D151"/>
      <c r="E151" s="7" t="s">
        <v>2</v>
      </c>
      <c r="F151" s="7" t="s">
        <v>3</v>
      </c>
      <c r="G151" s="7" t="s">
        <v>601</v>
      </c>
      <c r="H151" s="51" t="s">
        <v>599</v>
      </c>
      <c r="I151" s="7" t="s">
        <v>5</v>
      </c>
      <c r="J151" s="64" t="s">
        <v>600</v>
      </c>
      <c r="K151" s="58" t="s">
        <v>602</v>
      </c>
      <c r="L151" s="61" t="s">
        <v>603</v>
      </c>
    </row>
    <row r="152" spans="1:12" ht="15" customHeight="1">
      <c r="B152" s="8"/>
      <c r="C152" s="8"/>
      <c r="D152" s="9"/>
      <c r="E152" s="72" t="s">
        <v>60</v>
      </c>
      <c r="F152" s="10" t="s">
        <v>61</v>
      </c>
      <c r="G152" s="96">
        <v>1</v>
      </c>
      <c r="H152" s="73">
        <f>VLOOKUP(E152,'Артикулы и цены'!A:G,7,FALSE)</f>
        <v>1113</v>
      </c>
      <c r="I152" s="131" t="s">
        <v>340</v>
      </c>
      <c r="J152" s="98">
        <v>2.9</v>
      </c>
      <c r="K152" s="99">
        <v>6.0000000000000001E-3</v>
      </c>
      <c r="L152" s="100">
        <v>1</v>
      </c>
    </row>
    <row r="153" spans="1:12" ht="15" customHeight="1">
      <c r="B153" s="15"/>
      <c r="C153" s="15"/>
      <c r="D153" s="16"/>
      <c r="E153" s="17"/>
      <c r="F153" s="18"/>
      <c r="G153" s="110"/>
      <c r="H153" s="185"/>
      <c r="I153" s="111"/>
      <c r="J153" s="112"/>
      <c r="K153" s="113"/>
      <c r="L153" s="114"/>
    </row>
    <row r="154" spans="1:12" s="39" customFormat="1">
      <c r="B154" s="240" t="s">
        <v>79</v>
      </c>
      <c r="C154" s="240"/>
      <c r="D154" s="240"/>
      <c r="E154" s="240"/>
      <c r="F154" s="240"/>
      <c r="G154" s="240"/>
      <c r="H154" s="240"/>
      <c r="I154" s="240"/>
      <c r="J154" s="240"/>
      <c r="K154" s="240"/>
      <c r="L154" s="240"/>
    </row>
    <row r="155" spans="1:12" s="3" customFormat="1" ht="12.75" customHeight="1">
      <c r="A155" s="1"/>
      <c r="B155" s="48" t="s">
        <v>622</v>
      </c>
      <c r="C155" s="48"/>
      <c r="D155" s="48"/>
      <c r="E155" s="48"/>
      <c r="F155" s="48"/>
      <c r="G155" s="132"/>
      <c r="H155" s="192"/>
      <c r="I155" s="132"/>
      <c r="J155" s="133"/>
      <c r="K155" s="134"/>
      <c r="L155" s="135"/>
    </row>
    <row r="156" spans="1:12" s="39" customFormat="1" ht="12.75" customHeight="1">
      <c r="A156" s="38"/>
      <c r="B156" s="48" t="s">
        <v>623</v>
      </c>
      <c r="C156" s="47"/>
      <c r="D156" s="47"/>
      <c r="E156" s="47"/>
      <c r="F156" s="47"/>
      <c r="G156" s="136"/>
      <c r="H156" s="193"/>
      <c r="I156" s="136"/>
      <c r="J156" s="137"/>
      <c r="K156" s="138"/>
      <c r="L156" s="139"/>
    </row>
    <row r="157" spans="1:12" s="39" customFormat="1" ht="11.25" customHeight="1">
      <c r="A157" s="38"/>
      <c r="B157" s="6" t="s">
        <v>605</v>
      </c>
      <c r="C157" s="34"/>
      <c r="D157" s="34"/>
      <c r="E157" s="34"/>
      <c r="F157" s="34"/>
      <c r="G157" s="140"/>
      <c r="H157" s="194"/>
      <c r="I157" s="140"/>
      <c r="J157" s="141"/>
      <c r="K157" s="142"/>
      <c r="L157" s="143"/>
    </row>
    <row r="158" spans="1:12" ht="24.95" customHeight="1">
      <c r="B158"/>
      <c r="C158"/>
      <c r="D158"/>
      <c r="E158" s="7" t="s">
        <v>2</v>
      </c>
      <c r="F158" s="7" t="s">
        <v>3</v>
      </c>
      <c r="G158" s="7" t="s">
        <v>601</v>
      </c>
      <c r="H158" s="51" t="s">
        <v>599</v>
      </c>
      <c r="I158" s="7" t="s">
        <v>5</v>
      </c>
      <c r="J158" s="64" t="s">
        <v>600</v>
      </c>
      <c r="K158" s="58" t="s">
        <v>602</v>
      </c>
      <c r="L158" s="61" t="s">
        <v>603</v>
      </c>
    </row>
    <row r="159" spans="1:12" ht="15" customHeight="1">
      <c r="B159" s="8"/>
      <c r="C159" s="8"/>
      <c r="E159" s="72" t="s">
        <v>80</v>
      </c>
      <c r="F159" s="10" t="s">
        <v>39</v>
      </c>
      <c r="G159" s="96">
        <v>1</v>
      </c>
      <c r="H159" s="73">
        <f>VLOOKUP(E159,'Артикулы и цены'!A:G,7,FALSE)</f>
        <v>8813</v>
      </c>
      <c r="I159" s="97"/>
      <c r="J159" s="98">
        <v>67.7</v>
      </c>
      <c r="K159" s="99">
        <v>0.14000000000000001</v>
      </c>
      <c r="L159" s="100">
        <v>4</v>
      </c>
    </row>
    <row r="160" spans="1:12" ht="15" customHeight="1">
      <c r="B160" s="8"/>
      <c r="C160" s="8"/>
      <c r="E160" s="72" t="s">
        <v>81</v>
      </c>
      <c r="F160" s="10" t="s">
        <v>82</v>
      </c>
      <c r="G160" s="96">
        <v>1</v>
      </c>
      <c r="H160" s="73">
        <f>VLOOKUP(E160,'Артикулы и цены'!A:G,7,FALSE)</f>
        <v>1936</v>
      </c>
      <c r="I160" s="97"/>
      <c r="J160" s="98">
        <v>14</v>
      </c>
      <c r="K160" s="99">
        <v>2.8000000000000001E-2</v>
      </c>
      <c r="L160" s="100">
        <v>1</v>
      </c>
    </row>
    <row r="161" spans="1:12" ht="15" customHeight="1">
      <c r="B161" s="8"/>
      <c r="C161" s="8"/>
      <c r="E161" s="72" t="s">
        <v>83</v>
      </c>
      <c r="F161" s="10" t="s">
        <v>12</v>
      </c>
      <c r="G161" s="96">
        <v>1</v>
      </c>
      <c r="H161" s="73">
        <f>VLOOKUP(E161,'Артикулы и цены'!A:G,7,FALSE)</f>
        <v>1831</v>
      </c>
      <c r="I161" s="97"/>
      <c r="J161" s="98">
        <v>4.9000000000000004</v>
      </c>
      <c r="K161" s="99">
        <v>8.9999999999999993E-3</v>
      </c>
      <c r="L161" s="100">
        <v>1</v>
      </c>
    </row>
    <row r="162" spans="1:12" ht="15" customHeight="1">
      <c r="B162" s="8"/>
      <c r="C162" s="8"/>
      <c r="E162" s="72" t="s">
        <v>84</v>
      </c>
      <c r="F162" s="10" t="s">
        <v>14</v>
      </c>
      <c r="G162" s="96">
        <v>1</v>
      </c>
      <c r="H162" s="73">
        <f>VLOOKUP(E162,'Артикулы и цены'!A:G,7,FALSE)</f>
        <v>3567</v>
      </c>
      <c r="I162" s="97"/>
      <c r="J162" s="98">
        <v>5.7</v>
      </c>
      <c r="K162" s="99">
        <v>1.2E-2</v>
      </c>
      <c r="L162" s="100">
        <v>1</v>
      </c>
    </row>
    <row r="163" spans="1:12" ht="15" customHeight="1">
      <c r="B163" s="8"/>
      <c r="C163" s="8"/>
      <c r="E163" s="9"/>
      <c r="F163" s="10"/>
      <c r="G163" s="96"/>
      <c r="H163" s="73"/>
      <c r="I163" s="97"/>
      <c r="J163" s="98"/>
      <c r="K163" s="99"/>
      <c r="L163" s="101"/>
    </row>
    <row r="164" spans="1:12" ht="15" customHeight="1">
      <c r="B164" s="8"/>
      <c r="C164" s="8"/>
      <c r="E164" s="9"/>
      <c r="F164" s="12" t="s">
        <v>15</v>
      </c>
      <c r="G164" s="102"/>
      <c r="H164" s="182">
        <f>SUMPRODUCT($G$159:$G$161,H159:H161)</f>
        <v>12580</v>
      </c>
      <c r="I164" s="241" t="s">
        <v>85</v>
      </c>
      <c r="J164" s="103">
        <f>SUMPRODUCT($G$159:$G$161,J159:J161)</f>
        <v>86.600000000000009</v>
      </c>
      <c r="K164" s="104">
        <f>SUMPRODUCT($G$159:$G$161,K159:K161)</f>
        <v>0.17700000000000002</v>
      </c>
      <c r="L164" s="105">
        <f>SUMPRODUCT($G$159:$G$161,L159:L161)</f>
        <v>6</v>
      </c>
    </row>
    <row r="165" spans="1:12" ht="15" customHeight="1">
      <c r="B165" s="8"/>
      <c r="C165" s="8"/>
      <c r="E165" s="9"/>
      <c r="F165" s="12" t="s">
        <v>17</v>
      </c>
      <c r="G165" s="102"/>
      <c r="H165" s="183">
        <f>SUMPRODUCT($G$159:$G$160,H159:H160)+SUMPRODUCT($G$162,H162)</f>
        <v>14316</v>
      </c>
      <c r="I165" s="241"/>
      <c r="J165" s="103">
        <f>SUMPRODUCT($G$159:$G$160,J159:J160)+SUMPRODUCT($G$162,J162)</f>
        <v>87.4</v>
      </c>
      <c r="K165" s="104">
        <f>SUMPRODUCT($G$159:$G$160,K159:K160)+SUMPRODUCT($G$162,K162)</f>
        <v>0.18000000000000002</v>
      </c>
      <c r="L165" s="105">
        <f>SUMPRODUCT($G$159:$G$160,L159:L160)+SUMPRODUCT($G$162,L162)</f>
        <v>6</v>
      </c>
    </row>
    <row r="166" spans="1:12" s="11" customFormat="1" ht="15" customHeight="1">
      <c r="A166" s="1"/>
      <c r="B166" s="13"/>
      <c r="C166" s="13"/>
      <c r="E166" s="14"/>
      <c r="F166" s="14"/>
      <c r="G166" s="106"/>
      <c r="H166" s="184"/>
      <c r="I166" s="106"/>
      <c r="J166" s="107"/>
      <c r="K166" s="108"/>
      <c r="L166" s="109"/>
    </row>
    <row r="167" spans="1:12" ht="15" customHeight="1">
      <c r="B167" s="15"/>
      <c r="C167" s="15"/>
      <c r="D167" s="16"/>
      <c r="E167" s="17"/>
      <c r="F167" s="18"/>
      <c r="G167" s="110"/>
      <c r="H167" s="185"/>
      <c r="I167" s="111"/>
      <c r="J167" s="112"/>
      <c r="K167" s="113"/>
      <c r="L167" s="114"/>
    </row>
    <row r="168" spans="1:12" s="39" customFormat="1">
      <c r="B168" s="240" t="s">
        <v>86</v>
      </c>
      <c r="C168" s="240"/>
      <c r="D168" s="240"/>
      <c r="E168" s="240"/>
      <c r="F168" s="240"/>
      <c r="G168" s="240"/>
      <c r="H168" s="240"/>
      <c r="I168" s="240"/>
      <c r="J168" s="240"/>
      <c r="K168" s="240"/>
      <c r="L168" s="240"/>
    </row>
    <row r="169" spans="1:12" s="3" customFormat="1">
      <c r="A169" s="1"/>
      <c r="B169" s="6" t="s">
        <v>624</v>
      </c>
      <c r="C169" s="6"/>
      <c r="D169" s="6"/>
      <c r="E169" s="6"/>
      <c r="F169" s="6"/>
      <c r="G169" s="115"/>
      <c r="H169" s="186"/>
      <c r="I169" s="115"/>
      <c r="J169" s="116"/>
      <c r="K169" s="117"/>
      <c r="L169" s="118"/>
    </row>
    <row r="170" spans="1:12" ht="24.95" customHeight="1">
      <c r="B170"/>
      <c r="C170"/>
      <c r="D170"/>
      <c r="E170" s="7" t="s">
        <v>2</v>
      </c>
      <c r="F170" s="7" t="s">
        <v>3</v>
      </c>
      <c r="G170" s="7" t="s">
        <v>601</v>
      </c>
      <c r="H170" s="51" t="s">
        <v>599</v>
      </c>
      <c r="I170" s="7" t="s">
        <v>5</v>
      </c>
      <c r="J170" s="64" t="s">
        <v>600</v>
      </c>
      <c r="K170" s="58" t="s">
        <v>602</v>
      </c>
      <c r="L170" s="61" t="s">
        <v>603</v>
      </c>
    </row>
    <row r="171" spans="1:12" ht="15" customHeight="1">
      <c r="B171" s="8"/>
      <c r="C171" s="8"/>
      <c r="D171" s="9"/>
      <c r="E171" s="72" t="s">
        <v>87</v>
      </c>
      <c r="F171" s="10" t="s">
        <v>50</v>
      </c>
      <c r="G171" s="96">
        <v>1</v>
      </c>
      <c r="H171" s="73">
        <f>VLOOKUP(E171,'Артикулы и цены'!A:G,7,FALSE)</f>
        <v>3079</v>
      </c>
      <c r="I171" s="131" t="s">
        <v>341</v>
      </c>
      <c r="J171" s="98">
        <v>19.600000000000001</v>
      </c>
      <c r="K171" s="99">
        <v>0.04</v>
      </c>
      <c r="L171" s="100">
        <v>1</v>
      </c>
    </row>
    <row r="172" spans="1:12" s="11" customFormat="1" ht="15" customHeight="1">
      <c r="A172" s="1"/>
      <c r="B172" s="13"/>
      <c r="C172" s="13"/>
      <c r="E172" s="9"/>
      <c r="F172" s="10"/>
      <c r="G172" s="123"/>
      <c r="H172" s="188"/>
      <c r="I172" s="124"/>
      <c r="J172" s="125"/>
      <c r="K172" s="126"/>
      <c r="L172" s="101"/>
    </row>
    <row r="173" spans="1:12" s="11" customFormat="1" ht="15" customHeight="1">
      <c r="A173" s="1"/>
      <c r="B173" s="13"/>
      <c r="C173" s="13"/>
      <c r="E173" s="9"/>
      <c r="F173" s="10"/>
      <c r="G173" s="123"/>
      <c r="H173" s="188"/>
      <c r="I173" s="124"/>
      <c r="J173" s="125"/>
      <c r="K173" s="126"/>
      <c r="L173" s="101"/>
    </row>
    <row r="174" spans="1:12" s="11" customFormat="1" ht="15" customHeight="1">
      <c r="A174" s="1"/>
      <c r="B174" s="13"/>
      <c r="C174" s="13"/>
      <c r="E174" s="9"/>
      <c r="F174" s="10"/>
      <c r="G174" s="123"/>
      <c r="H174" s="188"/>
      <c r="I174" s="124"/>
      <c r="J174" s="125"/>
      <c r="K174" s="126"/>
      <c r="L174" s="101"/>
    </row>
    <row r="175" spans="1:12" s="11" customFormat="1" ht="15" customHeight="1">
      <c r="A175" s="1"/>
      <c r="B175" s="13"/>
      <c r="C175" s="13"/>
      <c r="E175" s="9"/>
      <c r="F175" s="10"/>
      <c r="G175" s="123"/>
      <c r="H175" s="188"/>
      <c r="I175" s="124"/>
      <c r="J175" s="125"/>
      <c r="K175" s="126"/>
      <c r="L175" s="101"/>
    </row>
    <row r="176" spans="1:12" s="11" customFormat="1" ht="15" customHeight="1">
      <c r="A176" s="1"/>
      <c r="B176" s="13"/>
      <c r="C176" s="13"/>
      <c r="E176" s="9"/>
      <c r="F176" s="10"/>
      <c r="G176" s="123"/>
      <c r="H176" s="188"/>
      <c r="I176" s="124"/>
      <c r="J176" s="125"/>
      <c r="K176" s="126"/>
      <c r="L176" s="101"/>
    </row>
    <row r="177" spans="1:12" s="11" customFormat="1" ht="15" customHeight="1">
      <c r="A177" s="1"/>
      <c r="B177" s="13"/>
      <c r="C177" s="13"/>
      <c r="E177" s="9"/>
      <c r="F177" s="10"/>
      <c r="G177" s="123"/>
      <c r="H177" s="188"/>
      <c r="I177" s="124"/>
      <c r="J177" s="125"/>
      <c r="K177" s="126"/>
      <c r="L177" s="101"/>
    </row>
    <row r="178" spans="1:12" ht="15" customHeight="1">
      <c r="B178" s="15"/>
      <c r="C178" s="15"/>
      <c r="D178" s="16"/>
      <c r="E178" s="17"/>
      <c r="F178" s="18"/>
      <c r="G178" s="110"/>
      <c r="H178" s="185"/>
      <c r="I178" s="111"/>
      <c r="J178" s="112"/>
      <c r="K178" s="113"/>
      <c r="L178" s="114"/>
    </row>
    <row r="179" spans="1:12" s="39" customFormat="1">
      <c r="B179" s="240" t="s">
        <v>88</v>
      </c>
      <c r="C179" s="240"/>
      <c r="D179" s="240"/>
      <c r="E179" s="240"/>
      <c r="F179" s="240"/>
      <c r="G179" s="240"/>
      <c r="H179" s="240"/>
      <c r="I179" s="240"/>
      <c r="J179" s="240"/>
      <c r="K179" s="240"/>
      <c r="L179" s="240"/>
    </row>
    <row r="180" spans="1:12" s="3" customFormat="1" ht="15" customHeight="1">
      <c r="A180" s="1"/>
      <c r="B180" s="48" t="s">
        <v>625</v>
      </c>
      <c r="C180" s="48"/>
      <c r="D180" s="48"/>
      <c r="E180" s="48"/>
      <c r="F180" s="48"/>
      <c r="G180" s="132"/>
      <c r="H180" s="192"/>
      <c r="I180" s="132"/>
      <c r="J180" s="133"/>
      <c r="K180" s="134"/>
      <c r="L180" s="135"/>
    </row>
    <row r="181" spans="1:12" s="39" customFormat="1" ht="14.25" customHeight="1">
      <c r="A181" s="38"/>
      <c r="B181" s="48" t="s">
        <v>626</v>
      </c>
      <c r="C181" s="49"/>
      <c r="D181" s="49"/>
      <c r="E181" s="49"/>
      <c r="F181" s="49"/>
      <c r="G181" s="25"/>
      <c r="H181" s="195"/>
      <c r="I181" s="25"/>
      <c r="J181" s="66"/>
      <c r="K181" s="60"/>
      <c r="L181" s="63"/>
    </row>
    <row r="182" spans="1:12" s="39" customFormat="1" ht="15" customHeight="1">
      <c r="A182" s="38"/>
      <c r="B182" s="22" t="s">
        <v>605</v>
      </c>
      <c r="C182" s="37"/>
      <c r="D182" s="37"/>
      <c r="E182" s="37"/>
      <c r="F182" s="37"/>
      <c r="G182" s="35"/>
      <c r="H182" s="196"/>
      <c r="I182" s="35"/>
      <c r="J182" s="65"/>
      <c r="K182" s="59"/>
      <c r="L182" s="62"/>
    </row>
    <row r="183" spans="1:12" ht="24.95" customHeight="1">
      <c r="B183"/>
      <c r="C183"/>
      <c r="D183"/>
      <c r="E183" s="7" t="s">
        <v>2</v>
      </c>
      <c r="F183" s="7" t="s">
        <v>3</v>
      </c>
      <c r="G183" s="7" t="s">
        <v>601</v>
      </c>
      <c r="H183" s="51" t="s">
        <v>599</v>
      </c>
      <c r="I183" s="7" t="s">
        <v>5</v>
      </c>
      <c r="J183" s="64" t="s">
        <v>600</v>
      </c>
      <c r="K183" s="58" t="s">
        <v>602</v>
      </c>
      <c r="L183" s="61" t="s">
        <v>603</v>
      </c>
    </row>
    <row r="184" spans="1:12" ht="15" customHeight="1">
      <c r="B184"/>
      <c r="C184"/>
      <c r="D184"/>
      <c r="E184" s="23"/>
      <c r="F184" s="24" t="s">
        <v>89</v>
      </c>
      <c r="G184" s="25"/>
      <c r="H184" s="195"/>
      <c r="I184" s="25"/>
      <c r="J184" s="66"/>
      <c r="K184" s="60"/>
      <c r="L184" s="63"/>
    </row>
    <row r="185" spans="1:12" ht="15.75" customHeight="1">
      <c r="B185" s="8"/>
      <c r="C185" s="8"/>
      <c r="E185" s="72" t="s">
        <v>90</v>
      </c>
      <c r="F185" s="10" t="s">
        <v>91</v>
      </c>
      <c r="G185" s="96">
        <v>1</v>
      </c>
      <c r="H185" s="73">
        <f>VLOOKUP(E185,'Артикулы и цены'!A:G,7,FALSE)</f>
        <v>3205</v>
      </c>
      <c r="I185" s="97"/>
      <c r="J185" s="98">
        <v>23.2</v>
      </c>
      <c r="K185" s="99">
        <v>0.03</v>
      </c>
      <c r="L185" s="100">
        <v>2</v>
      </c>
    </row>
    <row r="186" spans="1:12" ht="15" customHeight="1">
      <c r="B186" s="8"/>
      <c r="C186" s="8"/>
      <c r="E186" s="72" t="s">
        <v>92</v>
      </c>
      <c r="F186" s="10" t="s">
        <v>93</v>
      </c>
      <c r="G186" s="96">
        <v>1</v>
      </c>
      <c r="H186" s="73">
        <f>VLOOKUP(E186,'Артикулы и цены'!A:G,7,FALSE)</f>
        <v>2119</v>
      </c>
      <c r="I186" s="97"/>
      <c r="J186" s="98">
        <v>12.1</v>
      </c>
      <c r="K186" s="99">
        <v>1.7999999999999999E-2</v>
      </c>
      <c r="L186" s="100">
        <v>1</v>
      </c>
    </row>
    <row r="187" spans="1:12" ht="15" customHeight="1">
      <c r="B187" s="8"/>
      <c r="C187" s="8"/>
      <c r="E187" s="72"/>
      <c r="F187" s="26" t="s">
        <v>94</v>
      </c>
      <c r="G187" s="96"/>
      <c r="H187" s="73"/>
      <c r="I187" s="97"/>
      <c r="J187" s="98"/>
      <c r="K187" s="99"/>
      <c r="L187" s="100"/>
    </row>
    <row r="188" spans="1:12" ht="15" customHeight="1">
      <c r="B188" s="8"/>
      <c r="C188" s="8"/>
      <c r="E188" s="72" t="s">
        <v>95</v>
      </c>
      <c r="F188" s="10" t="s">
        <v>39</v>
      </c>
      <c r="G188" s="96">
        <v>1</v>
      </c>
      <c r="H188" s="73">
        <f>VLOOKUP(E188,'Артикулы и цены'!A:G,7,FALSE)</f>
        <v>2373</v>
      </c>
      <c r="I188" s="97"/>
      <c r="J188" s="98">
        <v>13.6</v>
      </c>
      <c r="K188" s="99">
        <v>0.03</v>
      </c>
      <c r="L188" s="100">
        <v>1</v>
      </c>
    </row>
    <row r="189" spans="1:12" ht="15" customHeight="1">
      <c r="B189" s="8"/>
      <c r="C189" s="8"/>
      <c r="E189" s="72" t="s">
        <v>96</v>
      </c>
      <c r="F189" s="10" t="s">
        <v>12</v>
      </c>
      <c r="G189" s="96">
        <v>1</v>
      </c>
      <c r="H189" s="73">
        <f>VLOOKUP(E189,'Артикулы и цены'!A:G,7,FALSE)</f>
        <v>1286</v>
      </c>
      <c r="I189" s="97"/>
      <c r="J189" s="98">
        <v>6.8</v>
      </c>
      <c r="K189" s="99">
        <v>0.01</v>
      </c>
      <c r="L189" s="100">
        <v>1</v>
      </c>
    </row>
    <row r="190" spans="1:12" ht="15" customHeight="1">
      <c r="B190" s="8"/>
      <c r="C190" s="8"/>
      <c r="E190" s="72" t="s">
        <v>97</v>
      </c>
      <c r="F190" s="10" t="s">
        <v>14</v>
      </c>
      <c r="G190" s="96">
        <v>1</v>
      </c>
      <c r="H190" s="73">
        <f>VLOOKUP(E190,'Артикулы и цены'!A:G,7,FALSE)</f>
        <v>3620</v>
      </c>
      <c r="I190" s="97"/>
      <c r="J190" s="98">
        <v>8</v>
      </c>
      <c r="K190" s="99">
        <v>1.9E-2</v>
      </c>
      <c r="L190" s="100">
        <v>1</v>
      </c>
    </row>
    <row r="191" spans="1:12" ht="15" customHeight="1">
      <c r="B191" s="8"/>
      <c r="C191" s="8"/>
      <c r="E191" s="9"/>
      <c r="F191" s="10"/>
      <c r="G191" s="96"/>
      <c r="H191" s="73"/>
      <c r="I191" s="97"/>
      <c r="J191" s="98"/>
      <c r="K191" s="99"/>
      <c r="L191" s="101"/>
    </row>
    <row r="192" spans="1:12" ht="15" customHeight="1">
      <c r="B192" s="8"/>
      <c r="C192" s="8"/>
      <c r="E192" s="9"/>
      <c r="F192" s="12" t="s">
        <v>15</v>
      </c>
      <c r="G192" s="102"/>
      <c r="H192" s="187">
        <f>SUMPRODUCT($G$185:$G$186,H185:H186)+SUMPRODUCT($G$188:$G$189,H188:H189)</f>
        <v>8983</v>
      </c>
      <c r="I192" s="241" t="s">
        <v>98</v>
      </c>
      <c r="J192" s="120">
        <f>SUMPRODUCT($G$185:$G$186,J185:J186)+SUMPRODUCT($G$188:$G$189,J188:J189)</f>
        <v>55.699999999999996</v>
      </c>
      <c r="K192" s="121">
        <f>SUMPRODUCT($G$185:$G$186,K185:K186)+SUMPRODUCT($G$188:$G$189,K188:K189)</f>
        <v>8.7999999999999995E-2</v>
      </c>
      <c r="L192" s="144">
        <f>SUMPRODUCT($G$185:$G$186,L185:L186)+SUMPRODUCT($G$188:$G$189,L188:L189)</f>
        <v>5</v>
      </c>
    </row>
    <row r="193" spans="1:12" ht="15" customHeight="1">
      <c r="B193" s="8"/>
      <c r="C193" s="8"/>
      <c r="E193" s="9"/>
      <c r="F193" s="12" t="s">
        <v>17</v>
      </c>
      <c r="G193" s="102"/>
      <c r="H193" s="187">
        <f>SUMPRODUCT($G$185:$G$186,H185:H186)+SUMPRODUCT($G$188,H188)+SUMPRODUCT($G$190,H190)</f>
        <v>11317</v>
      </c>
      <c r="I193" s="241"/>
      <c r="J193" s="120">
        <f>SUMPRODUCT($G$185:$G$186,J185:J186)+SUMPRODUCT($G$188,J188)+SUMPRODUCT($G$190,J190)</f>
        <v>56.9</v>
      </c>
      <c r="K193" s="121">
        <f>SUMPRODUCT($G$185:$G$186,K185:K186)+SUMPRODUCT($G$188,K188)+SUMPRODUCT($G$190,K190)</f>
        <v>9.7000000000000003E-2</v>
      </c>
      <c r="L193" s="144">
        <f>SUMPRODUCT($G$185:$G$186,L185:L186)+SUMPRODUCT($G$188,L188)+SUMPRODUCT($G$190,L190)</f>
        <v>5</v>
      </c>
    </row>
    <row r="194" spans="1:12" ht="15" customHeight="1">
      <c r="B194" s="8"/>
      <c r="C194" s="8"/>
      <c r="E194" s="9"/>
      <c r="F194" s="10"/>
      <c r="G194" s="96"/>
      <c r="H194" s="73"/>
      <c r="I194" s="97"/>
      <c r="J194" s="98"/>
      <c r="K194" s="99"/>
      <c r="L194" s="101"/>
    </row>
    <row r="195" spans="1:12" s="11" customFormat="1" ht="15" customHeight="1">
      <c r="A195" s="1"/>
      <c r="B195" s="13"/>
      <c r="C195" s="13"/>
      <c r="E195" s="17"/>
      <c r="F195" s="18"/>
      <c r="G195" s="110"/>
      <c r="H195" s="185"/>
      <c r="I195" s="111"/>
      <c r="J195" s="112"/>
      <c r="K195" s="113"/>
      <c r="L195" s="114"/>
    </row>
    <row r="196" spans="1:12" ht="15" customHeight="1">
      <c r="B196"/>
      <c r="C196"/>
      <c r="D196"/>
      <c r="E196" s="23"/>
      <c r="F196" s="24" t="s">
        <v>89</v>
      </c>
      <c r="G196" s="25"/>
      <c r="H196" s="195"/>
      <c r="I196" s="25"/>
      <c r="J196" s="66"/>
      <c r="K196" s="60"/>
      <c r="L196" s="63"/>
    </row>
    <row r="197" spans="1:12" ht="15.75" customHeight="1">
      <c r="B197" s="8"/>
      <c r="C197" s="8"/>
      <c r="E197" s="72" t="s">
        <v>99</v>
      </c>
      <c r="F197" s="10" t="s">
        <v>100</v>
      </c>
      <c r="G197" s="96">
        <v>1</v>
      </c>
      <c r="H197" s="73">
        <f>VLOOKUP(E197,'Артикулы и цены'!A:G,7,FALSE)</f>
        <v>3205</v>
      </c>
      <c r="I197" s="97"/>
      <c r="J197" s="98">
        <v>23.2</v>
      </c>
      <c r="K197" s="99">
        <v>0.03</v>
      </c>
      <c r="L197" s="100">
        <v>2</v>
      </c>
    </row>
    <row r="198" spans="1:12" ht="15" customHeight="1">
      <c r="B198" s="8"/>
      <c r="C198" s="8"/>
      <c r="E198" s="72" t="s">
        <v>101</v>
      </c>
      <c r="F198" s="10" t="s">
        <v>102</v>
      </c>
      <c r="G198" s="96">
        <v>1</v>
      </c>
      <c r="H198" s="73">
        <f>VLOOKUP(E198,'Артикулы и цены'!A:G,7,FALSE)</f>
        <v>2119</v>
      </c>
      <c r="I198" s="97"/>
      <c r="J198" s="98">
        <v>12.1</v>
      </c>
      <c r="K198" s="99">
        <v>1.7999999999999999E-2</v>
      </c>
      <c r="L198" s="100">
        <v>1</v>
      </c>
    </row>
    <row r="199" spans="1:12" ht="15" customHeight="1">
      <c r="B199" s="8"/>
      <c r="C199" s="8"/>
      <c r="E199" s="72"/>
      <c r="F199" s="26" t="s">
        <v>94</v>
      </c>
      <c r="G199" s="96"/>
      <c r="H199" s="73"/>
      <c r="I199" s="97"/>
      <c r="J199" s="98"/>
      <c r="K199" s="99"/>
      <c r="L199" s="100"/>
    </row>
    <row r="200" spans="1:12" ht="15" customHeight="1">
      <c r="B200" s="8"/>
      <c r="C200" s="8"/>
      <c r="E200" s="72" t="s">
        <v>95</v>
      </c>
      <c r="F200" s="10" t="s">
        <v>39</v>
      </c>
      <c r="G200" s="96">
        <v>1</v>
      </c>
      <c r="H200" s="73">
        <f>VLOOKUP(E200,'Артикулы и цены'!A:G,7,FALSE)</f>
        <v>2373</v>
      </c>
      <c r="I200" s="97"/>
      <c r="J200" s="98">
        <v>13.6</v>
      </c>
      <c r="K200" s="99">
        <v>0.03</v>
      </c>
      <c r="L200" s="100">
        <v>1</v>
      </c>
    </row>
    <row r="201" spans="1:12" ht="15" customHeight="1">
      <c r="B201" s="8"/>
      <c r="C201" s="8"/>
      <c r="E201" s="72" t="s">
        <v>96</v>
      </c>
      <c r="F201" s="10" t="s">
        <v>12</v>
      </c>
      <c r="G201" s="96">
        <v>1</v>
      </c>
      <c r="H201" s="73">
        <f>VLOOKUP(E201,'Артикулы и цены'!A:G,7,FALSE)</f>
        <v>1286</v>
      </c>
      <c r="I201" s="97"/>
      <c r="J201" s="98">
        <v>6.8</v>
      </c>
      <c r="K201" s="99">
        <v>0.01</v>
      </c>
      <c r="L201" s="100">
        <v>1</v>
      </c>
    </row>
    <row r="202" spans="1:12" ht="15" customHeight="1">
      <c r="B202" s="8"/>
      <c r="C202" s="8"/>
      <c r="E202" s="72" t="s">
        <v>97</v>
      </c>
      <c r="F202" s="10" t="s">
        <v>14</v>
      </c>
      <c r="G202" s="96">
        <v>1</v>
      </c>
      <c r="H202" s="73">
        <f>VLOOKUP(E202,'Артикулы и цены'!A:G,7,FALSE)</f>
        <v>3620</v>
      </c>
      <c r="I202" s="97"/>
      <c r="J202" s="98">
        <v>8</v>
      </c>
      <c r="K202" s="99">
        <v>1.9E-2</v>
      </c>
      <c r="L202" s="100">
        <v>1</v>
      </c>
    </row>
    <row r="203" spans="1:12" ht="15" customHeight="1">
      <c r="B203" s="8"/>
      <c r="C203" s="8"/>
      <c r="E203" s="9"/>
      <c r="F203" s="10"/>
      <c r="G203" s="96"/>
      <c r="H203" s="73"/>
      <c r="I203" s="97"/>
      <c r="J203" s="98"/>
      <c r="K203" s="99"/>
      <c r="L203" s="101"/>
    </row>
    <row r="204" spans="1:12" ht="15" customHeight="1">
      <c r="B204" s="8"/>
      <c r="C204" s="8"/>
      <c r="E204" s="9"/>
      <c r="F204" s="12" t="s">
        <v>15</v>
      </c>
      <c r="G204" s="102"/>
      <c r="H204" s="187">
        <f>SUMPRODUCT($G$197:$G$198,H197:H198)+SUMPRODUCT($G$200:$G$201,H200:H201)</f>
        <v>8983</v>
      </c>
      <c r="I204" s="241" t="s">
        <v>98</v>
      </c>
      <c r="J204" s="120">
        <f>SUMPRODUCT($G$185:$G$186,J197:J198)+SUMPRODUCT($G$188:$G$189,J200:J201)</f>
        <v>55.699999999999996</v>
      </c>
      <c r="K204" s="121">
        <f>SUMPRODUCT($G$185:$G$186,K197:K198)+SUMPRODUCT($G$188:$G$189,K200:K201)</f>
        <v>8.7999999999999995E-2</v>
      </c>
      <c r="L204" s="144">
        <f>SUMPRODUCT($G$185:$G$186,L197:L198)+SUMPRODUCT($G$188:$G$189,L200:L201)</f>
        <v>5</v>
      </c>
    </row>
    <row r="205" spans="1:12" ht="15" customHeight="1">
      <c r="B205" s="8"/>
      <c r="C205" s="8"/>
      <c r="E205" s="9"/>
      <c r="F205" s="12" t="s">
        <v>17</v>
      </c>
      <c r="G205" s="102"/>
      <c r="H205" s="187">
        <f>SUMPRODUCT($G$197:$G$198,H197:H198)+SUMPRODUCT($G$200,H200)+SUMPRODUCT($G$202,H202)</f>
        <v>11317</v>
      </c>
      <c r="I205" s="241"/>
      <c r="J205" s="120">
        <f>SUMPRODUCT($G$185:$G$186,J197:J198)+SUMPRODUCT($G$188,J200)+SUMPRODUCT($G$190,J202)</f>
        <v>56.9</v>
      </c>
      <c r="K205" s="121">
        <f>SUMPRODUCT($G$185:$G$186,K197:K198)+SUMPRODUCT($G$188,K200)+SUMPRODUCT($G$190,K202)</f>
        <v>9.7000000000000003E-2</v>
      </c>
      <c r="L205" s="144">
        <f>SUMPRODUCT($G$185:$G$186,L197:L198)+SUMPRODUCT($G$188,L200)+SUMPRODUCT($G$190,L202)</f>
        <v>5</v>
      </c>
    </row>
    <row r="206" spans="1:12" ht="15" customHeight="1">
      <c r="B206" s="8"/>
      <c r="C206" s="8"/>
      <c r="E206" s="9"/>
      <c r="F206" s="10"/>
      <c r="G206" s="96"/>
      <c r="H206" s="73"/>
      <c r="I206" s="97"/>
      <c r="J206" s="98"/>
      <c r="K206" s="99"/>
      <c r="L206" s="101"/>
    </row>
    <row r="207" spans="1:12" ht="15" customHeight="1">
      <c r="B207" s="15"/>
      <c r="C207" s="15"/>
      <c r="D207" s="16"/>
      <c r="E207" s="17"/>
      <c r="F207" s="18"/>
      <c r="G207" s="110"/>
      <c r="H207" s="185"/>
      <c r="I207" s="111"/>
      <c r="J207" s="112"/>
      <c r="K207" s="113"/>
      <c r="L207" s="114"/>
    </row>
    <row r="208" spans="1:12" s="39" customFormat="1">
      <c r="B208" s="240" t="s">
        <v>103</v>
      </c>
      <c r="C208" s="240"/>
      <c r="D208" s="240"/>
      <c r="E208" s="240"/>
      <c r="F208" s="240"/>
      <c r="G208" s="240"/>
      <c r="H208" s="240"/>
      <c r="I208" s="240"/>
      <c r="J208" s="240"/>
      <c r="K208" s="240"/>
      <c r="L208" s="240"/>
    </row>
    <row r="209" spans="1:12" s="3" customFormat="1">
      <c r="A209" s="1"/>
      <c r="B209" s="6" t="s">
        <v>627</v>
      </c>
      <c r="C209" s="6"/>
      <c r="D209" s="6"/>
      <c r="E209" s="6"/>
      <c r="F209" s="6"/>
      <c r="G209" s="115"/>
      <c r="H209" s="186"/>
      <c r="I209" s="115"/>
      <c r="J209" s="116"/>
      <c r="K209" s="117"/>
      <c r="L209" s="118"/>
    </row>
    <row r="210" spans="1:12" ht="24.95" customHeight="1">
      <c r="B210"/>
      <c r="C210"/>
      <c r="D210"/>
      <c r="E210" s="7" t="s">
        <v>2</v>
      </c>
      <c r="F210" s="7" t="s">
        <v>3</v>
      </c>
      <c r="G210" s="7" t="s">
        <v>601</v>
      </c>
      <c r="H210" s="51" t="s">
        <v>599</v>
      </c>
      <c r="I210" s="7" t="s">
        <v>5</v>
      </c>
      <c r="J210" s="64" t="s">
        <v>600</v>
      </c>
      <c r="K210" s="58" t="s">
        <v>602</v>
      </c>
      <c r="L210" s="61" t="s">
        <v>603</v>
      </c>
    </row>
    <row r="211" spans="1:12" ht="15" customHeight="1">
      <c r="B211" s="8"/>
      <c r="C211" s="8"/>
      <c r="E211" s="9" t="s">
        <v>104</v>
      </c>
      <c r="F211" s="10" t="s">
        <v>105</v>
      </c>
      <c r="G211" s="96">
        <v>1</v>
      </c>
      <c r="H211" s="73">
        <f>VLOOKUP(E211,'Артикулы и цены'!A:G,7,FALSE)</f>
        <v>3511</v>
      </c>
      <c r="I211" s="131" t="s">
        <v>342</v>
      </c>
      <c r="J211" s="98">
        <v>14.3</v>
      </c>
      <c r="K211" s="99">
        <v>0.04</v>
      </c>
      <c r="L211" s="100">
        <v>2</v>
      </c>
    </row>
    <row r="212" spans="1:12" s="11" customFormat="1" ht="15" customHeight="1">
      <c r="A212" s="1"/>
      <c r="B212" s="13"/>
      <c r="C212" s="13"/>
      <c r="E212" s="9"/>
      <c r="F212" s="10"/>
      <c r="G212" s="123"/>
      <c r="H212" s="188"/>
      <c r="I212" s="124"/>
      <c r="J212" s="125"/>
      <c r="K212" s="126"/>
      <c r="L212" s="101"/>
    </row>
    <row r="213" spans="1:12" s="11" customFormat="1" ht="15" customHeight="1">
      <c r="A213" s="1"/>
      <c r="B213" s="13"/>
      <c r="C213" s="13"/>
      <c r="E213" s="9"/>
      <c r="F213" s="10"/>
      <c r="G213" s="123"/>
      <c r="H213" s="188"/>
      <c r="I213" s="124"/>
      <c r="J213" s="125"/>
      <c r="K213" s="126"/>
      <c r="L213" s="101"/>
    </row>
    <row r="214" spans="1:12" ht="15" customHeight="1">
      <c r="B214" s="15"/>
      <c r="C214" s="15"/>
      <c r="D214" s="16"/>
      <c r="E214" s="17"/>
      <c r="F214" s="18"/>
      <c r="G214" s="110"/>
      <c r="H214" s="185"/>
      <c r="I214" s="111"/>
      <c r="J214" s="112"/>
      <c r="K214" s="113"/>
      <c r="L214" s="114"/>
    </row>
    <row r="215" spans="1:12" ht="24.95" customHeight="1">
      <c r="B215"/>
      <c r="C215"/>
      <c r="D215"/>
      <c r="E215" s="7" t="s">
        <v>2</v>
      </c>
      <c r="F215" s="7" t="s">
        <v>3</v>
      </c>
      <c r="G215" s="7" t="s">
        <v>601</v>
      </c>
      <c r="H215" s="51" t="s">
        <v>599</v>
      </c>
      <c r="I215" s="7" t="s">
        <v>5</v>
      </c>
      <c r="J215" s="64" t="s">
        <v>600</v>
      </c>
      <c r="K215" s="58" t="s">
        <v>602</v>
      </c>
      <c r="L215" s="61" t="s">
        <v>603</v>
      </c>
    </row>
    <row r="216" spans="1:12" ht="15" customHeight="1">
      <c r="B216" s="8"/>
      <c r="C216" s="8"/>
      <c r="E216" s="72" t="s">
        <v>106</v>
      </c>
      <c r="F216" s="10" t="s">
        <v>107</v>
      </c>
      <c r="G216" s="96">
        <v>1</v>
      </c>
      <c r="H216" s="73">
        <f>VLOOKUP(E216,'Артикулы и цены'!A:G,7,FALSE)</f>
        <v>3485</v>
      </c>
      <c r="I216" s="131" t="s">
        <v>343</v>
      </c>
      <c r="J216" s="98">
        <v>14.8</v>
      </c>
      <c r="K216" s="99">
        <v>0.05</v>
      </c>
      <c r="L216" s="100">
        <v>2</v>
      </c>
    </row>
    <row r="217" spans="1:12" ht="15" customHeight="1">
      <c r="B217" s="8"/>
      <c r="C217" s="8"/>
      <c r="E217" s="9"/>
      <c r="F217" s="10"/>
      <c r="G217" s="145"/>
      <c r="H217" s="185"/>
      <c r="I217" s="146"/>
      <c r="J217" s="112"/>
      <c r="K217" s="113"/>
      <c r="L217" s="147"/>
    </row>
    <row r="218" spans="1:12" ht="15" customHeight="1">
      <c r="B218" s="8"/>
      <c r="C218" s="8"/>
      <c r="E218" s="72" t="s">
        <v>108</v>
      </c>
      <c r="F218" s="27" t="s">
        <v>109</v>
      </c>
      <c r="G218" s="148">
        <v>1</v>
      </c>
      <c r="H218" s="73">
        <f>VLOOKUP(E218,'Артикулы и цены'!A:G,7,FALSE)</f>
        <v>3485</v>
      </c>
      <c r="I218" s="131" t="s">
        <v>343</v>
      </c>
      <c r="J218" s="98">
        <v>14.8</v>
      </c>
      <c r="K218" s="99">
        <v>0.05</v>
      </c>
      <c r="L218" s="100">
        <v>2</v>
      </c>
    </row>
    <row r="219" spans="1:12" s="11" customFormat="1" ht="15" customHeight="1">
      <c r="A219" s="1"/>
      <c r="B219" s="13"/>
      <c r="C219" s="13"/>
      <c r="E219" s="9"/>
      <c r="F219" s="10"/>
      <c r="G219" s="123"/>
      <c r="H219" s="188"/>
      <c r="I219" s="124"/>
      <c r="J219" s="125"/>
      <c r="K219" s="126"/>
      <c r="L219" s="101"/>
    </row>
    <row r="220" spans="1:12" s="11" customFormat="1" ht="15" customHeight="1">
      <c r="A220" s="1"/>
      <c r="B220" s="13"/>
      <c r="C220" s="13"/>
      <c r="E220" s="9"/>
      <c r="F220" s="10"/>
      <c r="G220" s="123"/>
      <c r="H220" s="188"/>
      <c r="I220" s="124"/>
      <c r="J220" s="125"/>
      <c r="K220" s="126"/>
      <c r="L220" s="101"/>
    </row>
    <row r="221" spans="1:12" ht="15" customHeight="1">
      <c r="B221" s="15"/>
      <c r="C221" s="15"/>
      <c r="D221" s="16"/>
      <c r="E221" s="17"/>
      <c r="F221" s="18"/>
      <c r="G221" s="110"/>
      <c r="H221" s="185"/>
      <c r="I221" s="111"/>
      <c r="J221" s="112"/>
      <c r="K221" s="113"/>
      <c r="L221" s="114"/>
    </row>
    <row r="222" spans="1:12" s="39" customFormat="1">
      <c r="B222" s="240" t="s">
        <v>110</v>
      </c>
      <c r="C222" s="240"/>
      <c r="D222" s="240"/>
      <c r="E222" s="240"/>
      <c r="F222" s="240"/>
      <c r="G222" s="240"/>
      <c r="H222" s="240"/>
      <c r="I222" s="240"/>
      <c r="J222" s="240"/>
      <c r="K222" s="240"/>
      <c r="L222" s="240"/>
    </row>
    <row r="223" spans="1:12" s="3" customFormat="1">
      <c r="A223" s="1"/>
      <c r="B223" s="6" t="s">
        <v>628</v>
      </c>
      <c r="C223" s="6"/>
      <c r="D223" s="6"/>
      <c r="E223" s="6"/>
      <c r="F223" s="6"/>
      <c r="G223" s="115"/>
      <c r="H223" s="186"/>
      <c r="I223" s="115"/>
      <c r="J223" s="116"/>
      <c r="K223" s="117"/>
      <c r="L223" s="118"/>
    </row>
    <row r="224" spans="1:12" ht="24.95" customHeight="1">
      <c r="B224"/>
      <c r="C224"/>
      <c r="D224"/>
      <c r="E224" s="7" t="s">
        <v>2</v>
      </c>
      <c r="F224" s="7" t="s">
        <v>3</v>
      </c>
      <c r="G224" s="7" t="s">
        <v>601</v>
      </c>
      <c r="H224" s="51" t="s">
        <v>599</v>
      </c>
      <c r="I224" s="7" t="s">
        <v>5</v>
      </c>
      <c r="J224" s="64" t="s">
        <v>600</v>
      </c>
      <c r="K224" s="58" t="s">
        <v>602</v>
      </c>
      <c r="L224" s="61" t="s">
        <v>603</v>
      </c>
    </row>
    <row r="225" spans="1:12" ht="15" customHeight="1">
      <c r="B225" s="8"/>
      <c r="C225" s="8"/>
      <c r="E225" s="72" t="s">
        <v>111</v>
      </c>
      <c r="F225" s="10" t="s">
        <v>93</v>
      </c>
      <c r="G225" s="96">
        <v>1</v>
      </c>
      <c r="H225" s="73">
        <f>VLOOKUP(E225,'Артикулы и цены'!A:G,7,FALSE)</f>
        <v>1552</v>
      </c>
      <c r="I225" s="97"/>
      <c r="J225" s="98">
        <v>9</v>
      </c>
      <c r="K225" s="99">
        <v>1.6E-2</v>
      </c>
      <c r="L225" s="100">
        <v>1</v>
      </c>
    </row>
    <row r="226" spans="1:12" ht="15" customHeight="1">
      <c r="B226" s="8"/>
      <c r="C226" s="8"/>
      <c r="E226" s="72" t="s">
        <v>112</v>
      </c>
      <c r="F226" s="10" t="s">
        <v>113</v>
      </c>
      <c r="G226" s="96">
        <v>1</v>
      </c>
      <c r="H226" s="73">
        <f>VLOOKUP(E226,'Артикулы и цены'!A:G,7,FALSE)</f>
        <v>1463</v>
      </c>
      <c r="I226" s="97"/>
      <c r="J226" s="98">
        <v>11.5</v>
      </c>
      <c r="K226" s="99">
        <v>0.02</v>
      </c>
      <c r="L226" s="100">
        <v>1</v>
      </c>
    </row>
    <row r="227" spans="1:12" ht="15" customHeight="1">
      <c r="B227" s="8"/>
      <c r="C227" s="8"/>
      <c r="E227" s="72" t="s">
        <v>114</v>
      </c>
      <c r="F227" s="10" t="s">
        <v>30</v>
      </c>
      <c r="G227" s="96">
        <v>1</v>
      </c>
      <c r="H227" s="73">
        <f>VLOOKUP(E227,'Артикулы и цены'!A:G,7,FALSE)</f>
        <v>1899</v>
      </c>
      <c r="I227" s="97"/>
      <c r="J227" s="98">
        <v>9.9</v>
      </c>
      <c r="K227" s="99">
        <v>1.4999999999999999E-2</v>
      </c>
      <c r="L227" s="100">
        <v>1</v>
      </c>
    </row>
    <row r="228" spans="1:12" s="11" customFormat="1" ht="15" customHeight="1">
      <c r="A228" s="1"/>
      <c r="B228" s="13"/>
      <c r="C228" s="13"/>
      <c r="E228" s="14"/>
      <c r="F228" s="14"/>
      <c r="G228" s="106"/>
      <c r="H228" s="191"/>
      <c r="I228" s="106"/>
      <c r="J228" s="107"/>
      <c r="K228" s="108"/>
      <c r="L228" s="109"/>
    </row>
    <row r="229" spans="1:12" s="11" customFormat="1" ht="15" customHeight="1">
      <c r="A229" s="1"/>
      <c r="B229" s="13"/>
      <c r="C229" s="13"/>
      <c r="E229" s="14"/>
      <c r="F229" s="19" t="s">
        <v>31</v>
      </c>
      <c r="G229" s="71"/>
      <c r="H229" s="187">
        <f>SUMPRODUCT($G$225:$G$227,H225:H227)</f>
        <v>4914</v>
      </c>
      <c r="I229" s="71" t="s">
        <v>115</v>
      </c>
      <c r="J229" s="120">
        <f>SUMPRODUCT($G$225:$G$227,J225:J227)</f>
        <v>30.4</v>
      </c>
      <c r="K229" s="121">
        <f t="shared" ref="K229:L229" si="0">SUMPRODUCT($G$225:$G$227,K225:K227)</f>
        <v>5.1000000000000004E-2</v>
      </c>
      <c r="L229" s="122">
        <f t="shared" si="0"/>
        <v>3</v>
      </c>
    </row>
    <row r="230" spans="1:12" ht="15" customHeight="1">
      <c r="B230" s="13"/>
      <c r="C230" s="13"/>
      <c r="D230" s="11"/>
      <c r="E230" s="17"/>
      <c r="F230" s="18"/>
      <c r="G230" s="110"/>
      <c r="H230" s="185"/>
      <c r="I230" s="111"/>
      <c r="J230" s="112"/>
      <c r="K230" s="113"/>
      <c r="L230" s="114"/>
    </row>
    <row r="231" spans="1:12" ht="15" customHeight="1">
      <c r="B231" s="8"/>
      <c r="C231" s="8"/>
      <c r="E231" s="72" t="s">
        <v>116</v>
      </c>
      <c r="F231" s="10" t="s">
        <v>102</v>
      </c>
      <c r="G231" s="96">
        <v>1</v>
      </c>
      <c r="H231" s="73">
        <f>VLOOKUP(E231,'Артикулы и цены'!A:G,7,FALSE)</f>
        <v>1552</v>
      </c>
      <c r="I231" s="97"/>
      <c r="J231" s="98">
        <v>9</v>
      </c>
      <c r="K231" s="99">
        <v>1.6E-2</v>
      </c>
      <c r="L231" s="100">
        <v>1</v>
      </c>
    </row>
    <row r="232" spans="1:12" ht="15" customHeight="1">
      <c r="B232" s="8"/>
      <c r="C232" s="8"/>
      <c r="E232" s="72" t="s">
        <v>112</v>
      </c>
      <c r="F232" s="10" t="s">
        <v>113</v>
      </c>
      <c r="G232" s="96">
        <v>1</v>
      </c>
      <c r="H232" s="73">
        <f>VLOOKUP(E232,'Артикулы и цены'!A:G,7,FALSE)</f>
        <v>1463</v>
      </c>
      <c r="I232" s="97"/>
      <c r="J232" s="98">
        <v>11.5</v>
      </c>
      <c r="K232" s="99">
        <v>0.02</v>
      </c>
      <c r="L232" s="100">
        <v>1</v>
      </c>
    </row>
    <row r="233" spans="1:12" ht="15" customHeight="1">
      <c r="B233" s="8"/>
      <c r="C233" s="8"/>
      <c r="E233" s="72" t="s">
        <v>114</v>
      </c>
      <c r="F233" s="10" t="s">
        <v>30</v>
      </c>
      <c r="G233" s="96">
        <v>1</v>
      </c>
      <c r="H233" s="73">
        <f>VLOOKUP(E233,'Артикулы и цены'!A:G,7,FALSE)</f>
        <v>1899</v>
      </c>
      <c r="I233" s="97"/>
      <c r="J233" s="98">
        <v>9.9</v>
      </c>
      <c r="K233" s="99">
        <v>1.4999999999999999E-2</v>
      </c>
      <c r="L233" s="100">
        <v>1</v>
      </c>
    </row>
    <row r="234" spans="1:12" s="11" customFormat="1" ht="15" customHeight="1">
      <c r="A234" s="1"/>
      <c r="B234" s="13"/>
      <c r="C234" s="13"/>
      <c r="E234" s="14"/>
      <c r="F234" s="14"/>
      <c r="G234" s="106"/>
      <c r="H234" s="191"/>
      <c r="I234" s="106"/>
      <c r="J234" s="107"/>
      <c r="K234" s="108"/>
      <c r="L234" s="109"/>
    </row>
    <row r="235" spans="1:12" s="11" customFormat="1" ht="15" customHeight="1">
      <c r="A235" s="1"/>
      <c r="B235" s="13"/>
      <c r="C235" s="13"/>
      <c r="E235" s="14"/>
      <c r="F235" s="19" t="s">
        <v>31</v>
      </c>
      <c r="G235" s="71"/>
      <c r="H235" s="187">
        <f>SUMPRODUCT($G$231:$G$233,H231:H233)</f>
        <v>4914</v>
      </c>
      <c r="I235" s="71" t="s">
        <v>115</v>
      </c>
      <c r="J235" s="120">
        <f>SUMPRODUCT($G$231:$G$233,J231:J233)</f>
        <v>30.4</v>
      </c>
      <c r="K235" s="121">
        <f>SUMPRODUCT($G$231:$G$233,K231:K233)</f>
        <v>5.1000000000000004E-2</v>
      </c>
      <c r="L235" s="122">
        <f>SUMPRODUCT($G$231:$G$233,L231:L233)</f>
        <v>3</v>
      </c>
    </row>
    <row r="236" spans="1:12" ht="15" customHeight="1">
      <c r="B236" s="15"/>
      <c r="C236" s="15"/>
      <c r="D236" s="16"/>
      <c r="E236" s="17"/>
      <c r="F236" s="18"/>
      <c r="G236" s="110"/>
      <c r="H236" s="185"/>
      <c r="I236" s="111"/>
      <c r="J236" s="112"/>
      <c r="K236" s="113"/>
      <c r="L236" s="114"/>
    </row>
    <row r="237" spans="1:12" ht="24.95" customHeight="1">
      <c r="B237"/>
      <c r="C237"/>
      <c r="D237"/>
      <c r="E237" s="7" t="s">
        <v>2</v>
      </c>
      <c r="F237" s="7" t="s">
        <v>3</v>
      </c>
      <c r="G237" s="7" t="s">
        <v>601</v>
      </c>
      <c r="H237" s="51" t="s">
        <v>599</v>
      </c>
      <c r="I237" s="7" t="s">
        <v>5</v>
      </c>
      <c r="J237" s="64" t="s">
        <v>600</v>
      </c>
      <c r="K237" s="58" t="s">
        <v>602</v>
      </c>
      <c r="L237" s="61" t="s">
        <v>603</v>
      </c>
    </row>
    <row r="238" spans="1:12" ht="15" customHeight="1">
      <c r="B238" s="8"/>
      <c r="C238" s="8"/>
      <c r="E238" s="72" t="s">
        <v>117</v>
      </c>
      <c r="F238" s="10" t="s">
        <v>113</v>
      </c>
      <c r="G238" s="96">
        <v>1</v>
      </c>
      <c r="H238" s="73">
        <f>VLOOKUP(E238,'Артикулы и цены'!A:G,7,FALSE)</f>
        <v>2061</v>
      </c>
      <c r="I238" s="97"/>
      <c r="J238" s="98">
        <v>16.100000000000001</v>
      </c>
      <c r="K238" s="99">
        <v>3.7999999999999999E-2</v>
      </c>
      <c r="L238" s="100">
        <v>1</v>
      </c>
    </row>
    <row r="239" spans="1:12" ht="15" customHeight="1">
      <c r="B239" s="8"/>
      <c r="C239" s="8"/>
      <c r="E239" s="72" t="s">
        <v>118</v>
      </c>
      <c r="F239" s="10" t="s">
        <v>119</v>
      </c>
      <c r="G239" s="96">
        <v>1</v>
      </c>
      <c r="H239" s="73">
        <f>VLOOKUP(E239,'Артикулы и цены'!A:G,7,FALSE)</f>
        <v>1758</v>
      </c>
      <c r="I239" s="97"/>
      <c r="J239" s="98">
        <v>10.199999999999999</v>
      </c>
      <c r="K239" s="99">
        <v>2.1000000000000001E-2</v>
      </c>
      <c r="L239" s="100">
        <v>1</v>
      </c>
    </row>
    <row r="240" spans="1:12" s="11" customFormat="1" ht="15" customHeight="1">
      <c r="A240" s="1"/>
      <c r="B240" s="13"/>
      <c r="C240" s="13"/>
      <c r="E240" s="14"/>
      <c r="F240" s="14"/>
      <c r="G240" s="106"/>
      <c r="H240" s="191"/>
      <c r="I240" s="106"/>
      <c r="J240" s="107"/>
      <c r="K240" s="108"/>
      <c r="L240" s="109"/>
    </row>
    <row r="241" spans="1:12" s="11" customFormat="1" ht="15" customHeight="1">
      <c r="A241" s="1"/>
      <c r="B241" s="13"/>
      <c r="C241" s="13"/>
      <c r="E241" s="14"/>
      <c r="F241" s="19" t="s">
        <v>31</v>
      </c>
      <c r="G241" s="71"/>
      <c r="H241" s="187">
        <f>SUMPRODUCT($G$238:$G$239,H238:H239)</f>
        <v>3819</v>
      </c>
      <c r="I241" s="71" t="s">
        <v>120</v>
      </c>
      <c r="J241" s="120">
        <f>SUMPRODUCT($G$238:$G$239,J238:J239)</f>
        <v>26.3</v>
      </c>
      <c r="K241" s="121">
        <f>SUMPRODUCT($G$238:$G$239,K238:K239)</f>
        <v>5.8999999999999997E-2</v>
      </c>
      <c r="L241" s="122">
        <f>SUMPRODUCT($G$238:$G$239,L238:L239)</f>
        <v>2</v>
      </c>
    </row>
    <row r="242" spans="1:12" ht="15" customHeight="1">
      <c r="B242" s="15"/>
      <c r="C242" s="15"/>
      <c r="D242" s="16"/>
      <c r="E242" s="17"/>
      <c r="F242" s="18"/>
      <c r="G242" s="110"/>
      <c r="H242" s="185"/>
      <c r="I242" s="111"/>
      <c r="J242" s="112"/>
      <c r="K242" s="113"/>
      <c r="L242" s="114"/>
    </row>
    <row r="243" spans="1:12" ht="24.95" customHeight="1">
      <c r="B243"/>
      <c r="C243"/>
      <c r="D243"/>
      <c r="E243" s="7" t="s">
        <v>2</v>
      </c>
      <c r="F243" s="7" t="s">
        <v>3</v>
      </c>
      <c r="G243" s="7" t="s">
        <v>601</v>
      </c>
      <c r="H243" s="51" t="s">
        <v>599</v>
      </c>
      <c r="I243" s="7" t="s">
        <v>5</v>
      </c>
      <c r="J243" s="64" t="s">
        <v>600</v>
      </c>
      <c r="K243" s="58" t="s">
        <v>602</v>
      </c>
      <c r="L243" s="61" t="s">
        <v>603</v>
      </c>
    </row>
    <row r="244" spans="1:12" ht="15" customHeight="1">
      <c r="B244" s="8"/>
      <c r="C244" s="8"/>
      <c r="E244" s="72" t="s">
        <v>121</v>
      </c>
      <c r="F244" s="10" t="s">
        <v>113</v>
      </c>
      <c r="G244" s="96">
        <v>1</v>
      </c>
      <c r="H244" s="73">
        <f>VLOOKUP(E244,'Артикулы и цены'!A:G,7,FALSE)</f>
        <v>3145</v>
      </c>
      <c r="I244" s="97"/>
      <c r="J244" s="98">
        <v>20.9</v>
      </c>
      <c r="K244" s="99">
        <v>3.6999999999999998E-2</v>
      </c>
      <c r="L244" s="100">
        <v>1</v>
      </c>
    </row>
    <row r="245" spans="1:12" ht="15" customHeight="1">
      <c r="B245" s="8"/>
      <c r="C245" s="8"/>
      <c r="E245" s="72" t="s">
        <v>122</v>
      </c>
      <c r="F245" s="10" t="s">
        <v>119</v>
      </c>
      <c r="G245" s="96">
        <v>1</v>
      </c>
      <c r="H245" s="73">
        <f>VLOOKUP(E245,'Артикулы и цены'!A:G,7,FALSE)</f>
        <v>3747</v>
      </c>
      <c r="I245" s="97"/>
      <c r="J245" s="98">
        <v>20.100000000000001</v>
      </c>
      <c r="K245" s="99">
        <v>5.7000000000000002E-2</v>
      </c>
      <c r="L245" s="100">
        <v>1</v>
      </c>
    </row>
    <row r="246" spans="1:12" s="11" customFormat="1" ht="15" customHeight="1">
      <c r="A246" s="1"/>
      <c r="B246" s="13"/>
      <c r="C246" s="13"/>
      <c r="E246" s="14"/>
      <c r="F246" s="14"/>
      <c r="G246" s="106"/>
      <c r="H246" s="191"/>
      <c r="I246" s="106"/>
      <c r="J246" s="107"/>
      <c r="K246" s="108"/>
      <c r="L246" s="109"/>
    </row>
    <row r="247" spans="1:12" s="11" customFormat="1" ht="15" customHeight="1">
      <c r="A247" s="1"/>
      <c r="B247" s="13"/>
      <c r="C247" s="13"/>
      <c r="E247" s="14"/>
      <c r="F247" s="19" t="s">
        <v>31</v>
      </c>
      <c r="G247" s="119"/>
      <c r="H247" s="187">
        <f>SUMPRODUCT($G$244:$G$245,H244:H245)</f>
        <v>6892</v>
      </c>
      <c r="I247" s="71" t="s">
        <v>123</v>
      </c>
      <c r="J247" s="120">
        <f>SUMPRODUCT($G$244:$G$245,J244:J245)</f>
        <v>41</v>
      </c>
      <c r="K247" s="121">
        <f>SUMPRODUCT($G$244:$G$245,K244:K245)</f>
        <v>9.4E-2</v>
      </c>
      <c r="L247" s="122">
        <f>SUMPRODUCT($G$244:$G$245,L244:L245)</f>
        <v>2</v>
      </c>
    </row>
    <row r="248" spans="1:12" s="11" customFormat="1" ht="15" customHeight="1">
      <c r="A248" s="1"/>
      <c r="B248" s="13"/>
      <c r="C248" s="13"/>
      <c r="E248" s="9"/>
      <c r="F248" s="10"/>
      <c r="G248" s="123"/>
      <c r="H248" s="188"/>
      <c r="I248" s="124"/>
      <c r="J248" s="125"/>
      <c r="K248" s="126"/>
      <c r="L248" s="101"/>
    </row>
    <row r="249" spans="1:12" s="11" customFormat="1" ht="15" customHeight="1">
      <c r="A249" s="38"/>
      <c r="B249" s="13"/>
      <c r="C249" s="13"/>
      <c r="E249" s="9"/>
      <c r="F249" s="10"/>
      <c r="G249" s="123"/>
      <c r="H249" s="188"/>
      <c r="I249" s="124"/>
      <c r="J249" s="125"/>
      <c r="K249" s="126"/>
      <c r="L249" s="101"/>
    </row>
    <row r="250" spans="1:12" s="11" customFormat="1" ht="15" customHeight="1">
      <c r="A250" s="38"/>
      <c r="B250" s="15"/>
      <c r="C250" s="15"/>
      <c r="D250" s="16"/>
      <c r="E250" s="17"/>
      <c r="F250" s="18"/>
      <c r="G250" s="110"/>
      <c r="H250" s="185"/>
      <c r="I250" s="111"/>
      <c r="J250" s="112"/>
      <c r="K250" s="113"/>
      <c r="L250" s="114"/>
    </row>
    <row r="251" spans="1:12" s="39" customFormat="1">
      <c r="B251" s="240" t="s">
        <v>522</v>
      </c>
      <c r="C251" s="240"/>
      <c r="D251" s="240"/>
      <c r="E251" s="240"/>
      <c r="F251" s="240"/>
      <c r="G251" s="240"/>
      <c r="H251" s="240"/>
      <c r="I251" s="240"/>
      <c r="J251" s="240"/>
      <c r="K251" s="240"/>
      <c r="L251" s="240"/>
    </row>
    <row r="252" spans="1:12" s="11" customFormat="1" ht="15" customHeight="1">
      <c r="A252" s="38"/>
      <c r="B252" s="48" t="s">
        <v>629</v>
      </c>
      <c r="C252" s="48"/>
      <c r="D252" s="48"/>
      <c r="E252" s="48"/>
      <c r="F252" s="48"/>
      <c r="G252" s="132"/>
      <c r="H252" s="197"/>
      <c r="I252" s="132"/>
      <c r="J252" s="133"/>
      <c r="K252" s="134"/>
      <c r="L252" s="135"/>
    </row>
    <row r="253" spans="1:12" s="11" customFormat="1" ht="12.75" customHeight="1">
      <c r="A253" s="38"/>
      <c r="B253" s="6" t="s">
        <v>606</v>
      </c>
      <c r="C253" s="6"/>
      <c r="D253" s="6"/>
      <c r="E253" s="6"/>
      <c r="F253" s="6"/>
      <c r="G253" s="115"/>
      <c r="H253" s="198"/>
      <c r="I253" s="115"/>
      <c r="J253" s="116"/>
      <c r="K253" s="117"/>
      <c r="L253" s="118"/>
    </row>
    <row r="254" spans="1:12" s="11" customFormat="1" ht="27" customHeight="1">
      <c r="A254" s="38"/>
      <c r="B254"/>
      <c r="C254"/>
      <c r="D254"/>
      <c r="E254" s="7" t="s">
        <v>2</v>
      </c>
      <c r="F254" s="7" t="s">
        <v>3</v>
      </c>
      <c r="G254" s="7" t="s">
        <v>601</v>
      </c>
      <c r="H254" s="51" t="s">
        <v>599</v>
      </c>
      <c r="I254" s="7" t="s">
        <v>5</v>
      </c>
      <c r="J254" s="64" t="s">
        <v>600</v>
      </c>
      <c r="K254" s="58" t="s">
        <v>602</v>
      </c>
      <c r="L254" s="61" t="s">
        <v>603</v>
      </c>
    </row>
    <row r="255" spans="1:12" s="11" customFormat="1" ht="15" customHeight="1">
      <c r="A255" s="38"/>
      <c r="B255" s="13"/>
      <c r="C255" s="13"/>
      <c r="E255" s="72" t="s">
        <v>523</v>
      </c>
      <c r="F255" s="10" t="s">
        <v>113</v>
      </c>
      <c r="G255" s="123">
        <v>1</v>
      </c>
      <c r="H255" s="73">
        <f>VLOOKUP(E255,'Артикулы и цены'!A:G,7,FALSE)</f>
        <v>2745</v>
      </c>
      <c r="I255" s="124"/>
      <c r="J255" s="98">
        <v>17.8</v>
      </c>
      <c r="K255" s="99">
        <v>3.6999999999999998E-2</v>
      </c>
      <c r="L255" s="100">
        <v>1</v>
      </c>
    </row>
    <row r="256" spans="1:12" s="11" customFormat="1" ht="15" customHeight="1">
      <c r="A256" s="38"/>
      <c r="B256" s="13"/>
      <c r="C256" s="13"/>
      <c r="E256" s="72" t="s">
        <v>524</v>
      </c>
      <c r="F256" s="10" t="s">
        <v>23</v>
      </c>
      <c r="G256" s="123">
        <v>1</v>
      </c>
      <c r="H256" s="73">
        <f>VLOOKUP(E256,'Артикулы и цены'!A:G,7,FALSE)</f>
        <v>3522</v>
      </c>
      <c r="I256" s="124"/>
      <c r="J256" s="98">
        <v>19.3</v>
      </c>
      <c r="K256" s="99">
        <v>0.05</v>
      </c>
      <c r="L256" s="100">
        <v>1</v>
      </c>
    </row>
    <row r="257" spans="1:12" s="11" customFormat="1" ht="15" customHeight="1">
      <c r="A257" s="38"/>
      <c r="B257" s="13"/>
      <c r="C257" s="13"/>
      <c r="E257" s="72" t="s">
        <v>525</v>
      </c>
      <c r="F257" s="10" t="s">
        <v>25</v>
      </c>
      <c r="G257" s="123">
        <v>1</v>
      </c>
      <c r="H257" s="73">
        <f>VLOOKUP(E257,'Артикулы и цены'!A:G,7,FALSE)</f>
        <v>4030</v>
      </c>
      <c r="I257" s="124"/>
      <c r="J257" s="98">
        <v>19.5</v>
      </c>
      <c r="K257" s="99">
        <v>0.05</v>
      </c>
      <c r="L257" s="100">
        <v>1</v>
      </c>
    </row>
    <row r="258" spans="1:12" s="11" customFormat="1" ht="15" customHeight="1">
      <c r="A258" s="38"/>
      <c r="B258" s="13"/>
      <c r="C258" s="13"/>
      <c r="E258" s="9"/>
      <c r="F258" s="10"/>
      <c r="G258" s="123"/>
      <c r="H258" s="188"/>
      <c r="I258" s="124"/>
      <c r="J258" s="125"/>
      <c r="K258" s="126"/>
      <c r="L258" s="101"/>
    </row>
    <row r="259" spans="1:12" s="11" customFormat="1" ht="15" customHeight="1">
      <c r="A259" s="38"/>
      <c r="B259" s="13"/>
      <c r="C259" s="13"/>
      <c r="E259" s="9"/>
      <c r="F259" s="12" t="s">
        <v>15</v>
      </c>
      <c r="G259" s="119"/>
      <c r="H259" s="199">
        <f>SUMPRODUCT(G255:G256,H255:H256)</f>
        <v>6267</v>
      </c>
      <c r="I259" s="241" t="s">
        <v>526</v>
      </c>
      <c r="J259" s="120">
        <f>SUMPRODUCT(G255:G256,J255:J256)</f>
        <v>37.1</v>
      </c>
      <c r="K259" s="121">
        <f>SUMPRODUCT(G255:G256,K255:K256)</f>
        <v>8.6999999999999994E-2</v>
      </c>
      <c r="L259" s="122">
        <f>SUMPRODUCT(G255:G256,L255:L256)</f>
        <v>2</v>
      </c>
    </row>
    <row r="260" spans="1:12" s="11" customFormat="1" ht="15" customHeight="1">
      <c r="A260" s="38"/>
      <c r="B260" s="13"/>
      <c r="C260" s="13"/>
      <c r="E260" s="9"/>
      <c r="F260" s="12" t="s">
        <v>17</v>
      </c>
      <c r="G260" s="149"/>
      <c r="H260" s="182">
        <f>SUMPRODUCT(G255,H255)+SUMPRODUCT(G257,H257)</f>
        <v>6775</v>
      </c>
      <c r="I260" s="241"/>
      <c r="J260" s="120">
        <f>SUMPRODUCT(G255,J255)+SUMPRODUCT(G257,J257)</f>
        <v>37.299999999999997</v>
      </c>
      <c r="K260" s="121">
        <f>SUMPRODUCT(G255,K255)+SUMPRODUCT(G257,K257)</f>
        <v>8.6999999999999994E-2</v>
      </c>
      <c r="L260" s="122">
        <f>SUMPRODUCT(G255,L255)+SUMPRODUCT(G257,L257)</f>
        <v>2</v>
      </c>
    </row>
    <row r="261" spans="1:12" s="11" customFormat="1" ht="15" customHeight="1">
      <c r="A261" s="38"/>
      <c r="B261" s="13"/>
      <c r="C261" s="13"/>
      <c r="E261" s="9"/>
      <c r="F261" s="10"/>
      <c r="G261" s="123"/>
      <c r="H261" s="188"/>
      <c r="I261" s="124"/>
      <c r="J261" s="125"/>
      <c r="K261" s="126"/>
      <c r="L261" s="101"/>
    </row>
    <row r="262" spans="1:12" ht="15" customHeight="1">
      <c r="B262" s="15"/>
      <c r="C262" s="15"/>
      <c r="D262" s="16"/>
      <c r="E262" s="17"/>
      <c r="F262" s="18"/>
      <c r="G262" s="110"/>
      <c r="H262" s="185"/>
      <c r="I262" s="111"/>
      <c r="J262" s="112"/>
      <c r="K262" s="113"/>
      <c r="L262" s="114"/>
    </row>
    <row r="263" spans="1:12" s="39" customFormat="1">
      <c r="B263" s="240" t="s">
        <v>124</v>
      </c>
      <c r="C263" s="240"/>
      <c r="D263" s="240"/>
      <c r="E263" s="240"/>
      <c r="F263" s="240"/>
      <c r="G263" s="240"/>
      <c r="H263" s="240"/>
      <c r="I263" s="240"/>
      <c r="J263" s="240"/>
      <c r="K263" s="240"/>
      <c r="L263" s="240"/>
    </row>
    <row r="264" spans="1:12" s="3" customFormat="1">
      <c r="A264" s="1"/>
      <c r="B264" s="6" t="s">
        <v>630</v>
      </c>
      <c r="C264" s="6"/>
      <c r="D264" s="6"/>
      <c r="E264" s="6"/>
      <c r="F264" s="6"/>
      <c r="G264" s="115"/>
      <c r="H264" s="186"/>
      <c r="I264" s="115"/>
      <c r="J264" s="116"/>
      <c r="K264" s="117"/>
      <c r="L264" s="118"/>
    </row>
    <row r="265" spans="1:12" ht="24.95" customHeight="1">
      <c r="B265"/>
      <c r="C265"/>
      <c r="D265"/>
      <c r="E265" s="7" t="s">
        <v>2</v>
      </c>
      <c r="F265" s="7" t="s">
        <v>3</v>
      </c>
      <c r="G265" s="7" t="s">
        <v>601</v>
      </c>
      <c r="H265" s="51" t="s">
        <v>599</v>
      </c>
      <c r="I265" s="7" t="s">
        <v>5</v>
      </c>
      <c r="J265" s="64" t="s">
        <v>600</v>
      </c>
      <c r="K265" s="58" t="s">
        <v>602</v>
      </c>
      <c r="L265" s="61" t="s">
        <v>603</v>
      </c>
    </row>
    <row r="266" spans="1:12" ht="15" customHeight="1">
      <c r="B266" s="8"/>
      <c r="C266" s="8"/>
      <c r="E266" s="72" t="s">
        <v>125</v>
      </c>
      <c r="F266" s="10" t="s">
        <v>126</v>
      </c>
      <c r="G266" s="96">
        <v>1</v>
      </c>
      <c r="H266" s="73">
        <f>VLOOKUP(E266,'Артикулы и цены'!A:G,7,FALSE)</f>
        <v>4400</v>
      </c>
      <c r="I266" s="131" t="s">
        <v>344</v>
      </c>
      <c r="J266" s="98">
        <v>25</v>
      </c>
      <c r="K266" s="99">
        <v>6.5000000000000002E-2</v>
      </c>
      <c r="L266" s="100">
        <v>1</v>
      </c>
    </row>
    <row r="267" spans="1:12" s="11" customFormat="1" ht="15" customHeight="1">
      <c r="A267" s="1"/>
      <c r="B267" s="13"/>
      <c r="C267" s="13"/>
      <c r="E267" s="9"/>
      <c r="F267" s="10"/>
      <c r="G267" s="123"/>
      <c r="H267" s="188"/>
      <c r="I267" s="124"/>
      <c r="J267" s="125"/>
      <c r="K267" s="126"/>
      <c r="L267" s="101"/>
    </row>
    <row r="268" spans="1:12" s="11" customFormat="1" ht="15" customHeight="1">
      <c r="A268" s="1"/>
      <c r="B268" s="13"/>
      <c r="C268" s="13"/>
      <c r="E268" s="9"/>
      <c r="F268" s="10"/>
      <c r="G268" s="123"/>
      <c r="H268" s="188"/>
      <c r="I268" s="124"/>
      <c r="J268" s="125"/>
      <c r="K268" s="126"/>
      <c r="L268" s="101"/>
    </row>
    <row r="269" spans="1:12" s="11" customFormat="1" ht="15" customHeight="1">
      <c r="A269" s="1"/>
      <c r="B269" s="13"/>
      <c r="C269" s="13"/>
      <c r="E269" s="9"/>
      <c r="F269" s="10"/>
      <c r="G269" s="123"/>
      <c r="H269" s="188"/>
      <c r="I269" s="124"/>
      <c r="J269" s="125"/>
      <c r="K269" s="126"/>
      <c r="L269" s="101"/>
    </row>
    <row r="270" spans="1:12" ht="15" customHeight="1">
      <c r="B270" s="15"/>
      <c r="C270" s="15"/>
      <c r="D270" s="16"/>
      <c r="E270" s="17"/>
      <c r="F270" s="18"/>
      <c r="G270" s="110"/>
      <c r="H270" s="185"/>
      <c r="I270" s="111"/>
      <c r="J270" s="112"/>
      <c r="K270" s="113"/>
      <c r="L270" s="114"/>
    </row>
    <row r="271" spans="1:12" s="39" customFormat="1">
      <c r="B271" s="240" t="s">
        <v>127</v>
      </c>
      <c r="C271" s="240"/>
      <c r="D271" s="240"/>
      <c r="E271" s="240"/>
      <c r="F271" s="240"/>
      <c r="G271" s="240"/>
      <c r="H271" s="240"/>
      <c r="I271" s="240"/>
      <c r="J271" s="240"/>
      <c r="K271" s="240"/>
      <c r="L271" s="240"/>
    </row>
    <row r="272" spans="1:12" s="3" customFormat="1" ht="12.75" customHeight="1">
      <c r="A272" s="1"/>
      <c r="B272" s="48" t="s">
        <v>631</v>
      </c>
      <c r="C272" s="48"/>
      <c r="D272" s="48"/>
      <c r="E272" s="48"/>
      <c r="F272" s="48"/>
      <c r="G272" s="132"/>
      <c r="H272" s="192"/>
      <c r="I272" s="132"/>
      <c r="J272" s="133"/>
      <c r="K272" s="134"/>
      <c r="L272" s="135"/>
    </row>
    <row r="273" spans="1:12" s="39" customFormat="1" ht="12" customHeight="1">
      <c r="A273" s="38"/>
      <c r="B273" s="48" t="s">
        <v>617</v>
      </c>
      <c r="C273" s="36"/>
      <c r="D273" s="36"/>
      <c r="E273" s="36"/>
      <c r="F273" s="36"/>
      <c r="G273" s="150"/>
      <c r="H273" s="200"/>
      <c r="I273" s="150"/>
      <c r="J273" s="151"/>
      <c r="K273" s="152"/>
      <c r="L273" s="153"/>
    </row>
    <row r="274" spans="1:12" s="39" customFormat="1" ht="12" customHeight="1">
      <c r="A274" s="38"/>
      <c r="B274" s="48" t="s">
        <v>607</v>
      </c>
      <c r="C274" s="36"/>
      <c r="D274" s="36"/>
      <c r="E274" s="36"/>
      <c r="F274" s="36"/>
      <c r="G274" s="150"/>
      <c r="H274" s="200"/>
      <c r="I274" s="150"/>
      <c r="J274" s="151"/>
      <c r="K274" s="152"/>
      <c r="L274" s="153"/>
    </row>
    <row r="275" spans="1:12" s="39" customFormat="1" ht="24.95" customHeight="1">
      <c r="A275" s="38"/>
      <c r="B275" s="50"/>
      <c r="C275" s="50"/>
      <c r="D275" s="50"/>
      <c r="E275" s="7" t="s">
        <v>2</v>
      </c>
      <c r="F275" s="7" t="s">
        <v>3</v>
      </c>
      <c r="G275" s="7" t="s">
        <v>601</v>
      </c>
      <c r="H275" s="51" t="s">
        <v>599</v>
      </c>
      <c r="I275" s="7" t="s">
        <v>5</v>
      </c>
      <c r="J275" s="64" t="s">
        <v>600</v>
      </c>
      <c r="K275" s="58" t="s">
        <v>602</v>
      </c>
      <c r="L275" s="61" t="s">
        <v>603</v>
      </c>
    </row>
    <row r="276" spans="1:12" s="39" customFormat="1" ht="12" customHeight="1">
      <c r="A276" s="38"/>
      <c r="B276" s="8"/>
      <c r="C276" s="8"/>
      <c r="D276" s="38"/>
      <c r="E276" s="72" t="s">
        <v>541</v>
      </c>
      <c r="F276" s="10" t="s">
        <v>129</v>
      </c>
      <c r="G276" s="96">
        <v>1</v>
      </c>
      <c r="H276" s="73">
        <f>VLOOKUP(E276,'Артикулы и цены'!A:G,7,FALSE)</f>
        <v>3567</v>
      </c>
      <c r="I276" s="97"/>
      <c r="J276" s="131">
        <v>21.41</v>
      </c>
      <c r="K276" s="131">
        <v>0.04</v>
      </c>
      <c r="L276" s="124">
        <v>2</v>
      </c>
    </row>
    <row r="277" spans="1:12" s="39" customFormat="1" ht="12" customHeight="1">
      <c r="A277" s="38"/>
      <c r="B277" s="8"/>
      <c r="C277" s="8"/>
      <c r="D277" s="38"/>
      <c r="E277" s="72" t="s">
        <v>130</v>
      </c>
      <c r="F277" s="10" t="s">
        <v>131</v>
      </c>
      <c r="G277" s="96">
        <v>2</v>
      </c>
      <c r="H277" s="73">
        <f>VLOOKUP(E277,'Артикулы и цены'!A:G,7,FALSE)</f>
        <v>516</v>
      </c>
      <c r="I277" s="97"/>
      <c r="J277" s="98">
        <v>1.5</v>
      </c>
      <c r="K277" s="99">
        <v>0.03</v>
      </c>
      <c r="L277" s="100">
        <v>1</v>
      </c>
    </row>
    <row r="278" spans="1:12" s="39" customFormat="1" ht="12" customHeight="1">
      <c r="A278" s="38"/>
      <c r="B278" s="13"/>
      <c r="C278" s="13"/>
      <c r="D278" s="11"/>
      <c r="E278" s="72" t="s">
        <v>132</v>
      </c>
      <c r="F278" s="10" t="s">
        <v>133</v>
      </c>
      <c r="G278" s="96">
        <v>2</v>
      </c>
      <c r="H278" s="73">
        <f>VLOOKUP(E278,'Артикулы и цены'!A:G,7,FALSE)</f>
        <v>911</v>
      </c>
      <c r="I278" s="106"/>
      <c r="J278" s="98">
        <v>1.5</v>
      </c>
      <c r="K278" s="99">
        <v>5.0000000000000001E-3</v>
      </c>
      <c r="L278" s="100">
        <v>1</v>
      </c>
    </row>
    <row r="279" spans="1:12" s="39" customFormat="1" ht="12" customHeight="1">
      <c r="A279" s="38"/>
      <c r="B279" s="13"/>
      <c r="C279" s="13"/>
      <c r="D279" s="11"/>
      <c r="E279" s="14"/>
      <c r="F279" s="14"/>
      <c r="G279" s="106"/>
      <c r="H279" s="184"/>
      <c r="I279" s="106"/>
      <c r="J279" s="107"/>
      <c r="K279" s="108"/>
      <c r="L279" s="109"/>
    </row>
    <row r="280" spans="1:12" s="39" customFormat="1" ht="12" customHeight="1">
      <c r="A280" s="38"/>
      <c r="B280" s="13"/>
      <c r="C280" s="13"/>
      <c r="D280" s="11"/>
      <c r="E280" s="14"/>
      <c r="F280" s="12" t="s">
        <v>15</v>
      </c>
      <c r="G280" s="102"/>
      <c r="H280" s="182">
        <f>SUMPRODUCT(G276:G277,H276:H277)</f>
        <v>4599</v>
      </c>
      <c r="I280" s="241" t="s">
        <v>542</v>
      </c>
      <c r="J280" s="103">
        <f>SUMPRODUCT(G276:G277,J276:J277)</f>
        <v>24.41</v>
      </c>
      <c r="K280" s="104">
        <f>SUMPRODUCT(G276:G277,K276:K277)</f>
        <v>0.1</v>
      </c>
      <c r="L280" s="105">
        <f>SUMPRODUCT(G276:G277,L276:L277)</f>
        <v>4</v>
      </c>
    </row>
    <row r="281" spans="1:12" s="39" customFormat="1" ht="12" customHeight="1">
      <c r="A281" s="38"/>
      <c r="B281" s="13"/>
      <c r="C281" s="13"/>
      <c r="D281" s="11"/>
      <c r="E281" s="14"/>
      <c r="F281" s="12" t="s">
        <v>17</v>
      </c>
      <c r="G281" s="102"/>
      <c r="H281" s="183">
        <f>SUMPRODUCT(G276,H276)+SUMPRODUCT(G278,H278)</f>
        <v>5389</v>
      </c>
      <c r="I281" s="241"/>
      <c r="J281" s="103">
        <f>SUMPRODUCT(G276,J276)+SUMPRODUCT(G278,J278)</f>
        <v>24.41</v>
      </c>
      <c r="K281" s="104">
        <f>SUMPRODUCT(G276,K276)+SUMPRODUCT(G278,K278)</f>
        <v>0.05</v>
      </c>
      <c r="L281" s="105">
        <f>SUMPRODUCT(G276,L276)+SUMPRODUCT(G278,L278)</f>
        <v>4</v>
      </c>
    </row>
    <row r="282" spans="1:12" s="39" customFormat="1" ht="12" customHeight="1">
      <c r="A282" s="38"/>
      <c r="B282" s="48"/>
      <c r="C282" s="67"/>
      <c r="D282" s="67"/>
      <c r="E282" s="67"/>
      <c r="F282" s="67"/>
      <c r="G282" s="150"/>
      <c r="H282" s="200"/>
      <c r="I282" s="150"/>
      <c r="J282" s="151"/>
      <c r="K282" s="152"/>
      <c r="L282" s="153"/>
    </row>
    <row r="283" spans="1:12" s="39" customFormat="1" ht="12" customHeight="1">
      <c r="A283" s="38"/>
      <c r="B283" s="48"/>
      <c r="C283" s="67"/>
      <c r="D283" s="67"/>
      <c r="E283" s="67"/>
      <c r="F283" s="67"/>
      <c r="G283" s="150"/>
      <c r="H283" s="200"/>
      <c r="I283" s="150"/>
      <c r="J283" s="151"/>
      <c r="K283" s="152"/>
      <c r="L283" s="153"/>
    </row>
    <row r="284" spans="1:12" ht="24.95" customHeight="1">
      <c r="B284" s="50"/>
      <c r="C284" s="50"/>
      <c r="D284" s="50"/>
      <c r="E284" s="7" t="s">
        <v>2</v>
      </c>
      <c r="F284" s="7" t="s">
        <v>3</v>
      </c>
      <c r="G284" s="7" t="s">
        <v>601</v>
      </c>
      <c r="H284" s="51" t="s">
        <v>599</v>
      </c>
      <c r="I284" s="7" t="s">
        <v>5</v>
      </c>
      <c r="J284" s="64" t="s">
        <v>600</v>
      </c>
      <c r="K284" s="58" t="s">
        <v>602</v>
      </c>
      <c r="L284" s="61" t="s">
        <v>603</v>
      </c>
    </row>
    <row r="285" spans="1:12" ht="15" customHeight="1">
      <c r="B285" s="8"/>
      <c r="C285" s="8"/>
      <c r="E285" s="72" t="s">
        <v>128</v>
      </c>
      <c r="F285" s="10" t="s">
        <v>129</v>
      </c>
      <c r="G285" s="96">
        <v>1</v>
      </c>
      <c r="H285" s="73">
        <f>VLOOKUP(E285,'Артикулы и цены'!A:G,7,FALSE)</f>
        <v>4276</v>
      </c>
      <c r="I285" s="97"/>
      <c r="J285" s="98">
        <v>28.2</v>
      </c>
      <c r="K285" s="99">
        <v>0.06</v>
      </c>
      <c r="L285" s="100">
        <v>2</v>
      </c>
    </row>
    <row r="286" spans="1:12" ht="15" customHeight="1">
      <c r="B286" s="8"/>
      <c r="C286" s="8"/>
      <c r="E286" s="72" t="s">
        <v>130</v>
      </c>
      <c r="F286" s="10" t="s">
        <v>131</v>
      </c>
      <c r="G286" s="96">
        <v>3</v>
      </c>
      <c r="H286" s="73">
        <f>VLOOKUP(E286,'Артикулы и цены'!A:G,7,FALSE)</f>
        <v>516</v>
      </c>
      <c r="I286" s="97"/>
      <c r="J286" s="98">
        <v>1.5</v>
      </c>
      <c r="K286" s="99">
        <v>0.03</v>
      </c>
      <c r="L286" s="100">
        <v>1</v>
      </c>
    </row>
    <row r="287" spans="1:12" s="11" customFormat="1" ht="15" customHeight="1">
      <c r="A287" s="1"/>
      <c r="B287" s="13"/>
      <c r="C287" s="13"/>
      <c r="E287" s="72" t="s">
        <v>132</v>
      </c>
      <c r="F287" s="10" t="s">
        <v>133</v>
      </c>
      <c r="G287" s="96">
        <v>3</v>
      </c>
      <c r="H287" s="73">
        <f>VLOOKUP(E287,'Артикулы и цены'!A:G,7,FALSE)</f>
        <v>911</v>
      </c>
      <c r="I287" s="106"/>
      <c r="J287" s="98">
        <v>1.5</v>
      </c>
      <c r="K287" s="99">
        <v>5.0000000000000001E-3</v>
      </c>
      <c r="L287" s="100">
        <v>1</v>
      </c>
    </row>
    <row r="288" spans="1:12" s="11" customFormat="1" ht="15" customHeight="1">
      <c r="A288" s="1"/>
      <c r="B288" s="13"/>
      <c r="C288" s="13"/>
      <c r="E288" s="14"/>
      <c r="F288" s="14"/>
      <c r="G288" s="106"/>
      <c r="H288" s="184"/>
      <c r="I288" s="106"/>
      <c r="J288" s="107"/>
      <c r="K288" s="108"/>
      <c r="L288" s="109"/>
    </row>
    <row r="289" spans="1:12" s="11" customFormat="1" ht="15" customHeight="1">
      <c r="A289" s="1"/>
      <c r="B289" s="13"/>
      <c r="C289" s="13"/>
      <c r="E289" s="14"/>
      <c r="F289" s="12" t="s">
        <v>15</v>
      </c>
      <c r="G289" s="102"/>
      <c r="H289" s="182">
        <f>SUMPRODUCT(G285:G286,H285:H286)</f>
        <v>5824</v>
      </c>
      <c r="I289" s="241" t="s">
        <v>134</v>
      </c>
      <c r="J289" s="103">
        <f>SUMPRODUCT(G285:G286,J285:J286)</f>
        <v>32.700000000000003</v>
      </c>
      <c r="K289" s="104">
        <f>SUMPRODUCT(G285:G286,K285:K286)</f>
        <v>0.15</v>
      </c>
      <c r="L289" s="105">
        <f>SUMPRODUCT(G285:G286,L285:L286)</f>
        <v>5</v>
      </c>
    </row>
    <row r="290" spans="1:12" s="11" customFormat="1" ht="15" customHeight="1">
      <c r="A290" s="1"/>
      <c r="B290" s="13"/>
      <c r="C290" s="13"/>
      <c r="E290" s="14"/>
      <c r="F290" s="12" t="s">
        <v>17</v>
      </c>
      <c r="G290" s="102"/>
      <c r="H290" s="183">
        <f>SUMPRODUCT(G285,H285)+SUMPRODUCT(G287,H287)</f>
        <v>7009</v>
      </c>
      <c r="I290" s="241"/>
      <c r="J290" s="103">
        <f>SUMPRODUCT(G285,J285)+SUMPRODUCT(G287,J287)</f>
        <v>32.700000000000003</v>
      </c>
      <c r="K290" s="104">
        <f>SUMPRODUCT(G285,K285)+SUMPRODUCT(G287,K287)</f>
        <v>7.4999999999999997E-2</v>
      </c>
      <c r="L290" s="105">
        <f>SUMPRODUCT(G285,L285)+SUMPRODUCT(G287,L287)</f>
        <v>5</v>
      </c>
    </row>
    <row r="291" spans="1:12" s="11" customFormat="1" ht="15" customHeight="1">
      <c r="A291" s="1"/>
      <c r="B291" s="13"/>
      <c r="C291" s="13"/>
      <c r="E291" s="14"/>
      <c r="F291" s="14"/>
      <c r="G291" s="106"/>
      <c r="H291" s="184"/>
      <c r="I291" s="106"/>
      <c r="J291" s="107"/>
      <c r="K291" s="108"/>
      <c r="L291" s="109"/>
    </row>
    <row r="292" spans="1:12" ht="15" customHeight="1">
      <c r="B292" s="15"/>
      <c r="C292" s="15"/>
      <c r="D292" s="16"/>
      <c r="E292" s="17"/>
      <c r="F292" s="18"/>
      <c r="G292" s="110"/>
      <c r="H292" s="185"/>
      <c r="I292" s="111"/>
      <c r="J292" s="112"/>
      <c r="K292" s="113"/>
      <c r="L292" s="114"/>
    </row>
    <row r="293" spans="1:12" s="38" customFormat="1" ht="24.95" customHeight="1">
      <c r="B293"/>
      <c r="C293"/>
      <c r="D293"/>
      <c r="E293" s="7" t="s">
        <v>2</v>
      </c>
      <c r="F293" s="7" t="s">
        <v>3</v>
      </c>
      <c r="G293" s="7" t="s">
        <v>601</v>
      </c>
      <c r="H293" s="51" t="s">
        <v>599</v>
      </c>
      <c r="I293" s="7" t="s">
        <v>5</v>
      </c>
      <c r="J293" s="64" t="s">
        <v>600</v>
      </c>
      <c r="K293" s="58" t="s">
        <v>602</v>
      </c>
      <c r="L293" s="61" t="s">
        <v>603</v>
      </c>
    </row>
    <row r="294" spans="1:12" s="38" customFormat="1" ht="15" customHeight="1">
      <c r="B294" s="8"/>
      <c r="C294" s="8"/>
      <c r="E294" s="72" t="s">
        <v>545</v>
      </c>
      <c r="F294" s="10" t="s">
        <v>129</v>
      </c>
      <c r="G294" s="96">
        <v>1</v>
      </c>
      <c r="H294" s="73">
        <f>VLOOKUP(E294,'Артикулы и цены'!A:G,7,FALSE)</f>
        <v>4569</v>
      </c>
      <c r="I294" s="97"/>
      <c r="J294" s="131">
        <v>28.43</v>
      </c>
      <c r="K294" s="131">
        <v>0.06</v>
      </c>
      <c r="L294" s="124">
        <v>2</v>
      </c>
    </row>
    <row r="295" spans="1:12" s="38" customFormat="1" ht="15" customHeight="1">
      <c r="B295" s="8"/>
      <c r="C295" s="8"/>
      <c r="E295" s="72" t="s">
        <v>546</v>
      </c>
      <c r="F295" s="10" t="s">
        <v>131</v>
      </c>
      <c r="G295" s="96">
        <v>2</v>
      </c>
      <c r="H295" s="73">
        <f>VLOOKUP(E295,'Артикулы и цены'!A:G,7,FALSE)</f>
        <v>581</v>
      </c>
      <c r="I295" s="97"/>
      <c r="J295" s="131">
        <v>1.85</v>
      </c>
      <c r="K295" s="131">
        <v>0.01</v>
      </c>
      <c r="L295" s="124">
        <v>1</v>
      </c>
    </row>
    <row r="296" spans="1:12" s="38" customFormat="1" ht="15" customHeight="1">
      <c r="B296" s="8"/>
      <c r="C296" s="8"/>
      <c r="E296" s="72" t="s">
        <v>547</v>
      </c>
      <c r="F296" s="10" t="s">
        <v>133</v>
      </c>
      <c r="G296" s="96">
        <v>2</v>
      </c>
      <c r="H296" s="73">
        <f>VLOOKUP(E296,'Артикулы и цены'!A:G,7,FALSE)</f>
        <v>1231</v>
      </c>
      <c r="I296" s="97"/>
      <c r="J296" s="131">
        <v>2.11</v>
      </c>
      <c r="K296" s="131">
        <v>0.01</v>
      </c>
      <c r="L296" s="124">
        <v>1</v>
      </c>
    </row>
    <row r="297" spans="1:12" s="38" customFormat="1" ht="15" customHeight="1">
      <c r="B297" s="8"/>
      <c r="C297" s="8"/>
      <c r="E297" s="9"/>
      <c r="F297" s="10"/>
      <c r="G297" s="96"/>
      <c r="H297" s="73"/>
      <c r="I297" s="97"/>
      <c r="J297" s="98"/>
      <c r="K297" s="99"/>
      <c r="L297" s="101"/>
    </row>
    <row r="298" spans="1:12" s="38" customFormat="1" ht="15" customHeight="1">
      <c r="B298" s="8"/>
      <c r="C298" s="8"/>
      <c r="E298" s="9"/>
      <c r="F298" s="12" t="s">
        <v>15</v>
      </c>
      <c r="G298" s="102"/>
      <c r="H298" s="182">
        <f>SUMPRODUCT(G294:G295,H294:H295)</f>
        <v>5731</v>
      </c>
      <c r="I298" s="241" t="s">
        <v>548</v>
      </c>
      <c r="J298" s="103">
        <f>SUMPRODUCT(G294:G295,J294:J295)</f>
        <v>32.130000000000003</v>
      </c>
      <c r="K298" s="104">
        <f>SUMPRODUCT(G294:G295,K294:K295)</f>
        <v>0.08</v>
      </c>
      <c r="L298" s="105">
        <f>SUMPRODUCT(G294:G295,L294:L295)</f>
        <v>4</v>
      </c>
    </row>
    <row r="299" spans="1:12" s="38" customFormat="1" ht="15" customHeight="1">
      <c r="B299" s="8"/>
      <c r="C299" s="8"/>
      <c r="E299" s="9"/>
      <c r="F299" s="12" t="s">
        <v>17</v>
      </c>
      <c r="G299" s="102"/>
      <c r="H299" s="183">
        <f>SUMPRODUCT(G294,H294)+SUMPRODUCT(G296,H296)</f>
        <v>7031</v>
      </c>
      <c r="I299" s="241"/>
      <c r="J299" s="103">
        <f>SUMPRODUCT(G294,J294)+SUMPRODUCT(G296,J296)</f>
        <v>32.65</v>
      </c>
      <c r="K299" s="104">
        <f>SUMPRODUCT(G294,K294)+SUMPRODUCT(G296,K296)</f>
        <v>0.08</v>
      </c>
      <c r="L299" s="105">
        <f>SUMPRODUCT(G294,L294)+SUMPRODUCT(G296,L296)</f>
        <v>4</v>
      </c>
    </row>
    <row r="300" spans="1:12" s="38" customFormat="1" ht="15" customHeight="1">
      <c r="B300" s="8"/>
      <c r="C300" s="8"/>
      <c r="E300" s="9"/>
      <c r="F300" s="10"/>
      <c r="G300" s="96"/>
      <c r="H300" s="73"/>
      <c r="I300" s="97"/>
      <c r="J300" s="98"/>
      <c r="K300" s="99"/>
      <c r="L300" s="101"/>
    </row>
    <row r="301" spans="1:12" s="38" customFormat="1" ht="15" customHeight="1">
      <c r="B301" s="15"/>
      <c r="C301" s="15"/>
      <c r="D301" s="16"/>
      <c r="E301" s="17"/>
      <c r="F301" s="18"/>
      <c r="G301" s="110"/>
      <c r="H301" s="185"/>
      <c r="I301" s="111"/>
      <c r="J301" s="112"/>
      <c r="K301" s="113"/>
      <c r="L301" s="114"/>
    </row>
    <row r="302" spans="1:12" s="38" customFormat="1" ht="24.95" customHeight="1">
      <c r="B302"/>
      <c r="C302"/>
      <c r="D302"/>
      <c r="E302" s="7" t="s">
        <v>2</v>
      </c>
      <c r="F302" s="7" t="s">
        <v>3</v>
      </c>
      <c r="G302" s="7" t="s">
        <v>601</v>
      </c>
      <c r="H302" s="51" t="s">
        <v>599</v>
      </c>
      <c r="I302" s="7" t="s">
        <v>5</v>
      </c>
      <c r="J302" s="64" t="s">
        <v>600</v>
      </c>
      <c r="K302" s="58" t="s">
        <v>602</v>
      </c>
      <c r="L302" s="61" t="s">
        <v>603</v>
      </c>
    </row>
    <row r="303" spans="1:12" s="38" customFormat="1" ht="15" customHeight="1">
      <c r="B303" s="8"/>
      <c r="C303" s="8"/>
      <c r="E303" s="72" t="s">
        <v>549</v>
      </c>
      <c r="F303" s="10" t="s">
        <v>129</v>
      </c>
      <c r="G303" s="96">
        <v>1</v>
      </c>
      <c r="H303" s="73">
        <f>VLOOKUP(E303,'Артикулы и цены'!A:G,7,FALSE)</f>
        <v>6543</v>
      </c>
      <c r="I303" s="97"/>
      <c r="J303" s="131">
        <v>32.1</v>
      </c>
      <c r="K303" s="131">
        <v>7.0000000000000007E-2</v>
      </c>
      <c r="L303" s="124">
        <v>2</v>
      </c>
    </row>
    <row r="304" spans="1:12" s="38" customFormat="1" ht="15" customHeight="1">
      <c r="B304" s="8"/>
      <c r="C304" s="8"/>
      <c r="E304" s="72" t="s">
        <v>136</v>
      </c>
      <c r="F304" s="10" t="s">
        <v>131</v>
      </c>
      <c r="G304" s="96">
        <v>2</v>
      </c>
      <c r="H304" s="73">
        <f>VLOOKUP(E304,'Артикулы и цены'!A:G,7,FALSE)</f>
        <v>686</v>
      </c>
      <c r="I304" s="97"/>
      <c r="J304" s="98">
        <v>2.6</v>
      </c>
      <c r="K304" s="99">
        <v>6.0000000000000001E-3</v>
      </c>
      <c r="L304" s="100">
        <v>1</v>
      </c>
    </row>
    <row r="305" spans="2:12" s="38" customFormat="1" ht="15" customHeight="1">
      <c r="B305" s="8"/>
      <c r="C305" s="8"/>
      <c r="E305" s="72" t="s">
        <v>137</v>
      </c>
      <c r="F305" s="10" t="s">
        <v>133</v>
      </c>
      <c r="G305" s="96">
        <v>2</v>
      </c>
      <c r="H305" s="73">
        <f>VLOOKUP(E305,'Артикулы и цены'!A:G,7,FALSE)</f>
        <v>1522</v>
      </c>
      <c r="I305" s="97"/>
      <c r="J305" s="98">
        <v>3</v>
      </c>
      <c r="K305" s="99">
        <v>0.01</v>
      </c>
      <c r="L305" s="100">
        <v>1</v>
      </c>
    </row>
    <row r="306" spans="2:12" s="38" customFormat="1" ht="15" customHeight="1">
      <c r="B306" s="8"/>
      <c r="C306" s="8"/>
      <c r="E306" s="9"/>
      <c r="F306" s="10"/>
      <c r="G306" s="96"/>
      <c r="H306" s="73"/>
      <c r="I306" s="97"/>
      <c r="J306" s="98"/>
      <c r="K306" s="99"/>
      <c r="L306" s="101"/>
    </row>
    <row r="307" spans="2:12" s="38" customFormat="1" ht="15" customHeight="1">
      <c r="B307" s="8"/>
      <c r="C307" s="8"/>
      <c r="E307" s="9"/>
      <c r="F307" s="12" t="s">
        <v>15</v>
      </c>
      <c r="G307" s="102"/>
      <c r="H307" s="182">
        <f>SUMPRODUCT(G303:G304,H303:H304)</f>
        <v>7915</v>
      </c>
      <c r="I307" s="241" t="s">
        <v>595</v>
      </c>
      <c r="J307" s="103">
        <f>SUMPRODUCT(G303:G304,J303:J304)</f>
        <v>37.300000000000004</v>
      </c>
      <c r="K307" s="104">
        <f>SUMPRODUCT(G303:G304,K303:K304)</f>
        <v>8.2000000000000003E-2</v>
      </c>
      <c r="L307" s="105">
        <f>SUMPRODUCT(G303:G304,L303:L304)</f>
        <v>4</v>
      </c>
    </row>
    <row r="308" spans="2:12" s="38" customFormat="1" ht="15" customHeight="1">
      <c r="B308" s="8"/>
      <c r="C308" s="8"/>
      <c r="E308" s="9"/>
      <c r="F308" s="12" t="s">
        <v>17</v>
      </c>
      <c r="G308" s="102"/>
      <c r="H308" s="183">
        <f>SUMPRODUCT(G303,H303)+SUMPRODUCT(G305,H305)</f>
        <v>9587</v>
      </c>
      <c r="I308" s="241"/>
      <c r="J308" s="103">
        <f>SUMPRODUCT(G303,J303)+SUMPRODUCT(G305,J305)</f>
        <v>38.1</v>
      </c>
      <c r="K308" s="104">
        <f>SUMPRODUCT(G303,K303)+SUMPRODUCT(G305,K305)</f>
        <v>9.0000000000000011E-2</v>
      </c>
      <c r="L308" s="105">
        <f>SUMPRODUCT(G303,L303)+SUMPRODUCT(G305,L305)</f>
        <v>4</v>
      </c>
    </row>
    <row r="309" spans="2:12" s="38" customFormat="1" ht="15" customHeight="1">
      <c r="B309" s="8"/>
      <c r="C309" s="8"/>
      <c r="E309" s="9"/>
      <c r="F309" s="10"/>
      <c r="G309" s="96"/>
      <c r="H309" s="73"/>
      <c r="I309" s="97"/>
      <c r="J309" s="98"/>
      <c r="K309" s="99"/>
      <c r="L309" s="101"/>
    </row>
    <row r="310" spans="2:12" s="38" customFormat="1" ht="15" customHeight="1">
      <c r="B310" s="15"/>
      <c r="C310" s="15"/>
      <c r="D310" s="16"/>
      <c r="E310" s="17"/>
      <c r="F310" s="18"/>
      <c r="G310" s="110"/>
      <c r="H310" s="185"/>
      <c r="I310" s="111"/>
      <c r="J310" s="112"/>
      <c r="K310" s="113"/>
      <c r="L310" s="114"/>
    </row>
    <row r="311" spans="2:12" ht="24.95" customHeight="1">
      <c r="B311"/>
      <c r="C311"/>
      <c r="D311"/>
      <c r="E311" s="7" t="s">
        <v>2</v>
      </c>
      <c r="F311" s="7" t="s">
        <v>3</v>
      </c>
      <c r="G311" s="7" t="s">
        <v>601</v>
      </c>
      <c r="H311" s="51" t="s">
        <v>599</v>
      </c>
      <c r="I311" s="7" t="s">
        <v>5</v>
      </c>
      <c r="J311" s="64" t="s">
        <v>600</v>
      </c>
      <c r="K311" s="58" t="s">
        <v>602</v>
      </c>
      <c r="L311" s="61" t="s">
        <v>603</v>
      </c>
    </row>
    <row r="312" spans="2:12" ht="15" customHeight="1">
      <c r="B312" s="8"/>
      <c r="C312" s="8"/>
      <c r="E312" s="72" t="s">
        <v>135</v>
      </c>
      <c r="F312" s="10" t="s">
        <v>129</v>
      </c>
      <c r="G312" s="96">
        <v>1</v>
      </c>
      <c r="H312" s="73">
        <f>VLOOKUP(E312,'Артикулы и цены'!A:G,7,FALSE)</f>
        <v>8103</v>
      </c>
      <c r="I312" s="97"/>
      <c r="J312" s="98">
        <v>41.7</v>
      </c>
      <c r="K312" s="99">
        <v>0.11</v>
      </c>
      <c r="L312" s="100">
        <v>2</v>
      </c>
    </row>
    <row r="313" spans="2:12" ht="15" customHeight="1">
      <c r="B313" s="8"/>
      <c r="C313" s="8"/>
      <c r="E313" s="72" t="s">
        <v>136</v>
      </c>
      <c r="F313" s="10" t="s">
        <v>131</v>
      </c>
      <c r="G313" s="96">
        <v>3</v>
      </c>
      <c r="H313" s="73">
        <f>VLOOKUP(E313,'Артикулы и цены'!A:G,7,FALSE)</f>
        <v>686</v>
      </c>
      <c r="I313" s="97"/>
      <c r="J313" s="98">
        <v>2.6</v>
      </c>
      <c r="K313" s="99">
        <v>6.0000000000000001E-3</v>
      </c>
      <c r="L313" s="100">
        <v>1</v>
      </c>
    </row>
    <row r="314" spans="2:12" ht="15" customHeight="1">
      <c r="B314" s="8"/>
      <c r="C314" s="8"/>
      <c r="E314" s="72" t="s">
        <v>137</v>
      </c>
      <c r="F314" s="10" t="s">
        <v>133</v>
      </c>
      <c r="G314" s="96">
        <v>3</v>
      </c>
      <c r="H314" s="73">
        <f>VLOOKUP(E314,'Артикулы и цены'!A:G,7,FALSE)</f>
        <v>1522</v>
      </c>
      <c r="I314" s="97"/>
      <c r="J314" s="98">
        <v>3</v>
      </c>
      <c r="K314" s="99">
        <v>0.01</v>
      </c>
      <c r="L314" s="100">
        <v>1</v>
      </c>
    </row>
    <row r="315" spans="2:12" ht="15" customHeight="1">
      <c r="B315" s="8"/>
      <c r="C315" s="8"/>
      <c r="E315" s="9"/>
      <c r="F315" s="10"/>
      <c r="G315" s="96"/>
      <c r="H315" s="73"/>
      <c r="I315" s="97"/>
      <c r="J315" s="98"/>
      <c r="K315" s="99"/>
      <c r="L315" s="101"/>
    </row>
    <row r="316" spans="2:12" ht="15" customHeight="1">
      <c r="B316" s="8"/>
      <c r="C316" s="8"/>
      <c r="E316" s="9"/>
      <c r="F316" s="12" t="s">
        <v>15</v>
      </c>
      <c r="G316" s="102"/>
      <c r="H316" s="182">
        <f>SUMPRODUCT($G$312:$G$313,H312:H313)</f>
        <v>10161</v>
      </c>
      <c r="I316" s="241" t="s">
        <v>138</v>
      </c>
      <c r="J316" s="103">
        <f>SUMPRODUCT($G$312:$G$313,J312:J313)</f>
        <v>49.5</v>
      </c>
      <c r="K316" s="104">
        <f>SUMPRODUCT($G$312:$G$313,K312:K313)</f>
        <v>0.128</v>
      </c>
      <c r="L316" s="105">
        <f>SUMPRODUCT($G$312:$G$313,L312:L313)</f>
        <v>5</v>
      </c>
    </row>
    <row r="317" spans="2:12" ht="15" customHeight="1">
      <c r="B317" s="8"/>
      <c r="C317" s="8"/>
      <c r="E317" s="9"/>
      <c r="F317" s="12" t="s">
        <v>17</v>
      </c>
      <c r="G317" s="102"/>
      <c r="H317" s="183">
        <f>SUMPRODUCT($G$312,H312)+SUMPRODUCT($G$314,H314)</f>
        <v>12669</v>
      </c>
      <c r="I317" s="241"/>
      <c r="J317" s="103">
        <f>SUMPRODUCT($G$312,J312)+SUMPRODUCT($G$314,J314)</f>
        <v>50.7</v>
      </c>
      <c r="K317" s="104">
        <f t="shared" ref="K317:L317" si="1">SUMPRODUCT($G$312,K312)+SUMPRODUCT($G$314,K314)</f>
        <v>0.14000000000000001</v>
      </c>
      <c r="L317" s="105">
        <f t="shared" si="1"/>
        <v>5</v>
      </c>
    </row>
    <row r="318" spans="2:12" ht="15">
      <c r="B318" s="8"/>
      <c r="C318" s="8"/>
      <c r="E318" s="9"/>
      <c r="F318" s="10"/>
      <c r="G318" s="96"/>
      <c r="H318" s="73"/>
      <c r="I318" s="97"/>
      <c r="J318" s="98"/>
      <c r="K318" s="99"/>
      <c r="L318" s="101"/>
    </row>
    <row r="319" spans="2:12" ht="15" customHeight="1">
      <c r="B319" s="15"/>
      <c r="C319" s="15"/>
      <c r="D319" s="16"/>
      <c r="E319" s="17"/>
      <c r="F319" s="18"/>
      <c r="G319" s="110"/>
      <c r="H319" s="185"/>
      <c r="I319" s="111"/>
      <c r="J319" s="112"/>
      <c r="K319" s="113"/>
      <c r="L319" s="114"/>
    </row>
    <row r="320" spans="2:12" ht="24.95" customHeight="1">
      <c r="B320"/>
      <c r="C320"/>
      <c r="D320"/>
      <c r="E320" s="7" t="s">
        <v>2</v>
      </c>
      <c r="F320" s="7" t="s">
        <v>3</v>
      </c>
      <c r="G320" s="7" t="s">
        <v>601</v>
      </c>
      <c r="H320" s="51" t="s">
        <v>599</v>
      </c>
      <c r="I320" s="7" t="s">
        <v>5</v>
      </c>
      <c r="J320" s="64" t="s">
        <v>600</v>
      </c>
      <c r="K320" s="58" t="s">
        <v>602</v>
      </c>
      <c r="L320" s="61" t="s">
        <v>603</v>
      </c>
    </row>
    <row r="321" spans="1:12" ht="15" customHeight="1">
      <c r="B321" s="8"/>
      <c r="C321" s="8"/>
      <c r="E321" s="72" t="s">
        <v>139</v>
      </c>
      <c r="F321" s="10" t="s">
        <v>140</v>
      </c>
      <c r="G321" s="96">
        <v>1</v>
      </c>
      <c r="H321" s="73">
        <f>VLOOKUP(E321,'Артикулы и цены'!A:G,7,FALSE)</f>
        <v>3062</v>
      </c>
      <c r="I321" s="97"/>
      <c r="J321" s="98">
        <v>20.6</v>
      </c>
      <c r="K321" s="99">
        <v>0.04</v>
      </c>
      <c r="L321" s="100">
        <v>1</v>
      </c>
    </row>
    <row r="322" spans="1:12" ht="15" customHeight="1">
      <c r="B322" s="8"/>
      <c r="C322" s="8"/>
      <c r="E322" s="72" t="s">
        <v>141</v>
      </c>
      <c r="F322" s="10" t="s">
        <v>142</v>
      </c>
      <c r="G322" s="96">
        <v>1</v>
      </c>
      <c r="H322" s="73">
        <f>VLOOKUP(E322,'Артикулы и цены'!A:G,7,FALSE)</f>
        <v>1191</v>
      </c>
      <c r="I322" s="97"/>
      <c r="J322" s="98">
        <v>10</v>
      </c>
      <c r="K322" s="99">
        <v>0.02</v>
      </c>
      <c r="L322" s="100">
        <v>1</v>
      </c>
    </row>
    <row r="323" spans="1:12" s="11" customFormat="1" ht="15" customHeight="1">
      <c r="A323" s="1"/>
      <c r="B323" s="13"/>
      <c r="C323" s="13"/>
      <c r="E323" s="14"/>
      <c r="F323" s="14"/>
      <c r="G323" s="106"/>
      <c r="H323" s="184"/>
      <c r="I323" s="106"/>
      <c r="J323" s="107"/>
      <c r="K323" s="108"/>
      <c r="L323" s="109"/>
    </row>
    <row r="324" spans="1:12" s="11" customFormat="1" ht="15" customHeight="1">
      <c r="A324" s="1"/>
      <c r="B324" s="13"/>
      <c r="C324" s="13"/>
      <c r="E324" s="14"/>
      <c r="F324" s="19" t="s">
        <v>31</v>
      </c>
      <c r="G324" s="119"/>
      <c r="H324" s="187">
        <f>SUMPRODUCT($G$321:$G$322,H321:H322)</f>
        <v>4253</v>
      </c>
      <c r="I324" s="71" t="s">
        <v>143</v>
      </c>
      <c r="J324" s="120">
        <f>SUMPRODUCT($G$321:$G$322,J321:J322)</f>
        <v>30.6</v>
      </c>
      <c r="K324" s="121">
        <f>SUMPRODUCT($G$321:$G$322,K321:K322)</f>
        <v>0.06</v>
      </c>
      <c r="L324" s="122">
        <f>SUMPRODUCT($G$321:$G$322,L321:L322)</f>
        <v>2</v>
      </c>
    </row>
    <row r="325" spans="1:12" ht="15" customHeight="1">
      <c r="B325" s="15"/>
      <c r="C325" s="15"/>
      <c r="D325" s="16"/>
      <c r="E325" s="17"/>
      <c r="F325" s="18"/>
      <c r="G325" s="110"/>
      <c r="H325" s="185"/>
      <c r="I325" s="111"/>
      <c r="J325" s="112"/>
      <c r="K325" s="113"/>
      <c r="L325" s="114"/>
    </row>
    <row r="326" spans="1:12" s="39" customFormat="1">
      <c r="B326" s="240" t="s">
        <v>144</v>
      </c>
      <c r="C326" s="240"/>
      <c r="D326" s="240"/>
      <c r="E326" s="240"/>
      <c r="F326" s="240"/>
      <c r="G326" s="240"/>
      <c r="H326" s="240"/>
      <c r="I326" s="240"/>
      <c r="J326" s="240"/>
      <c r="K326" s="240"/>
      <c r="L326" s="240"/>
    </row>
    <row r="327" spans="1:12" s="3" customFormat="1">
      <c r="A327" s="1"/>
      <c r="B327" s="6" t="s">
        <v>632</v>
      </c>
      <c r="C327" s="6"/>
      <c r="D327" s="6"/>
      <c r="E327" s="6"/>
      <c r="F327" s="6"/>
      <c r="G327" s="115"/>
      <c r="H327" s="186"/>
      <c r="I327" s="115"/>
      <c r="J327" s="116"/>
      <c r="K327" s="117"/>
      <c r="L327" s="118"/>
    </row>
    <row r="328" spans="1:12" ht="24.95" customHeight="1">
      <c r="B328"/>
      <c r="C328"/>
      <c r="D328"/>
      <c r="E328" s="7" t="s">
        <v>2</v>
      </c>
      <c r="F328" s="7" t="s">
        <v>3</v>
      </c>
      <c r="G328" s="7" t="s">
        <v>601</v>
      </c>
      <c r="H328" s="51" t="s">
        <v>599</v>
      </c>
      <c r="I328" s="7" t="s">
        <v>5</v>
      </c>
      <c r="J328" s="64" t="s">
        <v>600</v>
      </c>
      <c r="K328" s="58" t="s">
        <v>602</v>
      </c>
      <c r="L328" s="61" t="s">
        <v>603</v>
      </c>
    </row>
    <row r="329" spans="1:12" s="38" customFormat="1" ht="15" customHeight="1">
      <c r="B329"/>
      <c r="C329"/>
      <c r="D329"/>
      <c r="E329" s="72" t="s">
        <v>145</v>
      </c>
      <c r="F329" s="27" t="s">
        <v>119</v>
      </c>
      <c r="G329" s="25">
        <v>1</v>
      </c>
      <c r="H329" s="73">
        <f>VLOOKUP(E329,'Артикулы и цены'!A:G,7,FALSE)</f>
        <v>536</v>
      </c>
      <c r="I329" s="131" t="s">
        <v>345</v>
      </c>
      <c r="J329" s="98">
        <v>2.5</v>
      </c>
      <c r="K329" s="99">
        <v>6.0000000000000001E-3</v>
      </c>
      <c r="L329" s="100">
        <v>1</v>
      </c>
    </row>
    <row r="330" spans="1:12" s="38" customFormat="1" ht="15" customHeight="1">
      <c r="B330"/>
      <c r="C330"/>
      <c r="D330"/>
      <c r="E330" s="72"/>
      <c r="F330" s="10"/>
      <c r="G330" s="25"/>
      <c r="H330" s="73"/>
      <c r="I330" s="25"/>
      <c r="J330" s="66"/>
      <c r="K330" s="60"/>
      <c r="L330" s="63"/>
    </row>
    <row r="331" spans="1:12" s="38" customFormat="1" ht="15" customHeight="1">
      <c r="B331"/>
      <c r="C331"/>
      <c r="D331"/>
      <c r="E331" s="72" t="s">
        <v>550</v>
      </c>
      <c r="F331" s="10" t="s">
        <v>119</v>
      </c>
      <c r="G331" s="25">
        <v>1</v>
      </c>
      <c r="H331" s="73">
        <f>VLOOKUP(E331,'Артикулы и цены'!A:G,7,FALSE)</f>
        <v>627</v>
      </c>
      <c r="I331" s="124" t="s">
        <v>555</v>
      </c>
      <c r="J331" s="124">
        <v>3.5</v>
      </c>
      <c r="K331" s="124">
        <v>0.01</v>
      </c>
      <c r="L331" s="124">
        <v>1</v>
      </c>
    </row>
    <row r="332" spans="1:12" s="38" customFormat="1" ht="15" customHeight="1">
      <c r="B332"/>
      <c r="C332"/>
      <c r="D332"/>
      <c r="E332" s="72"/>
      <c r="F332" s="10"/>
      <c r="G332" s="25"/>
      <c r="H332" s="73"/>
      <c r="I332" s="154"/>
      <c r="J332" s="124"/>
      <c r="K332" s="124"/>
      <c r="L332" s="124"/>
    </row>
    <row r="333" spans="1:12" s="38" customFormat="1" ht="15" customHeight="1">
      <c r="B333"/>
      <c r="C333"/>
      <c r="D333"/>
      <c r="E333" s="72" t="s">
        <v>551</v>
      </c>
      <c r="F333" s="10" t="s">
        <v>119</v>
      </c>
      <c r="G333" s="25">
        <v>1</v>
      </c>
      <c r="H333" s="73">
        <f>VLOOKUP(E333,'Артикулы и цены'!A:G,7,FALSE)</f>
        <v>658</v>
      </c>
      <c r="I333" s="124" t="s">
        <v>556</v>
      </c>
      <c r="J333" s="124">
        <v>3.8</v>
      </c>
      <c r="K333" s="124">
        <v>0.01</v>
      </c>
      <c r="L333" s="124">
        <v>1</v>
      </c>
    </row>
    <row r="334" spans="1:12" s="38" customFormat="1" ht="15" customHeight="1">
      <c r="B334"/>
      <c r="C334"/>
      <c r="D334"/>
      <c r="E334" s="72"/>
      <c r="F334" s="10"/>
      <c r="G334" s="25"/>
      <c r="H334" s="73"/>
      <c r="I334" s="25"/>
      <c r="J334" s="66"/>
      <c r="K334" s="60"/>
      <c r="L334" s="63"/>
    </row>
    <row r="335" spans="1:12" s="38" customFormat="1" ht="15" customHeight="1">
      <c r="B335"/>
      <c r="C335"/>
      <c r="D335"/>
      <c r="E335" s="72" t="s">
        <v>146</v>
      </c>
      <c r="F335" s="10" t="s">
        <v>119</v>
      </c>
      <c r="G335" s="25">
        <v>1</v>
      </c>
      <c r="H335" s="73">
        <f>VLOOKUP(E335,'Артикулы и цены'!A:G,7,FALSE)</f>
        <v>808</v>
      </c>
      <c r="I335" s="131" t="s">
        <v>346</v>
      </c>
      <c r="J335" s="98">
        <v>5</v>
      </c>
      <c r="K335" s="99">
        <v>1.2E-2</v>
      </c>
      <c r="L335" s="100">
        <v>1</v>
      </c>
    </row>
    <row r="336" spans="1:12" s="38" customFormat="1" ht="15" customHeight="1">
      <c r="B336"/>
      <c r="C336"/>
      <c r="D336"/>
      <c r="E336" s="72"/>
      <c r="F336" s="10"/>
      <c r="G336" s="25"/>
      <c r="H336" s="73"/>
      <c r="I336" s="25"/>
      <c r="J336" s="66"/>
      <c r="K336" s="60"/>
      <c r="L336" s="63"/>
    </row>
    <row r="337" spans="1:12" s="38" customFormat="1" ht="15" customHeight="1">
      <c r="B337"/>
      <c r="C337"/>
      <c r="D337"/>
      <c r="E337" s="72" t="s">
        <v>552</v>
      </c>
      <c r="F337" s="10" t="s">
        <v>119</v>
      </c>
      <c r="G337" s="25">
        <v>1</v>
      </c>
      <c r="H337" s="73">
        <f>VLOOKUP(E337,'Артикулы и цены'!A:G,7,FALSE)</f>
        <v>1099</v>
      </c>
      <c r="I337" s="124" t="s">
        <v>571</v>
      </c>
      <c r="J337" s="124">
        <v>7.6</v>
      </c>
      <c r="K337" s="124">
        <v>0.02</v>
      </c>
      <c r="L337" s="124">
        <v>1</v>
      </c>
    </row>
    <row r="338" spans="1:12" s="38" customFormat="1" ht="15" customHeight="1">
      <c r="B338"/>
      <c r="C338"/>
      <c r="D338"/>
      <c r="E338" s="72"/>
      <c r="F338" s="10"/>
      <c r="G338" s="25"/>
      <c r="H338" s="73"/>
      <c r="I338" s="154"/>
      <c r="J338" s="124"/>
      <c r="K338" s="124"/>
      <c r="L338" s="124"/>
    </row>
    <row r="339" spans="1:12" s="38" customFormat="1" ht="15" customHeight="1">
      <c r="B339"/>
      <c r="C339"/>
      <c r="D339"/>
      <c r="E339" s="72" t="s">
        <v>553</v>
      </c>
      <c r="F339" s="10" t="s">
        <v>119</v>
      </c>
      <c r="G339" s="25">
        <v>1</v>
      </c>
      <c r="H339" s="73">
        <f>VLOOKUP(E339,'Артикулы и цены'!A:G,7,FALSE)</f>
        <v>1245</v>
      </c>
      <c r="I339" s="124" t="s">
        <v>557</v>
      </c>
      <c r="J339" s="124">
        <v>8.8000000000000007</v>
      </c>
      <c r="K339" s="124">
        <v>0.02</v>
      </c>
      <c r="L339" s="124">
        <v>1</v>
      </c>
    </row>
    <row r="340" spans="1:12" s="38" customFormat="1" ht="15" customHeight="1">
      <c r="B340"/>
      <c r="C340"/>
      <c r="D340"/>
      <c r="E340" s="72"/>
      <c r="F340" s="10"/>
      <c r="G340" s="25"/>
      <c r="H340" s="73"/>
      <c r="I340" s="154"/>
      <c r="J340" s="124"/>
      <c r="K340" s="124"/>
      <c r="L340" s="124"/>
    </row>
    <row r="341" spans="1:12" s="38" customFormat="1" ht="15" customHeight="1">
      <c r="B341"/>
      <c r="C341"/>
      <c r="D341"/>
      <c r="E341" s="72" t="s">
        <v>554</v>
      </c>
      <c r="F341" s="10" t="s">
        <v>119</v>
      </c>
      <c r="G341" s="25">
        <v>1</v>
      </c>
      <c r="H341" s="73">
        <f>VLOOKUP(E341,'Артикулы и цены'!A:G,7,FALSE)</f>
        <v>1392</v>
      </c>
      <c r="I341" s="124" t="s">
        <v>572</v>
      </c>
      <c r="J341" s="125">
        <v>10</v>
      </c>
      <c r="K341" s="124">
        <v>0.03</v>
      </c>
      <c r="L341" s="124">
        <v>1</v>
      </c>
    </row>
    <row r="342" spans="1:12" s="38" customFormat="1" ht="15" customHeight="1">
      <c r="B342"/>
      <c r="C342"/>
      <c r="D342"/>
      <c r="E342" s="9"/>
      <c r="F342" s="10"/>
      <c r="G342" s="25"/>
      <c r="H342" s="73"/>
      <c r="I342" s="25"/>
      <c r="J342" s="66"/>
      <c r="K342" s="60"/>
      <c r="L342" s="63"/>
    </row>
    <row r="343" spans="1:12" ht="15" customHeight="1">
      <c r="B343" s="15"/>
      <c r="C343" s="15"/>
      <c r="D343" s="16"/>
      <c r="E343" s="17"/>
      <c r="F343" s="18"/>
      <c r="G343" s="110"/>
      <c r="H343" s="185"/>
      <c r="I343" s="111"/>
      <c r="J343" s="112"/>
      <c r="K343" s="113"/>
      <c r="L343" s="114"/>
    </row>
    <row r="344" spans="1:12" s="39" customFormat="1">
      <c r="B344" s="240" t="s">
        <v>147</v>
      </c>
      <c r="C344" s="240"/>
      <c r="D344" s="240"/>
      <c r="E344" s="240"/>
      <c r="F344" s="240"/>
      <c r="G344" s="240"/>
      <c r="H344" s="240"/>
      <c r="I344" s="240"/>
      <c r="J344" s="240"/>
      <c r="K344" s="240"/>
      <c r="L344" s="240"/>
    </row>
    <row r="345" spans="1:12" s="3" customFormat="1" ht="13.5" customHeight="1">
      <c r="A345" s="1"/>
      <c r="B345" s="48" t="s">
        <v>633</v>
      </c>
      <c r="C345" s="48"/>
      <c r="D345" s="48"/>
      <c r="E345" s="48"/>
      <c r="F345" s="48"/>
      <c r="G345" s="132"/>
      <c r="H345" s="192"/>
      <c r="I345" s="132"/>
      <c r="J345" s="133"/>
      <c r="K345" s="134"/>
      <c r="L345" s="135"/>
    </row>
    <row r="346" spans="1:12" s="39" customFormat="1" ht="13.5" customHeight="1">
      <c r="A346" s="38"/>
      <c r="B346" s="48" t="s">
        <v>634</v>
      </c>
      <c r="C346" s="36"/>
      <c r="D346" s="36"/>
      <c r="E346" s="36"/>
      <c r="F346" s="36"/>
      <c r="G346" s="150"/>
      <c r="H346" s="200"/>
      <c r="I346" s="150"/>
      <c r="J346" s="151"/>
      <c r="K346" s="152"/>
      <c r="L346" s="153"/>
    </row>
    <row r="347" spans="1:12" s="39" customFormat="1" ht="13.5" customHeight="1">
      <c r="A347" s="38"/>
      <c r="B347" s="6" t="s">
        <v>606</v>
      </c>
      <c r="C347" s="40"/>
      <c r="D347" s="40"/>
      <c r="E347" s="40"/>
      <c r="F347" s="40"/>
      <c r="G347" s="155"/>
      <c r="H347" s="201"/>
      <c r="I347" s="155"/>
      <c r="J347" s="156"/>
      <c r="K347" s="157"/>
      <c r="L347" s="158"/>
    </row>
    <row r="348" spans="1:12" ht="27" customHeight="1">
      <c r="B348"/>
      <c r="C348"/>
      <c r="D348"/>
      <c r="E348" s="7" t="s">
        <v>2</v>
      </c>
      <c r="F348" s="7" t="s">
        <v>3</v>
      </c>
      <c r="G348" s="7" t="s">
        <v>601</v>
      </c>
      <c r="H348" s="51" t="s">
        <v>599</v>
      </c>
      <c r="I348" s="7" t="s">
        <v>5</v>
      </c>
      <c r="J348" s="64" t="s">
        <v>600</v>
      </c>
      <c r="K348" s="58" t="s">
        <v>602</v>
      </c>
      <c r="L348" s="61" t="s">
        <v>603</v>
      </c>
    </row>
    <row r="349" spans="1:12" ht="15" customHeight="1">
      <c r="B349" s="8"/>
      <c r="C349" s="8"/>
      <c r="E349" s="72" t="s">
        <v>148</v>
      </c>
      <c r="F349" s="10" t="s">
        <v>39</v>
      </c>
      <c r="G349" s="96">
        <v>1</v>
      </c>
      <c r="H349" s="73">
        <f>VLOOKUP(E349,'Артикулы и цены'!A:G,7,FALSE)</f>
        <v>2981</v>
      </c>
      <c r="I349" s="97"/>
      <c r="J349" s="98">
        <v>20.100000000000001</v>
      </c>
      <c r="K349" s="99">
        <v>0.05</v>
      </c>
      <c r="L349" s="100">
        <v>2</v>
      </c>
    </row>
    <row r="350" spans="1:12" ht="15" customHeight="1">
      <c r="B350" s="8"/>
      <c r="C350" s="8"/>
      <c r="E350" s="72" t="s">
        <v>130</v>
      </c>
      <c r="F350" s="10" t="s">
        <v>131</v>
      </c>
      <c r="G350" s="96">
        <v>1</v>
      </c>
      <c r="H350" s="73">
        <f>VLOOKUP(E350,'Артикулы и цены'!A:G,7,FALSE)</f>
        <v>516</v>
      </c>
      <c r="I350" s="97"/>
      <c r="J350" s="98">
        <v>1.5</v>
      </c>
      <c r="K350" s="99">
        <v>0.03</v>
      </c>
      <c r="L350" s="100">
        <v>1</v>
      </c>
    </row>
    <row r="351" spans="1:12" ht="15" customHeight="1">
      <c r="B351" s="8"/>
      <c r="C351" s="8"/>
      <c r="E351" s="72" t="s">
        <v>132</v>
      </c>
      <c r="F351" s="10" t="s">
        <v>133</v>
      </c>
      <c r="G351" s="96">
        <v>1</v>
      </c>
      <c r="H351" s="73">
        <f>VLOOKUP(E351,'Артикулы и цены'!A:G,7,FALSE)</f>
        <v>911</v>
      </c>
      <c r="I351" s="97"/>
      <c r="J351" s="98">
        <v>1.5</v>
      </c>
      <c r="K351" s="99">
        <v>5.0000000000000001E-3</v>
      </c>
      <c r="L351" s="100">
        <v>1</v>
      </c>
    </row>
    <row r="352" spans="1:12" ht="15" customHeight="1">
      <c r="B352" s="8"/>
      <c r="C352" s="8"/>
      <c r="E352" s="72"/>
      <c r="F352" s="10"/>
      <c r="G352" s="96"/>
      <c r="H352" s="73"/>
      <c r="I352" s="97"/>
      <c r="J352" s="98"/>
      <c r="K352" s="99"/>
      <c r="L352" s="101"/>
    </row>
    <row r="353" spans="1:12" ht="15" customHeight="1">
      <c r="B353" s="8"/>
      <c r="C353" s="8"/>
      <c r="E353" s="9"/>
      <c r="F353" s="12" t="s">
        <v>15</v>
      </c>
      <c r="G353" s="102"/>
      <c r="H353" s="182">
        <f>SUMPRODUCT($G$349:$G$350,H349:H350)</f>
        <v>3497</v>
      </c>
      <c r="I353" s="241" t="s">
        <v>149</v>
      </c>
      <c r="J353" s="103">
        <f>SUMPRODUCT($G$349:$G$350,J349:J350)</f>
        <v>21.6</v>
      </c>
      <c r="K353" s="104">
        <f t="shared" ref="K353:L353" si="2">SUMPRODUCT($G$349:$G$350,K349:K350)</f>
        <v>0.08</v>
      </c>
      <c r="L353" s="105">
        <f t="shared" si="2"/>
        <v>3</v>
      </c>
    </row>
    <row r="354" spans="1:12" ht="15" customHeight="1">
      <c r="B354" s="8"/>
      <c r="C354" s="8"/>
      <c r="E354" s="9"/>
      <c r="F354" s="12" t="s">
        <v>17</v>
      </c>
      <c r="G354" s="102"/>
      <c r="H354" s="183">
        <f>SUMPRODUCT($G$349,H349)+SUMPRODUCT($G$351,H351)</f>
        <v>3892</v>
      </c>
      <c r="I354" s="241"/>
      <c r="J354" s="103">
        <f>SUMPRODUCT($G$349,J349)+SUMPRODUCT($G$351,J351)</f>
        <v>21.6</v>
      </c>
      <c r="K354" s="104">
        <f t="shared" ref="K354:L354" si="3">SUMPRODUCT($G$349,K349)+SUMPRODUCT($G$351,K351)</f>
        <v>5.5E-2</v>
      </c>
      <c r="L354" s="105">
        <f t="shared" si="3"/>
        <v>3</v>
      </c>
    </row>
    <row r="355" spans="1:12" ht="15" customHeight="1">
      <c r="B355" s="8"/>
      <c r="C355" s="8"/>
      <c r="E355" s="9"/>
      <c r="F355" s="10"/>
      <c r="G355" s="96"/>
      <c r="H355" s="73"/>
      <c r="I355" s="97"/>
      <c r="J355" s="98"/>
      <c r="K355" s="99"/>
      <c r="L355" s="101"/>
    </row>
    <row r="356" spans="1:12" ht="15" customHeight="1">
      <c r="B356" s="15"/>
      <c r="C356" s="15"/>
      <c r="D356" s="16"/>
      <c r="E356" s="17"/>
      <c r="F356" s="18"/>
      <c r="G356" s="110"/>
      <c r="H356" s="185"/>
      <c r="I356" s="111"/>
      <c r="J356" s="112"/>
      <c r="K356" s="113"/>
      <c r="L356" s="114"/>
    </row>
    <row r="357" spans="1:12" ht="24.95" customHeight="1">
      <c r="B357"/>
      <c r="C357"/>
      <c r="D357"/>
      <c r="E357" s="7" t="s">
        <v>2</v>
      </c>
      <c r="F357" s="7" t="s">
        <v>3</v>
      </c>
      <c r="G357" s="7" t="s">
        <v>601</v>
      </c>
      <c r="H357" s="51" t="s">
        <v>599</v>
      </c>
      <c r="I357" s="7" t="s">
        <v>5</v>
      </c>
      <c r="J357" s="64" t="s">
        <v>600</v>
      </c>
      <c r="K357" s="58" t="s">
        <v>602</v>
      </c>
      <c r="L357" s="61" t="s">
        <v>603</v>
      </c>
    </row>
    <row r="358" spans="1:12" ht="15" customHeight="1">
      <c r="B358" s="8"/>
      <c r="C358" s="8"/>
      <c r="E358" s="72" t="s">
        <v>150</v>
      </c>
      <c r="F358" s="10" t="s">
        <v>39</v>
      </c>
      <c r="G358" s="96">
        <v>1</v>
      </c>
      <c r="H358" s="73">
        <f>VLOOKUP(E358,'Артикулы и цены'!A:G,7,FALSE)</f>
        <v>4359</v>
      </c>
      <c r="I358" s="97"/>
      <c r="J358" s="98">
        <v>27.9</v>
      </c>
      <c r="K358" s="99">
        <v>7.0000000000000007E-2</v>
      </c>
      <c r="L358" s="100">
        <v>2</v>
      </c>
    </row>
    <row r="359" spans="1:12" ht="15" customHeight="1">
      <c r="B359" s="8"/>
      <c r="C359" s="8"/>
      <c r="E359" s="72" t="s">
        <v>136</v>
      </c>
      <c r="F359" s="10" t="s">
        <v>131</v>
      </c>
      <c r="G359" s="96">
        <v>1</v>
      </c>
      <c r="H359" s="73">
        <f>VLOOKUP(E359,'Артикулы и цены'!A:G,7,FALSE)</f>
        <v>686</v>
      </c>
      <c r="I359" s="97"/>
      <c r="J359" s="98">
        <v>2.6</v>
      </c>
      <c r="K359" s="99">
        <v>6.0000000000000001E-3</v>
      </c>
      <c r="L359" s="100">
        <v>1</v>
      </c>
    </row>
    <row r="360" spans="1:12" ht="15" customHeight="1">
      <c r="B360" s="8"/>
      <c r="C360" s="8"/>
      <c r="E360" s="72" t="s">
        <v>137</v>
      </c>
      <c r="F360" s="10" t="s">
        <v>151</v>
      </c>
      <c r="G360" s="96">
        <v>1</v>
      </c>
      <c r="H360" s="73">
        <f>VLOOKUP(E360,'Артикулы и цены'!A:G,7,FALSE)</f>
        <v>1522</v>
      </c>
      <c r="I360" s="97"/>
      <c r="J360" s="98">
        <v>3</v>
      </c>
      <c r="K360" s="99">
        <v>0.01</v>
      </c>
      <c r="L360" s="100">
        <v>1</v>
      </c>
    </row>
    <row r="361" spans="1:12" ht="15" customHeight="1">
      <c r="B361" s="8"/>
      <c r="C361" s="8"/>
      <c r="E361" s="9"/>
      <c r="F361" s="10"/>
      <c r="G361" s="96"/>
      <c r="H361" s="73"/>
      <c r="I361" s="97"/>
      <c r="J361" s="98"/>
      <c r="K361" s="99"/>
      <c r="L361" s="101"/>
    </row>
    <row r="362" spans="1:12" ht="15" customHeight="1">
      <c r="B362" s="8"/>
      <c r="C362" s="8"/>
      <c r="E362" s="9"/>
      <c r="F362" s="12" t="s">
        <v>15</v>
      </c>
      <c r="G362" s="102"/>
      <c r="H362" s="182">
        <f>SUMPRODUCT($G$358:$G$359,H358:H359)</f>
        <v>5045</v>
      </c>
      <c r="I362" s="241" t="s">
        <v>152</v>
      </c>
      <c r="J362" s="103">
        <f>SUMPRODUCT($G$358:$G$359,J358:J359)</f>
        <v>30.5</v>
      </c>
      <c r="K362" s="104">
        <f t="shared" ref="K362:L362" si="4">SUMPRODUCT($G$358:$G$359,K358:K359)</f>
        <v>7.6000000000000012E-2</v>
      </c>
      <c r="L362" s="105">
        <f t="shared" si="4"/>
        <v>3</v>
      </c>
    </row>
    <row r="363" spans="1:12" ht="15" customHeight="1">
      <c r="B363" s="8"/>
      <c r="C363" s="8"/>
      <c r="E363" s="9"/>
      <c r="F363" s="12" t="s">
        <v>17</v>
      </c>
      <c r="G363" s="102"/>
      <c r="H363" s="183">
        <f>SUMPRODUCT($G$358,H358)+SUMPRODUCT($G$360,H360)</f>
        <v>5881</v>
      </c>
      <c r="I363" s="241"/>
      <c r="J363" s="103">
        <f>SUMPRODUCT($G$358,J358)+SUMPRODUCT($G$360,J360)</f>
        <v>30.9</v>
      </c>
      <c r="K363" s="104">
        <f>SUMPRODUCT($G$358,K358)+SUMPRODUCT($G$360,K360)</f>
        <v>0.08</v>
      </c>
      <c r="L363" s="105">
        <f>SUMPRODUCT($G$358,L358)+SUMPRODUCT($G$360,L360)</f>
        <v>3</v>
      </c>
    </row>
    <row r="364" spans="1:12" s="11" customFormat="1" ht="15" customHeight="1">
      <c r="A364" s="1"/>
      <c r="B364" s="13"/>
      <c r="C364" s="13"/>
      <c r="E364" s="14"/>
      <c r="F364" s="14"/>
      <c r="G364" s="106"/>
      <c r="H364" s="184"/>
      <c r="I364" s="106"/>
      <c r="J364" s="107"/>
      <c r="K364" s="108"/>
      <c r="L364" s="109"/>
    </row>
    <row r="365" spans="1:12" ht="15" customHeight="1">
      <c r="B365" s="15"/>
      <c r="C365" s="15"/>
      <c r="D365" s="16"/>
      <c r="E365" s="17"/>
      <c r="F365" s="18"/>
      <c r="G365" s="110"/>
      <c r="H365" s="185"/>
      <c r="I365" s="111"/>
      <c r="J365" s="112"/>
      <c r="K365" s="113"/>
      <c r="L365" s="114"/>
    </row>
    <row r="366" spans="1:12" s="39" customFormat="1">
      <c r="B366" s="240" t="s">
        <v>153</v>
      </c>
      <c r="C366" s="240"/>
      <c r="D366" s="240"/>
      <c r="E366" s="240"/>
      <c r="F366" s="240"/>
      <c r="G366" s="240"/>
      <c r="H366" s="240"/>
      <c r="I366" s="240"/>
      <c r="J366" s="240"/>
      <c r="K366" s="240"/>
      <c r="L366" s="240"/>
    </row>
    <row r="367" spans="1:12" s="3" customFormat="1" ht="13.5" customHeight="1">
      <c r="A367" s="1"/>
      <c r="B367" s="242" t="s">
        <v>635</v>
      </c>
      <c r="C367" s="242"/>
      <c r="D367" s="242"/>
      <c r="E367" s="242"/>
      <c r="F367" s="242"/>
      <c r="G367" s="242"/>
      <c r="H367" s="242"/>
      <c r="I367" s="242"/>
      <c r="J367" s="242"/>
      <c r="K367" s="242"/>
      <c r="L367" s="242"/>
    </row>
    <row r="368" spans="1:12" s="39" customFormat="1" ht="14.25" customHeight="1">
      <c r="A368" s="38"/>
      <c r="B368" s="48" t="s">
        <v>623</v>
      </c>
      <c r="C368" s="36"/>
      <c r="D368" s="36"/>
      <c r="E368" s="36"/>
      <c r="F368" s="36"/>
      <c r="G368" s="150"/>
      <c r="H368" s="200"/>
      <c r="I368" s="150"/>
      <c r="J368" s="151"/>
      <c r="K368" s="152"/>
      <c r="L368" s="153"/>
    </row>
    <row r="369" spans="1:12" s="39" customFormat="1" ht="14.25" customHeight="1">
      <c r="A369" s="38"/>
      <c r="B369" s="6" t="s">
        <v>606</v>
      </c>
      <c r="C369" s="40"/>
      <c r="D369" s="40"/>
      <c r="E369" s="40"/>
      <c r="F369" s="40"/>
      <c r="G369" s="155"/>
      <c r="H369" s="201"/>
      <c r="I369" s="155"/>
      <c r="J369" s="156"/>
      <c r="K369" s="157"/>
      <c r="L369" s="158"/>
    </row>
    <row r="370" spans="1:12" ht="24.95" customHeight="1">
      <c r="B370"/>
      <c r="C370"/>
      <c r="D370"/>
      <c r="E370" s="7" t="s">
        <v>2</v>
      </c>
      <c r="F370" s="7" t="s">
        <v>3</v>
      </c>
      <c r="G370" s="7" t="s">
        <v>601</v>
      </c>
      <c r="H370" s="51" t="s">
        <v>599</v>
      </c>
      <c r="I370" s="7" t="s">
        <v>5</v>
      </c>
      <c r="J370" s="64" t="s">
        <v>600</v>
      </c>
      <c r="K370" s="58" t="s">
        <v>602</v>
      </c>
      <c r="L370" s="61" t="s">
        <v>603</v>
      </c>
    </row>
    <row r="371" spans="1:12" ht="15" customHeight="1">
      <c r="B371" s="8"/>
      <c r="C371" s="8"/>
      <c r="E371" s="72" t="s">
        <v>154</v>
      </c>
      <c r="F371" s="10" t="s">
        <v>39</v>
      </c>
      <c r="G371" s="96">
        <v>1</v>
      </c>
      <c r="H371" s="73">
        <f>VLOOKUP(E371,'Артикулы и цены'!A:G,7,FALSE)</f>
        <v>2432</v>
      </c>
      <c r="I371" s="97"/>
      <c r="J371" s="98">
        <v>14.3</v>
      </c>
      <c r="K371" s="99">
        <v>0.03</v>
      </c>
      <c r="L371" s="100">
        <v>2</v>
      </c>
    </row>
    <row r="372" spans="1:12" ht="15" customHeight="1">
      <c r="B372" s="8"/>
      <c r="C372" s="8"/>
      <c r="E372" s="72" t="s">
        <v>145</v>
      </c>
      <c r="F372" s="10" t="s">
        <v>119</v>
      </c>
      <c r="G372" s="96">
        <v>1</v>
      </c>
      <c r="H372" s="73">
        <f>VLOOKUP(E372,'Артикулы и цены'!A:G,7,FALSE)</f>
        <v>536</v>
      </c>
      <c r="I372" s="97"/>
      <c r="J372" s="98">
        <v>2.5</v>
      </c>
      <c r="K372" s="99">
        <v>6.0000000000000001E-3</v>
      </c>
      <c r="L372" s="100">
        <v>1</v>
      </c>
    </row>
    <row r="373" spans="1:12" ht="15" customHeight="1">
      <c r="B373" s="8"/>
      <c r="C373" s="8"/>
      <c r="E373" s="72" t="s">
        <v>130</v>
      </c>
      <c r="F373" s="10" t="s">
        <v>131</v>
      </c>
      <c r="G373" s="96">
        <v>1</v>
      </c>
      <c r="H373" s="73">
        <f>VLOOKUP(E373,'Артикулы и цены'!A:G,7,FALSE)</f>
        <v>516</v>
      </c>
      <c r="I373" s="97"/>
      <c r="J373" s="98">
        <v>1.5</v>
      </c>
      <c r="K373" s="99">
        <v>0.03</v>
      </c>
      <c r="L373" s="100">
        <v>1</v>
      </c>
    </row>
    <row r="374" spans="1:12" ht="15" customHeight="1">
      <c r="B374" s="8"/>
      <c r="C374" s="8"/>
      <c r="E374" s="72" t="s">
        <v>132</v>
      </c>
      <c r="F374" s="10" t="s">
        <v>133</v>
      </c>
      <c r="G374" s="96">
        <v>1</v>
      </c>
      <c r="H374" s="73">
        <f>VLOOKUP(E374,'Артикулы и цены'!A:G,7,FALSE)</f>
        <v>911</v>
      </c>
      <c r="I374" s="97"/>
      <c r="J374" s="98">
        <v>1.5</v>
      </c>
      <c r="K374" s="99">
        <v>5.0000000000000001E-3</v>
      </c>
      <c r="L374" s="100">
        <v>1</v>
      </c>
    </row>
    <row r="375" spans="1:12" ht="15" customHeight="1">
      <c r="B375" s="8"/>
      <c r="C375" s="8"/>
      <c r="E375" s="9"/>
      <c r="F375" s="10"/>
      <c r="G375" s="96"/>
      <c r="H375" s="73"/>
      <c r="I375" s="97"/>
      <c r="J375" s="98"/>
      <c r="K375" s="99"/>
      <c r="L375" s="101"/>
    </row>
    <row r="376" spans="1:12" ht="15" customHeight="1">
      <c r="B376" s="8"/>
      <c r="C376" s="8"/>
      <c r="E376" s="9"/>
      <c r="F376" s="12" t="s">
        <v>15</v>
      </c>
      <c r="G376" s="102"/>
      <c r="H376" s="182">
        <f>SUMPRODUCT($G$371:$G$373,H371:H373)</f>
        <v>3484</v>
      </c>
      <c r="I376" s="241" t="s">
        <v>155</v>
      </c>
      <c r="J376" s="103">
        <f>SUMPRODUCT($G$371:$G$373,J371:J373)</f>
        <v>18.3</v>
      </c>
      <c r="K376" s="104">
        <f t="shared" ref="K376:L376" si="5">SUMPRODUCT($G$371:$G$373,K371:K373)</f>
        <v>6.6000000000000003E-2</v>
      </c>
      <c r="L376" s="105">
        <f t="shared" si="5"/>
        <v>4</v>
      </c>
    </row>
    <row r="377" spans="1:12" ht="15" customHeight="1">
      <c r="B377" s="8"/>
      <c r="C377" s="8"/>
      <c r="E377" s="9"/>
      <c r="F377" s="12" t="s">
        <v>17</v>
      </c>
      <c r="G377" s="102"/>
      <c r="H377" s="183">
        <f>SUMPRODUCT(G371:G372,H371:H372)+SUMPRODUCT($G$374,H374)</f>
        <v>3879</v>
      </c>
      <c r="I377" s="241"/>
      <c r="J377" s="103">
        <f>SUMPRODUCT($G$371:$G$372,J371:J372)+SUMPRODUCT($G$374,J374)</f>
        <v>18.3</v>
      </c>
      <c r="K377" s="104">
        <f t="shared" ref="K377:L377" si="6">SUMPRODUCT($G$371:$G$372,K371:K372)+SUMPRODUCT($G$374,K374)</f>
        <v>4.0999999999999995E-2</v>
      </c>
      <c r="L377" s="105">
        <f t="shared" si="6"/>
        <v>4</v>
      </c>
    </row>
    <row r="378" spans="1:12" ht="15" customHeight="1">
      <c r="B378" s="8"/>
      <c r="C378" s="8"/>
      <c r="E378" s="9"/>
      <c r="F378" s="10"/>
      <c r="G378" s="96"/>
      <c r="H378" s="73"/>
      <c r="I378" s="97"/>
      <c r="J378" s="98"/>
      <c r="K378" s="99"/>
      <c r="L378" s="101"/>
    </row>
    <row r="379" spans="1:12" ht="15" customHeight="1">
      <c r="B379" s="15"/>
      <c r="C379" s="15"/>
      <c r="D379" s="16"/>
      <c r="E379" s="17"/>
      <c r="F379" s="18"/>
      <c r="G379" s="110"/>
      <c r="H379" s="185"/>
      <c r="I379" s="111"/>
      <c r="J379" s="112"/>
      <c r="K379" s="113"/>
      <c r="L379" s="114"/>
    </row>
    <row r="380" spans="1:12" ht="24.95" customHeight="1">
      <c r="B380"/>
      <c r="C380"/>
      <c r="D380"/>
      <c r="E380" s="7" t="s">
        <v>2</v>
      </c>
      <c r="F380" s="7" t="s">
        <v>3</v>
      </c>
      <c r="G380" s="7" t="s">
        <v>601</v>
      </c>
      <c r="H380" s="51" t="s">
        <v>599</v>
      </c>
      <c r="I380" s="7" t="s">
        <v>5</v>
      </c>
      <c r="J380" s="64" t="s">
        <v>600</v>
      </c>
      <c r="K380" s="58" t="s">
        <v>602</v>
      </c>
      <c r="L380" s="61" t="s">
        <v>603</v>
      </c>
    </row>
    <row r="381" spans="1:12" ht="15" customHeight="1">
      <c r="B381" s="8"/>
      <c r="C381" s="8"/>
      <c r="E381" s="72" t="s">
        <v>156</v>
      </c>
      <c r="F381" s="10" t="s">
        <v>39</v>
      </c>
      <c r="G381" s="96">
        <v>1</v>
      </c>
      <c r="H381" s="73">
        <f>VLOOKUP(E381,'Артикулы и цены'!A:G,7,FALSE)</f>
        <v>5048</v>
      </c>
      <c r="I381" s="97"/>
      <c r="J381" s="98">
        <v>21.9</v>
      </c>
      <c r="K381" s="99">
        <v>3.5000000000000003E-2</v>
      </c>
      <c r="L381" s="100">
        <v>1</v>
      </c>
    </row>
    <row r="382" spans="1:12" ht="15" customHeight="1">
      <c r="B382" s="8"/>
      <c r="C382" s="8"/>
      <c r="E382" s="72" t="s">
        <v>145</v>
      </c>
      <c r="F382" s="10" t="s">
        <v>119</v>
      </c>
      <c r="G382" s="96">
        <v>1</v>
      </c>
      <c r="H382" s="73">
        <f>VLOOKUP(E382,'Артикулы и цены'!A:G,7,FALSE)</f>
        <v>536</v>
      </c>
      <c r="I382" s="97"/>
      <c r="J382" s="98">
        <v>2.5</v>
      </c>
      <c r="K382" s="99">
        <v>6.0000000000000001E-3</v>
      </c>
      <c r="L382" s="100">
        <v>1</v>
      </c>
    </row>
    <row r="383" spans="1:12" ht="15" customHeight="1">
      <c r="B383" s="8"/>
      <c r="C383" s="8"/>
      <c r="E383" s="72" t="s">
        <v>157</v>
      </c>
      <c r="F383" s="10" t="s">
        <v>131</v>
      </c>
      <c r="G383" s="96">
        <v>3</v>
      </c>
      <c r="H383" s="73">
        <f>VLOOKUP(E383,'Артикулы и цены'!A:G,7,FALSE)</f>
        <v>368</v>
      </c>
      <c r="I383" s="97"/>
      <c r="J383" s="98">
        <v>1</v>
      </c>
      <c r="K383" s="127">
        <v>2E-3</v>
      </c>
      <c r="L383" s="100">
        <v>1</v>
      </c>
    </row>
    <row r="384" spans="1:12" ht="15" customHeight="1">
      <c r="B384" s="8"/>
      <c r="C384" s="8"/>
      <c r="E384" s="72" t="s">
        <v>158</v>
      </c>
      <c r="F384" s="10" t="s">
        <v>133</v>
      </c>
      <c r="G384" s="96">
        <v>3</v>
      </c>
      <c r="H384" s="73">
        <f>VLOOKUP(E384,'Артикулы и цены'!A:G,7,FALSE)</f>
        <v>738</v>
      </c>
      <c r="I384" s="97"/>
      <c r="J384" s="98">
        <v>1</v>
      </c>
      <c r="K384" s="127">
        <v>3.0000000000000001E-3</v>
      </c>
      <c r="L384" s="100">
        <v>1</v>
      </c>
    </row>
    <row r="385" spans="1:12" ht="15" customHeight="1">
      <c r="B385" s="8"/>
      <c r="C385" s="8"/>
      <c r="E385" s="9"/>
      <c r="F385" s="10"/>
      <c r="G385" s="96"/>
      <c r="H385" s="73"/>
      <c r="I385" s="97"/>
      <c r="J385" s="98"/>
      <c r="K385" s="99"/>
      <c r="L385" s="101"/>
    </row>
    <row r="386" spans="1:12" ht="15" customHeight="1">
      <c r="B386" s="8"/>
      <c r="C386" s="8"/>
      <c r="E386" s="9"/>
      <c r="F386" s="12" t="s">
        <v>15</v>
      </c>
      <c r="G386" s="102"/>
      <c r="H386" s="182">
        <f>SUMPRODUCT($G$381:$G$383,H381:H383)</f>
        <v>6688</v>
      </c>
      <c r="I386" s="241" t="s">
        <v>159</v>
      </c>
      <c r="J386" s="103">
        <f>SUMPRODUCT($G$381:$G$383,J381:J383)</f>
        <v>27.4</v>
      </c>
      <c r="K386" s="104">
        <f>SUMPRODUCT($G$381:$G$383,K381:K383)</f>
        <v>4.7E-2</v>
      </c>
      <c r="L386" s="105">
        <f>SUMPRODUCT($G$381:$G$383,L381:L383)</f>
        <v>5</v>
      </c>
    </row>
    <row r="387" spans="1:12" ht="15" customHeight="1">
      <c r="B387" s="8"/>
      <c r="C387" s="8"/>
      <c r="E387" s="9"/>
      <c r="F387" s="12" t="s">
        <v>17</v>
      </c>
      <c r="G387" s="102"/>
      <c r="H387" s="183">
        <f>SUMPRODUCT($G$381:$G$382,H381:H382)+SUMPRODUCT($G$384,H384)</f>
        <v>7798</v>
      </c>
      <c r="I387" s="241"/>
      <c r="J387" s="103">
        <f>SUMPRODUCT($G$381:$G$382,J381:J382)+SUMPRODUCT($G$384,J384)</f>
        <v>27.4</v>
      </c>
      <c r="K387" s="104">
        <f t="shared" ref="K387:L387" si="7">SUMPRODUCT($G$381:$G$382,K381:K382)+SUMPRODUCT($G$384,K384)</f>
        <v>0.05</v>
      </c>
      <c r="L387" s="105">
        <f t="shared" si="7"/>
        <v>5</v>
      </c>
    </row>
    <row r="388" spans="1:12" ht="15" hidden="1" customHeight="1">
      <c r="B388" s="8"/>
      <c r="C388" s="8"/>
      <c r="E388" s="9"/>
      <c r="F388" s="10"/>
      <c r="G388" s="96"/>
      <c r="H388" s="73"/>
      <c r="I388" s="97"/>
      <c r="J388" s="98"/>
      <c r="K388" s="99"/>
      <c r="L388" s="101"/>
    </row>
    <row r="389" spans="1:12" ht="15" customHeight="1">
      <c r="B389" s="15"/>
      <c r="C389" s="15"/>
      <c r="D389" s="16"/>
      <c r="E389" s="17"/>
      <c r="F389" s="18"/>
      <c r="G389" s="110"/>
      <c r="H389" s="185"/>
      <c r="I389" s="111"/>
      <c r="J389" s="112"/>
      <c r="K389" s="113"/>
      <c r="L389" s="114"/>
    </row>
    <row r="390" spans="1:12" s="3" customFormat="1">
      <c r="A390" s="1"/>
      <c r="B390" s="6" t="s">
        <v>618</v>
      </c>
      <c r="C390" s="6"/>
      <c r="D390" s="6"/>
      <c r="E390" s="6"/>
      <c r="F390" s="6"/>
      <c r="G390" s="115"/>
      <c r="H390" s="186"/>
      <c r="I390" s="115"/>
      <c r="J390" s="116"/>
      <c r="K390" s="117"/>
      <c r="L390" s="118"/>
    </row>
    <row r="391" spans="1:12" ht="24.95" customHeight="1">
      <c r="B391"/>
      <c r="C391"/>
      <c r="D391"/>
      <c r="E391" s="7" t="s">
        <v>2</v>
      </c>
      <c r="F391" s="7" t="s">
        <v>3</v>
      </c>
      <c r="G391" s="7" t="s">
        <v>601</v>
      </c>
      <c r="H391" s="51" t="s">
        <v>599</v>
      </c>
      <c r="I391" s="7" t="s">
        <v>5</v>
      </c>
      <c r="J391" s="64" t="s">
        <v>600</v>
      </c>
      <c r="K391" s="58" t="s">
        <v>602</v>
      </c>
      <c r="L391" s="61" t="s">
        <v>603</v>
      </c>
    </row>
    <row r="392" spans="1:12" ht="15" customHeight="1">
      <c r="B392" s="8"/>
      <c r="C392" s="8"/>
      <c r="E392" s="72" t="s">
        <v>160</v>
      </c>
      <c r="F392" s="10" t="s">
        <v>39</v>
      </c>
      <c r="G392" s="96">
        <v>1</v>
      </c>
      <c r="H392" s="73">
        <f>VLOOKUP(E392,'Артикулы и цены'!A:G,7,FALSE)</f>
        <v>3410</v>
      </c>
      <c r="I392" s="97"/>
      <c r="J392" s="98">
        <v>10</v>
      </c>
      <c r="K392" s="99">
        <v>1.7000000000000001E-2</v>
      </c>
      <c r="L392" s="100">
        <v>1</v>
      </c>
    </row>
    <row r="393" spans="1:12" ht="15" customHeight="1">
      <c r="B393" s="8"/>
      <c r="C393" s="8"/>
      <c r="E393" s="72" t="s">
        <v>161</v>
      </c>
      <c r="F393" s="10" t="s">
        <v>162</v>
      </c>
      <c r="G393" s="96">
        <v>1</v>
      </c>
      <c r="H393" s="73">
        <f>VLOOKUP(E393,'Артикулы и цены'!A:G,7,FALSE)</f>
        <v>871</v>
      </c>
      <c r="I393" s="97"/>
      <c r="J393" s="98">
        <v>4</v>
      </c>
      <c r="K393" s="99">
        <v>7.0000000000000001E-3</v>
      </c>
      <c r="L393" s="100">
        <v>1</v>
      </c>
    </row>
    <row r="394" spans="1:12" ht="15" customHeight="1">
      <c r="B394" s="8"/>
      <c r="C394" s="8"/>
      <c r="E394" s="72" t="s">
        <v>163</v>
      </c>
      <c r="F394" s="10" t="s">
        <v>30</v>
      </c>
      <c r="G394" s="96">
        <v>1</v>
      </c>
      <c r="H394" s="73">
        <f>VLOOKUP(E394,'Артикулы и цены'!A:G,7,FALSE)</f>
        <v>690</v>
      </c>
      <c r="I394" s="97"/>
      <c r="J394" s="98">
        <v>5.3</v>
      </c>
      <c r="K394" s="99">
        <v>1.0999999999999999E-2</v>
      </c>
      <c r="L394" s="100">
        <v>1</v>
      </c>
    </row>
    <row r="395" spans="1:12" s="11" customFormat="1" ht="15" customHeight="1">
      <c r="A395" s="1"/>
      <c r="B395" s="13"/>
      <c r="C395" s="13"/>
      <c r="E395" s="14"/>
      <c r="F395" s="14"/>
      <c r="G395" s="106"/>
      <c r="H395" s="184"/>
      <c r="I395" s="106"/>
      <c r="J395" s="107"/>
      <c r="K395" s="108"/>
      <c r="L395" s="109"/>
    </row>
    <row r="396" spans="1:12" s="11" customFormat="1" ht="15" customHeight="1">
      <c r="A396" s="1"/>
      <c r="B396" s="13"/>
      <c r="C396" s="13"/>
      <c r="E396" s="14"/>
      <c r="F396" s="19" t="s">
        <v>31</v>
      </c>
      <c r="G396" s="119"/>
      <c r="H396" s="187">
        <f>SUMPRODUCT($G$392:$G$394,H392:H394)</f>
        <v>4971</v>
      </c>
      <c r="I396" s="71" t="s">
        <v>164</v>
      </c>
      <c r="J396" s="103">
        <f>SUMPRODUCT($G$392:$G$394,J392:J394)</f>
        <v>19.3</v>
      </c>
      <c r="K396" s="104">
        <f t="shared" ref="K396:L396" si="8">SUMPRODUCT($G$392:$G$394,K392:K394)</f>
        <v>3.5000000000000003E-2</v>
      </c>
      <c r="L396" s="105">
        <f t="shared" si="8"/>
        <v>3</v>
      </c>
    </row>
    <row r="397" spans="1:12" ht="15" customHeight="1">
      <c r="B397" s="15"/>
      <c r="C397" s="15"/>
      <c r="D397" s="16"/>
      <c r="E397" s="17"/>
      <c r="F397" s="18"/>
      <c r="G397" s="110"/>
      <c r="H397" s="185"/>
      <c r="I397" s="111"/>
      <c r="J397" s="112"/>
      <c r="K397" s="113"/>
      <c r="L397" s="114"/>
    </row>
    <row r="398" spans="1:12" s="39" customFormat="1">
      <c r="B398" s="240" t="s">
        <v>573</v>
      </c>
      <c r="C398" s="240"/>
      <c r="D398" s="240"/>
      <c r="E398" s="240"/>
      <c r="F398" s="240"/>
      <c r="G398" s="240"/>
      <c r="H398" s="240"/>
      <c r="I398" s="240"/>
      <c r="J398" s="240"/>
      <c r="K398" s="240"/>
      <c r="L398" s="240"/>
    </row>
    <row r="399" spans="1:12" s="38" customFormat="1" ht="15" customHeight="1">
      <c r="B399" s="48" t="s">
        <v>636</v>
      </c>
      <c r="C399" s="48"/>
      <c r="D399" s="48"/>
      <c r="E399" s="48"/>
      <c r="F399" s="48"/>
      <c r="G399" s="132"/>
      <c r="H399" s="192"/>
      <c r="I399" s="132"/>
      <c r="J399" s="133"/>
      <c r="K399" s="134"/>
      <c r="L399" s="135"/>
    </row>
    <row r="400" spans="1:12" s="38" customFormat="1" ht="15" customHeight="1">
      <c r="B400" s="48" t="s">
        <v>637</v>
      </c>
      <c r="C400" s="68"/>
      <c r="D400" s="68"/>
      <c r="E400" s="68"/>
      <c r="F400" s="68"/>
      <c r="G400" s="150"/>
      <c r="H400" s="200"/>
      <c r="I400" s="150"/>
      <c r="J400" s="151"/>
      <c r="K400" s="152"/>
      <c r="L400" s="153"/>
    </row>
    <row r="401" spans="1:12" s="38" customFormat="1" ht="15" customHeight="1">
      <c r="B401" s="6" t="s">
        <v>608</v>
      </c>
      <c r="C401" s="69"/>
      <c r="D401" s="69"/>
      <c r="E401" s="69"/>
      <c r="F401" s="69"/>
      <c r="G401" s="155"/>
      <c r="H401" s="201"/>
      <c r="I401" s="155"/>
      <c r="J401" s="156"/>
      <c r="K401" s="157"/>
      <c r="L401" s="158"/>
    </row>
    <row r="402" spans="1:12" s="38" customFormat="1" ht="15" customHeight="1">
      <c r="B402" s="50"/>
      <c r="C402" s="50"/>
      <c r="D402" s="50"/>
      <c r="E402" s="7" t="s">
        <v>2</v>
      </c>
      <c r="F402" s="7" t="s">
        <v>3</v>
      </c>
      <c r="G402" s="7" t="s">
        <v>601</v>
      </c>
      <c r="H402" s="51" t="s">
        <v>599</v>
      </c>
      <c r="I402" s="7" t="s">
        <v>5</v>
      </c>
      <c r="J402" s="64" t="s">
        <v>600</v>
      </c>
      <c r="K402" s="58" t="s">
        <v>602</v>
      </c>
      <c r="L402" s="61" t="s">
        <v>603</v>
      </c>
    </row>
    <row r="403" spans="1:12" s="38" customFormat="1" ht="15" customHeight="1">
      <c r="B403" s="8"/>
      <c r="C403" s="8"/>
      <c r="E403" s="72" t="s">
        <v>543</v>
      </c>
      <c r="F403" s="10" t="s">
        <v>129</v>
      </c>
      <c r="G403" s="96">
        <v>1</v>
      </c>
      <c r="H403" s="73">
        <f>VLOOKUP(E403,'Артикулы и цены'!A:G,7,FALSE)</f>
        <v>5114</v>
      </c>
      <c r="I403" s="97"/>
      <c r="J403" s="131">
        <v>34.28</v>
      </c>
      <c r="K403" s="131">
        <v>7.0000000000000007E-2</v>
      </c>
      <c r="L403" s="124">
        <v>2</v>
      </c>
    </row>
    <row r="404" spans="1:12" s="38" customFormat="1" ht="15" customHeight="1">
      <c r="B404" s="8"/>
      <c r="C404" s="8"/>
      <c r="E404" s="72" t="s">
        <v>130</v>
      </c>
      <c r="F404" s="10" t="s">
        <v>131</v>
      </c>
      <c r="G404" s="96">
        <v>3</v>
      </c>
      <c r="H404" s="73">
        <f>VLOOKUP(E404,'Артикулы и цены'!A:G,7,FALSE)</f>
        <v>516</v>
      </c>
      <c r="I404" s="97"/>
      <c r="J404" s="98">
        <v>1.5</v>
      </c>
      <c r="K404" s="99">
        <v>0.03</v>
      </c>
      <c r="L404" s="100">
        <v>1</v>
      </c>
    </row>
    <row r="405" spans="1:12" s="38" customFormat="1" ht="15" customHeight="1">
      <c r="B405" s="13"/>
      <c r="C405" s="13"/>
      <c r="D405" s="11"/>
      <c r="E405" s="72" t="s">
        <v>132</v>
      </c>
      <c r="F405" s="10" t="s">
        <v>133</v>
      </c>
      <c r="G405" s="96">
        <v>3</v>
      </c>
      <c r="H405" s="73">
        <f>VLOOKUP(E405,'Артикулы и цены'!A:G,7,FALSE)</f>
        <v>911</v>
      </c>
      <c r="I405" s="106"/>
      <c r="J405" s="98">
        <v>1.5</v>
      </c>
      <c r="K405" s="99">
        <v>5.0000000000000001E-3</v>
      </c>
      <c r="L405" s="100">
        <v>1</v>
      </c>
    </row>
    <row r="406" spans="1:12" s="38" customFormat="1" ht="15" customHeight="1">
      <c r="B406" s="13"/>
      <c r="C406" s="13"/>
      <c r="D406" s="11"/>
      <c r="E406" s="14"/>
      <c r="F406" s="14"/>
      <c r="G406" s="106"/>
      <c r="H406" s="184"/>
      <c r="I406" s="106"/>
      <c r="J406" s="107"/>
      <c r="K406" s="108"/>
      <c r="L406" s="109"/>
    </row>
    <row r="407" spans="1:12" s="38" customFormat="1" ht="15" customHeight="1">
      <c r="B407" s="13"/>
      <c r="C407" s="13"/>
      <c r="D407" s="11"/>
      <c r="E407" s="14"/>
      <c r="F407" s="12" t="s">
        <v>15</v>
      </c>
      <c r="G407" s="102"/>
      <c r="H407" s="182">
        <f>SUMPRODUCT(G403:G404,H403:H404)</f>
        <v>6662</v>
      </c>
      <c r="I407" s="241" t="s">
        <v>544</v>
      </c>
      <c r="J407" s="103">
        <f>SUMPRODUCT(G403:G404,J403:J404)</f>
        <v>38.78</v>
      </c>
      <c r="K407" s="104">
        <f>SUMPRODUCT(G403:G404,K403:K404)</f>
        <v>0.16</v>
      </c>
      <c r="L407" s="105">
        <f>SUMPRODUCT(G403:G404,L403:L404)</f>
        <v>5</v>
      </c>
    </row>
    <row r="408" spans="1:12" s="38" customFormat="1" ht="15" customHeight="1">
      <c r="B408" s="13"/>
      <c r="C408" s="13"/>
      <c r="D408" s="11"/>
      <c r="E408" s="14"/>
      <c r="F408" s="12" t="s">
        <v>17</v>
      </c>
      <c r="G408" s="102"/>
      <c r="H408" s="183">
        <f>SUMPRODUCT(G403,H403)+SUMPRODUCT(G405,H405)</f>
        <v>7847</v>
      </c>
      <c r="I408" s="241"/>
      <c r="J408" s="103">
        <f>SUMPRODUCT(G403,J403)+SUMPRODUCT(G405,J405)</f>
        <v>38.78</v>
      </c>
      <c r="K408" s="104">
        <f>SUMPRODUCT(G403,K403)+SUMPRODUCT(G405,K405)</f>
        <v>8.5000000000000006E-2</v>
      </c>
      <c r="L408" s="105">
        <f>SUMPRODUCT(G403,L403)+SUMPRODUCT(G405,L405)</f>
        <v>5</v>
      </c>
    </row>
    <row r="409" spans="1:12" s="38" customFormat="1" ht="15" customHeight="1">
      <c r="B409" s="13"/>
      <c r="C409" s="13"/>
      <c r="D409" s="11"/>
      <c r="E409" s="14"/>
      <c r="F409" s="14"/>
      <c r="G409" s="106"/>
      <c r="H409" s="184"/>
      <c r="I409" s="106"/>
      <c r="J409" s="107"/>
      <c r="K409" s="108"/>
      <c r="L409" s="109"/>
    </row>
    <row r="410" spans="1:12" s="38" customFormat="1" ht="15" customHeight="1">
      <c r="B410" s="15"/>
      <c r="C410" s="15"/>
      <c r="D410" s="16"/>
      <c r="E410" s="17"/>
      <c r="F410" s="18"/>
      <c r="G410" s="110"/>
      <c r="H410" s="185"/>
      <c r="I410" s="111"/>
      <c r="J410" s="112"/>
      <c r="K410" s="113"/>
      <c r="L410" s="114"/>
    </row>
    <row r="411" spans="1:12" s="39" customFormat="1">
      <c r="B411" s="240" t="s">
        <v>165</v>
      </c>
      <c r="C411" s="240"/>
      <c r="D411" s="240"/>
      <c r="E411" s="240"/>
      <c r="F411" s="240"/>
      <c r="G411" s="240"/>
      <c r="H411" s="240"/>
      <c r="I411" s="240"/>
      <c r="J411" s="240"/>
      <c r="K411" s="240"/>
      <c r="L411" s="240"/>
    </row>
    <row r="412" spans="1:12" s="3" customFormat="1" ht="11.25" customHeight="1">
      <c r="A412" s="1"/>
      <c r="B412" s="48" t="s">
        <v>638</v>
      </c>
      <c r="C412" s="48"/>
      <c r="D412" s="48"/>
      <c r="E412" s="48"/>
      <c r="F412" s="48"/>
      <c r="G412" s="132"/>
      <c r="H412" s="192"/>
      <c r="I412" s="132"/>
      <c r="J412" s="133"/>
      <c r="K412" s="134"/>
      <c r="L412" s="135"/>
    </row>
    <row r="413" spans="1:12" s="39" customFormat="1" ht="11.25" customHeight="1">
      <c r="A413" s="38"/>
      <c r="B413" s="48" t="s">
        <v>637</v>
      </c>
      <c r="C413" s="36"/>
      <c r="D413" s="36"/>
      <c r="E413" s="36"/>
      <c r="F413" s="36"/>
      <c r="G413" s="150"/>
      <c r="H413" s="200"/>
      <c r="I413" s="150"/>
      <c r="J413" s="151"/>
      <c r="K413" s="152"/>
      <c r="L413" s="153"/>
    </row>
    <row r="414" spans="1:12" s="39" customFormat="1" ht="15.75" customHeight="1">
      <c r="A414" s="38"/>
      <c r="B414" s="6" t="s">
        <v>608</v>
      </c>
      <c r="C414" s="40"/>
      <c r="D414" s="40"/>
      <c r="E414" s="40"/>
      <c r="F414" s="40"/>
      <c r="G414" s="155"/>
      <c r="H414" s="201"/>
      <c r="I414" s="155"/>
      <c r="J414" s="156"/>
      <c r="K414" s="157"/>
      <c r="L414" s="158"/>
    </row>
    <row r="415" spans="1:12" ht="24.95" customHeight="1">
      <c r="B415"/>
      <c r="C415"/>
      <c r="D415"/>
      <c r="E415" s="7" t="s">
        <v>2</v>
      </c>
      <c r="F415" s="7" t="s">
        <v>3</v>
      </c>
      <c r="G415" s="7" t="s">
        <v>601</v>
      </c>
      <c r="H415" s="51" t="s">
        <v>599</v>
      </c>
      <c r="I415" s="7" t="s">
        <v>5</v>
      </c>
      <c r="J415" s="64" t="s">
        <v>600</v>
      </c>
      <c r="K415" s="58" t="s">
        <v>602</v>
      </c>
      <c r="L415" s="61" t="s">
        <v>603</v>
      </c>
    </row>
    <row r="416" spans="1:12" ht="15" customHeight="1">
      <c r="B416" s="8"/>
      <c r="C416" s="8"/>
      <c r="E416" s="72" t="s">
        <v>166</v>
      </c>
      <c r="F416" s="10" t="s">
        <v>167</v>
      </c>
      <c r="G416" s="96">
        <v>1</v>
      </c>
      <c r="H416" s="73">
        <f>VLOOKUP(E416,'Артикулы и цены'!A:G,7,FALSE)</f>
        <v>7406</v>
      </c>
      <c r="I416" s="97"/>
      <c r="J416" s="98">
        <v>65.8</v>
      </c>
      <c r="K416" s="99">
        <v>0.18</v>
      </c>
      <c r="L416" s="100">
        <v>1</v>
      </c>
    </row>
    <row r="417" spans="1:12" ht="15" customHeight="1">
      <c r="B417" s="8"/>
      <c r="C417" s="8"/>
      <c r="E417" s="72" t="s">
        <v>168</v>
      </c>
      <c r="F417" s="10" t="s">
        <v>169</v>
      </c>
      <c r="G417" s="96">
        <v>1</v>
      </c>
      <c r="H417" s="73">
        <f>VLOOKUP(E417,'Артикулы и цены'!A:G,7,FALSE)</f>
        <v>2084</v>
      </c>
      <c r="I417" s="97"/>
      <c r="J417" s="98">
        <v>14</v>
      </c>
      <c r="K417" s="99">
        <v>0.03</v>
      </c>
      <c r="L417" s="100">
        <v>1</v>
      </c>
    </row>
    <row r="418" spans="1:12" ht="15" customHeight="1">
      <c r="B418" s="8"/>
      <c r="C418" s="8"/>
      <c r="E418" s="72" t="s">
        <v>170</v>
      </c>
      <c r="F418" s="10" t="s">
        <v>171</v>
      </c>
      <c r="G418" s="96">
        <v>1</v>
      </c>
      <c r="H418" s="73">
        <f>VLOOKUP(E418,'Артикулы и цены'!A:G,7,FALSE)</f>
        <v>7008</v>
      </c>
      <c r="I418" s="97"/>
      <c r="J418" s="98">
        <v>17.2</v>
      </c>
      <c r="K418" s="99">
        <v>3.5999999999999997E-2</v>
      </c>
      <c r="L418" s="100">
        <v>1</v>
      </c>
    </row>
    <row r="419" spans="1:12" ht="15" customHeight="1">
      <c r="B419" s="8"/>
      <c r="C419" s="8"/>
      <c r="E419" s="9"/>
      <c r="F419" s="10"/>
      <c r="G419" s="96"/>
      <c r="H419" s="73"/>
      <c r="I419" s="97"/>
      <c r="J419" s="98"/>
      <c r="K419" s="99"/>
      <c r="L419" s="101"/>
    </row>
    <row r="420" spans="1:12" ht="15" customHeight="1">
      <c r="B420" s="8"/>
      <c r="C420" s="8"/>
      <c r="E420" s="9"/>
      <c r="F420" s="12" t="s">
        <v>15</v>
      </c>
      <c r="G420" s="102"/>
      <c r="H420" s="182">
        <f>SUMPRODUCT($G$416:$G$417,H416:H417)</f>
        <v>9490</v>
      </c>
      <c r="I420" s="241" t="s">
        <v>172</v>
      </c>
      <c r="J420" s="103">
        <f>SUMPRODUCT($G$416:$G$417,J416:J417)</f>
        <v>79.8</v>
      </c>
      <c r="K420" s="104">
        <f t="shared" ref="K420:L420" si="9">SUMPRODUCT($G$416:$G$417,K416:K417)</f>
        <v>0.21</v>
      </c>
      <c r="L420" s="105">
        <f t="shared" si="9"/>
        <v>2</v>
      </c>
    </row>
    <row r="421" spans="1:12" ht="15" customHeight="1">
      <c r="B421" s="8"/>
      <c r="C421" s="8"/>
      <c r="E421" s="9"/>
      <c r="F421" s="12" t="s">
        <v>17</v>
      </c>
      <c r="G421" s="102"/>
      <c r="H421" s="183">
        <f>SUMPRODUCT($G$416,H416)+SUMPRODUCT($G$418,H418)</f>
        <v>14414</v>
      </c>
      <c r="I421" s="241"/>
      <c r="J421" s="103">
        <f>SUMPRODUCT($G$416,J416)+SUMPRODUCT($G$418,J418)</f>
        <v>83</v>
      </c>
      <c r="K421" s="104">
        <f t="shared" ref="K421:L421" si="10">SUMPRODUCT($G$416,K416)+SUMPRODUCT($G$418,K418)</f>
        <v>0.216</v>
      </c>
      <c r="L421" s="105">
        <f t="shared" si="10"/>
        <v>2</v>
      </c>
    </row>
    <row r="422" spans="1:12" ht="15" hidden="1" customHeight="1">
      <c r="B422" s="8"/>
      <c r="C422" s="8"/>
      <c r="E422" s="9"/>
      <c r="F422" s="10"/>
      <c r="G422" s="96"/>
      <c r="H422" s="73"/>
      <c r="I422" s="97"/>
      <c r="J422" s="98"/>
      <c r="K422" s="99"/>
      <c r="L422" s="101"/>
    </row>
    <row r="423" spans="1:12" ht="15" customHeight="1">
      <c r="B423" s="15"/>
      <c r="C423" s="15"/>
      <c r="D423" s="16"/>
      <c r="E423" s="17"/>
      <c r="F423" s="18"/>
      <c r="G423" s="110"/>
      <c r="H423" s="185"/>
      <c r="I423" s="111"/>
      <c r="J423" s="112"/>
      <c r="K423" s="113"/>
      <c r="L423" s="114"/>
    </row>
    <row r="424" spans="1:12" ht="24.95" customHeight="1">
      <c r="B424"/>
      <c r="C424"/>
      <c r="D424"/>
      <c r="E424" s="7" t="s">
        <v>2</v>
      </c>
      <c r="F424" s="7" t="s">
        <v>3</v>
      </c>
      <c r="G424" s="7" t="s">
        <v>601</v>
      </c>
      <c r="H424" s="51" t="s">
        <v>599</v>
      </c>
      <c r="I424" s="7" t="s">
        <v>5</v>
      </c>
      <c r="J424" s="64" t="s">
        <v>600</v>
      </c>
      <c r="K424" s="58" t="s">
        <v>602</v>
      </c>
      <c r="L424" s="61" t="s">
        <v>603</v>
      </c>
    </row>
    <row r="425" spans="1:12" ht="15" customHeight="1">
      <c r="B425" s="8"/>
      <c r="C425" s="8"/>
      <c r="E425" s="72" t="s">
        <v>173</v>
      </c>
      <c r="F425" s="10" t="s">
        <v>167</v>
      </c>
      <c r="G425" s="96">
        <v>1</v>
      </c>
      <c r="H425" s="73">
        <f>VLOOKUP(E425,'Артикулы и цены'!A:G,7,FALSE)</f>
        <v>6667</v>
      </c>
      <c r="I425" s="97"/>
      <c r="J425" s="98">
        <v>56.7</v>
      </c>
      <c r="K425" s="99">
        <v>0.152</v>
      </c>
      <c r="L425" s="100">
        <v>1</v>
      </c>
    </row>
    <row r="426" spans="1:12" ht="15" customHeight="1">
      <c r="B426" s="8"/>
      <c r="C426" s="8"/>
      <c r="E426" s="72" t="s">
        <v>174</v>
      </c>
      <c r="F426" s="10" t="s">
        <v>175</v>
      </c>
      <c r="G426" s="96">
        <v>1</v>
      </c>
      <c r="H426" s="73">
        <f>VLOOKUP(E426,'Артикулы и цены'!A:G,7,FALSE)</f>
        <v>1358</v>
      </c>
      <c r="I426" s="97"/>
      <c r="J426" s="98">
        <v>10.5</v>
      </c>
      <c r="K426" s="99">
        <v>2.4E-2</v>
      </c>
      <c r="L426" s="100">
        <v>1</v>
      </c>
    </row>
    <row r="427" spans="1:12" ht="15" customHeight="1">
      <c r="B427" s="8"/>
      <c r="C427" s="8"/>
      <c r="E427" s="72" t="s">
        <v>176</v>
      </c>
      <c r="F427" s="10" t="s">
        <v>177</v>
      </c>
      <c r="G427" s="96">
        <v>1</v>
      </c>
      <c r="H427" s="73">
        <f>VLOOKUP(E427,'Артикулы и цены'!A:G,7,FALSE)</f>
        <v>4760</v>
      </c>
      <c r="I427" s="97"/>
      <c r="J427" s="98">
        <v>12.8</v>
      </c>
      <c r="K427" s="99">
        <v>3.2000000000000001E-2</v>
      </c>
      <c r="L427" s="100">
        <v>1</v>
      </c>
    </row>
    <row r="428" spans="1:12" ht="15" customHeight="1">
      <c r="B428" s="8"/>
      <c r="C428" s="8"/>
      <c r="E428" s="9"/>
      <c r="F428" s="10"/>
      <c r="G428" s="96"/>
      <c r="H428" s="73"/>
      <c r="I428" s="97"/>
      <c r="J428" s="98"/>
      <c r="K428" s="99"/>
      <c r="L428" s="101"/>
    </row>
    <row r="429" spans="1:12" ht="15" customHeight="1">
      <c r="B429" s="8"/>
      <c r="C429" s="8"/>
      <c r="E429" s="9"/>
      <c r="F429" s="12" t="s">
        <v>15</v>
      </c>
      <c r="G429" s="102"/>
      <c r="H429" s="182">
        <f>SUMPRODUCT($G$425:$G$426,H425:H426)</f>
        <v>8025</v>
      </c>
      <c r="I429" s="241" t="s">
        <v>178</v>
      </c>
      <c r="J429" s="103">
        <f>SUMPRODUCT($G$425,J425)+SUMPRODUCT($G$426,J426)</f>
        <v>67.2</v>
      </c>
      <c r="K429" s="104">
        <f t="shared" ref="K429:L429" si="11">SUMPRODUCT($G$425,K425)+SUMPRODUCT($G$426,K426)</f>
        <v>0.17599999999999999</v>
      </c>
      <c r="L429" s="105">
        <f t="shared" si="11"/>
        <v>2</v>
      </c>
    </row>
    <row r="430" spans="1:12" s="30" customFormat="1" ht="15" customHeight="1">
      <c r="A430" s="28"/>
      <c r="B430" s="29"/>
      <c r="C430" s="29"/>
      <c r="E430" s="14"/>
      <c r="F430" s="12" t="s">
        <v>17</v>
      </c>
      <c r="G430" s="102"/>
      <c r="H430" s="183">
        <f>SUMPRODUCT($G$425,H425)+SUMPRODUCT($G$427,H427)</f>
        <v>11427</v>
      </c>
      <c r="I430" s="241"/>
      <c r="J430" s="103">
        <f>SUMPRODUCT($G$425,J425)+SUMPRODUCT($G$427,J427)</f>
        <v>69.5</v>
      </c>
      <c r="K430" s="104">
        <f t="shared" ref="K430:L430" si="12">SUMPRODUCT($G$425,K425)+SUMPRODUCT($G$427,K427)</f>
        <v>0.184</v>
      </c>
      <c r="L430" s="105">
        <f t="shared" si="12"/>
        <v>2</v>
      </c>
    </row>
    <row r="431" spans="1:12" ht="15" customHeight="1">
      <c r="B431" s="13"/>
      <c r="C431" s="13"/>
      <c r="D431" s="11"/>
      <c r="E431" s="17"/>
      <c r="F431" s="18"/>
      <c r="G431" s="110"/>
      <c r="H431" s="185"/>
      <c r="I431" s="111"/>
      <c r="J431" s="112"/>
      <c r="K431" s="113"/>
      <c r="L431" s="114"/>
    </row>
    <row r="432" spans="1:12" ht="15" customHeight="1">
      <c r="B432" s="8"/>
      <c r="C432" s="8"/>
      <c r="E432" s="72" t="s">
        <v>173</v>
      </c>
      <c r="F432" s="10" t="s">
        <v>167</v>
      </c>
      <c r="G432" s="96">
        <v>1</v>
      </c>
      <c r="H432" s="73">
        <f>VLOOKUP(E432,'Артикулы и цены'!A:G,7,FALSE)</f>
        <v>6667</v>
      </c>
      <c r="I432" s="97"/>
      <c r="J432" s="98">
        <v>56.7</v>
      </c>
      <c r="K432" s="99">
        <v>0.152</v>
      </c>
      <c r="L432" s="100">
        <v>1</v>
      </c>
    </row>
    <row r="433" spans="2:12" ht="15" customHeight="1">
      <c r="B433" s="8"/>
      <c r="C433" s="8"/>
      <c r="E433" s="72" t="s">
        <v>179</v>
      </c>
      <c r="F433" s="10" t="s">
        <v>180</v>
      </c>
      <c r="G433" s="96">
        <v>1</v>
      </c>
      <c r="H433" s="73">
        <f>VLOOKUP(E433,'Артикулы и цены'!A:G,7,FALSE)</f>
        <v>1358</v>
      </c>
      <c r="I433" s="97"/>
      <c r="J433" s="98">
        <v>10.5</v>
      </c>
      <c r="K433" s="99">
        <v>2.4E-2</v>
      </c>
      <c r="L433" s="100">
        <v>1</v>
      </c>
    </row>
    <row r="434" spans="2:12" ht="15" customHeight="1">
      <c r="B434" s="8"/>
      <c r="C434" s="8"/>
      <c r="E434" s="72" t="s">
        <v>181</v>
      </c>
      <c r="F434" s="10" t="s">
        <v>182</v>
      </c>
      <c r="G434" s="96">
        <v>1</v>
      </c>
      <c r="H434" s="73">
        <f>VLOOKUP(E434,'Артикулы и цены'!A:G,7,FALSE)</f>
        <v>4760</v>
      </c>
      <c r="I434" s="97"/>
      <c r="J434" s="98">
        <v>12.8</v>
      </c>
      <c r="K434" s="99">
        <v>3.2000000000000001E-2</v>
      </c>
      <c r="L434" s="100">
        <v>1</v>
      </c>
    </row>
    <row r="435" spans="2:12" ht="15" customHeight="1">
      <c r="B435" s="8"/>
      <c r="C435" s="8"/>
      <c r="E435" s="9"/>
      <c r="F435" s="10"/>
      <c r="G435" s="96"/>
      <c r="H435" s="73"/>
      <c r="I435" s="97"/>
      <c r="J435" s="98"/>
      <c r="K435" s="99"/>
      <c r="L435" s="101"/>
    </row>
    <row r="436" spans="2:12" ht="15" customHeight="1">
      <c r="B436" s="8"/>
      <c r="C436" s="8"/>
      <c r="E436" s="9"/>
      <c r="F436" s="10"/>
      <c r="G436" s="96"/>
      <c r="H436" s="73"/>
      <c r="I436" s="97"/>
      <c r="J436" s="98"/>
      <c r="K436" s="99"/>
      <c r="L436" s="101"/>
    </row>
    <row r="437" spans="2:12" ht="15" customHeight="1">
      <c r="B437" s="8"/>
      <c r="C437" s="8"/>
      <c r="E437" s="9"/>
      <c r="F437" s="12" t="s">
        <v>15</v>
      </c>
      <c r="G437" s="102"/>
      <c r="H437" s="182">
        <f>SUMPRODUCT($G$432:$G$433,H432:H433)</f>
        <v>8025</v>
      </c>
      <c r="I437" s="241" t="s">
        <v>178</v>
      </c>
      <c r="J437" s="103">
        <f>SUMPRODUCT($G$432:$G$433,J432:J433)</f>
        <v>67.2</v>
      </c>
      <c r="K437" s="104">
        <f t="shared" ref="K437:L437" si="13">SUMPRODUCT($G$432:$G$433,K432:K433)</f>
        <v>0.17599999999999999</v>
      </c>
      <c r="L437" s="105">
        <f t="shared" si="13"/>
        <v>2</v>
      </c>
    </row>
    <row r="438" spans="2:12" ht="15" customHeight="1">
      <c r="B438" s="8"/>
      <c r="C438" s="8"/>
      <c r="E438" s="9"/>
      <c r="F438" s="12" t="s">
        <v>17</v>
      </c>
      <c r="G438" s="102"/>
      <c r="H438" s="183">
        <f>SUMPRODUCT($G$432,H432)+SUMPRODUCT($G$434,H434)</f>
        <v>11427</v>
      </c>
      <c r="I438" s="241"/>
      <c r="J438" s="103">
        <f>SUMPRODUCT($G$432,J432)+SUMPRODUCT($G$434,J434)</f>
        <v>69.5</v>
      </c>
      <c r="K438" s="104">
        <f t="shared" ref="K438:L438" si="14">SUMPRODUCT($G$432,K432)+SUMPRODUCT($G$434,K434)</f>
        <v>0.184</v>
      </c>
      <c r="L438" s="105">
        <f t="shared" si="14"/>
        <v>2</v>
      </c>
    </row>
    <row r="439" spans="2:12" ht="15" hidden="1" customHeight="1">
      <c r="B439" s="8"/>
      <c r="C439" s="8"/>
      <c r="E439" s="9"/>
      <c r="F439" s="10"/>
      <c r="G439" s="96"/>
      <c r="H439" s="73"/>
      <c r="I439" s="97"/>
      <c r="J439" s="98"/>
      <c r="K439" s="99"/>
      <c r="L439" s="101"/>
    </row>
    <row r="440" spans="2:12" ht="15" customHeight="1">
      <c r="B440" s="13"/>
      <c r="C440" s="13"/>
      <c r="D440" s="11"/>
      <c r="E440" s="9"/>
      <c r="F440" s="10"/>
      <c r="G440" s="123"/>
      <c r="H440" s="188"/>
      <c r="I440" s="124"/>
      <c r="J440" s="125"/>
      <c r="K440" s="126"/>
      <c r="L440" s="101"/>
    </row>
    <row r="441" spans="2:12" ht="15" customHeight="1">
      <c r="B441" s="31" t="s">
        <v>639</v>
      </c>
      <c r="C441" s="31"/>
      <c r="D441" s="31"/>
      <c r="E441" s="31"/>
      <c r="F441" s="31"/>
      <c r="G441" s="159"/>
      <c r="H441" s="202"/>
      <c r="I441" s="159"/>
      <c r="J441" s="160"/>
      <c r="K441" s="161"/>
      <c r="L441" s="162"/>
    </row>
    <row r="442" spans="2:12" ht="26.25" customHeight="1">
      <c r="B442"/>
      <c r="C442"/>
      <c r="D442"/>
      <c r="E442" s="7" t="s">
        <v>2</v>
      </c>
      <c r="F442" s="7" t="s">
        <v>3</v>
      </c>
      <c r="G442" s="7" t="s">
        <v>601</v>
      </c>
      <c r="H442" s="51" t="s">
        <v>599</v>
      </c>
      <c r="I442" s="7" t="s">
        <v>5</v>
      </c>
      <c r="J442" s="64" t="s">
        <v>600</v>
      </c>
      <c r="K442" s="58" t="s">
        <v>602</v>
      </c>
      <c r="L442" s="61" t="s">
        <v>603</v>
      </c>
    </row>
    <row r="443" spans="2:12" ht="15" customHeight="1">
      <c r="B443" s="13"/>
      <c r="C443" s="13"/>
      <c r="D443" s="11"/>
      <c r="E443" s="72" t="s">
        <v>183</v>
      </c>
      <c r="F443" s="10" t="s">
        <v>167</v>
      </c>
      <c r="G443" s="123">
        <v>1</v>
      </c>
      <c r="H443" s="73">
        <f>VLOOKUP(E443,'Артикулы и цены'!A:G,7,FALSE)</f>
        <v>6767</v>
      </c>
      <c r="I443" s="131" t="s">
        <v>347</v>
      </c>
      <c r="J443" s="98">
        <v>51.9</v>
      </c>
      <c r="K443" s="99">
        <v>0.1</v>
      </c>
      <c r="L443" s="100">
        <v>1</v>
      </c>
    </row>
    <row r="444" spans="2:12" ht="15" customHeight="1">
      <c r="B444" s="13"/>
      <c r="C444" s="13"/>
      <c r="D444" s="11"/>
      <c r="E444" s="9"/>
      <c r="F444" s="10"/>
      <c r="G444" s="123"/>
      <c r="H444" s="188"/>
      <c r="I444" s="124"/>
      <c r="J444" s="125"/>
      <c r="K444" s="126"/>
      <c r="L444" s="101"/>
    </row>
    <row r="445" spans="2:12" ht="15" customHeight="1">
      <c r="B445" s="13"/>
      <c r="C445" s="13"/>
      <c r="D445" s="11"/>
      <c r="E445" s="9"/>
      <c r="F445" s="10"/>
      <c r="G445" s="123"/>
      <c r="H445" s="188"/>
      <c r="I445" s="124"/>
      <c r="J445" s="125"/>
      <c r="K445" s="126"/>
      <c r="L445" s="101"/>
    </row>
    <row r="446" spans="2:12" ht="15" customHeight="1">
      <c r="B446" s="13"/>
      <c r="C446" s="13"/>
      <c r="D446" s="11"/>
      <c r="E446" s="9"/>
      <c r="F446" s="10"/>
      <c r="G446" s="123"/>
      <c r="H446" s="188"/>
      <c r="I446" s="124"/>
      <c r="J446" s="125"/>
      <c r="K446" s="126"/>
      <c r="L446" s="101"/>
    </row>
    <row r="447" spans="2:12" ht="15" customHeight="1">
      <c r="B447" s="13"/>
      <c r="C447" s="13"/>
      <c r="D447" s="11"/>
      <c r="E447" s="9"/>
      <c r="F447" s="10"/>
      <c r="G447" s="123"/>
      <c r="H447" s="188"/>
      <c r="I447" s="124"/>
      <c r="J447" s="125"/>
      <c r="K447" s="126"/>
      <c r="L447" s="101"/>
    </row>
    <row r="448" spans="2:12" ht="15" customHeight="1">
      <c r="B448" s="13"/>
      <c r="C448" s="13"/>
      <c r="D448" s="11"/>
      <c r="E448" s="9"/>
      <c r="F448" s="10"/>
      <c r="G448" s="123"/>
      <c r="H448" s="188"/>
      <c r="I448" s="124"/>
      <c r="J448" s="125"/>
      <c r="K448" s="126"/>
      <c r="L448" s="101"/>
    </row>
    <row r="449" spans="1:12" ht="15" customHeight="1">
      <c r="B449" s="15"/>
      <c r="C449" s="15"/>
      <c r="D449" s="16"/>
      <c r="E449" s="17"/>
      <c r="F449" s="18"/>
      <c r="G449" s="110"/>
      <c r="H449" s="185"/>
      <c r="I449" s="111"/>
      <c r="J449" s="112"/>
      <c r="K449" s="113"/>
      <c r="L449" s="114"/>
    </row>
    <row r="450" spans="1:12" s="39" customFormat="1">
      <c r="B450" s="240" t="s">
        <v>184</v>
      </c>
      <c r="C450" s="240"/>
      <c r="D450" s="240"/>
      <c r="E450" s="240"/>
      <c r="F450" s="240"/>
      <c r="G450" s="240"/>
      <c r="H450" s="240"/>
      <c r="I450" s="240"/>
      <c r="J450" s="240"/>
      <c r="K450" s="240"/>
      <c r="L450" s="240"/>
    </row>
    <row r="451" spans="1:12" s="3" customFormat="1" ht="10.5" customHeight="1">
      <c r="A451" s="1"/>
      <c r="B451" s="48" t="s">
        <v>640</v>
      </c>
      <c r="C451" s="48"/>
      <c r="D451" s="48"/>
      <c r="E451" s="48"/>
      <c r="F451" s="48"/>
      <c r="G451" s="132"/>
      <c r="H451" s="192"/>
      <c r="I451" s="132"/>
      <c r="J451" s="133"/>
      <c r="K451" s="134"/>
      <c r="L451" s="135"/>
    </row>
    <row r="452" spans="1:12" s="39" customFormat="1" ht="15.75" customHeight="1">
      <c r="A452" s="38"/>
      <c r="B452" s="48" t="s">
        <v>641</v>
      </c>
      <c r="C452" s="48"/>
      <c r="D452" s="48"/>
      <c r="E452" s="48"/>
      <c r="F452" s="48"/>
      <c r="G452" s="132"/>
      <c r="H452" s="192"/>
      <c r="I452" s="132"/>
      <c r="J452" s="133"/>
      <c r="K452" s="134"/>
      <c r="L452" s="135"/>
    </row>
    <row r="453" spans="1:12" s="39" customFormat="1" ht="15.75" customHeight="1">
      <c r="A453" s="38"/>
      <c r="B453" s="6" t="s">
        <v>609</v>
      </c>
      <c r="C453" s="40"/>
      <c r="D453" s="40"/>
      <c r="E453" s="40"/>
      <c r="F453" s="40"/>
      <c r="G453" s="155"/>
      <c r="H453" s="201"/>
      <c r="I453" s="155"/>
      <c r="J453" s="156"/>
      <c r="K453" s="157"/>
      <c r="L453" s="158"/>
    </row>
    <row r="454" spans="1:12" ht="24.95" customHeight="1">
      <c r="B454"/>
      <c r="C454"/>
      <c r="D454"/>
      <c r="E454" s="7" t="s">
        <v>2</v>
      </c>
      <c r="F454" s="7" t="s">
        <v>3</v>
      </c>
      <c r="G454" s="7" t="s">
        <v>601</v>
      </c>
      <c r="H454" s="51" t="s">
        <v>599</v>
      </c>
      <c r="I454" s="7" t="s">
        <v>5</v>
      </c>
      <c r="J454" s="64" t="s">
        <v>600</v>
      </c>
      <c r="K454" s="58" t="s">
        <v>602</v>
      </c>
      <c r="L454" s="61" t="s">
        <v>603</v>
      </c>
    </row>
    <row r="455" spans="1:12" ht="15" customHeight="1">
      <c r="B455" s="8"/>
      <c r="C455" s="8"/>
      <c r="E455" s="72" t="s">
        <v>185</v>
      </c>
      <c r="F455" s="10" t="s">
        <v>167</v>
      </c>
      <c r="G455" s="96">
        <v>1</v>
      </c>
      <c r="H455" s="73">
        <f>VLOOKUP(E455,'Артикулы и цены'!A:G,7,FALSE)</f>
        <v>6971</v>
      </c>
      <c r="I455" s="97"/>
      <c r="J455" s="98">
        <v>45.6</v>
      </c>
      <c r="K455" s="99">
        <v>0.1</v>
      </c>
      <c r="L455" s="100">
        <v>2</v>
      </c>
    </row>
    <row r="456" spans="1:12" ht="15" customHeight="1">
      <c r="B456" s="8"/>
      <c r="C456" s="8"/>
      <c r="E456" s="72" t="s">
        <v>130</v>
      </c>
      <c r="F456" s="10" t="s">
        <v>186</v>
      </c>
      <c r="G456" s="96">
        <v>4</v>
      </c>
      <c r="H456" s="73">
        <f>VLOOKUP(E456,'Артикулы и цены'!A:G,7,FALSE)</f>
        <v>516</v>
      </c>
      <c r="I456" s="97"/>
      <c r="J456" s="98">
        <v>1.5</v>
      </c>
      <c r="K456" s="99">
        <v>0.03</v>
      </c>
      <c r="L456" s="100">
        <v>1</v>
      </c>
    </row>
    <row r="457" spans="1:12" ht="15" customHeight="1">
      <c r="B457" s="8"/>
      <c r="C457" s="8"/>
      <c r="E457" s="72" t="s">
        <v>187</v>
      </c>
      <c r="F457" s="10" t="s">
        <v>188</v>
      </c>
      <c r="G457" s="96">
        <v>1</v>
      </c>
      <c r="H457" s="73">
        <f>VLOOKUP(E457,'Артикулы и цены'!A:G,7,FALSE)</f>
        <v>581</v>
      </c>
      <c r="I457" s="97"/>
      <c r="J457" s="98">
        <v>2.6</v>
      </c>
      <c r="K457" s="99">
        <v>6.0000000000000001E-3</v>
      </c>
      <c r="L457" s="100">
        <v>1</v>
      </c>
    </row>
    <row r="458" spans="1:12" ht="15" customHeight="1">
      <c r="B458" s="8"/>
      <c r="C458" s="8"/>
      <c r="E458" s="72" t="s">
        <v>132</v>
      </c>
      <c r="F458" s="10" t="s">
        <v>189</v>
      </c>
      <c r="G458" s="96">
        <v>4</v>
      </c>
      <c r="H458" s="73">
        <f>VLOOKUP(E458,'Артикулы и цены'!A:G,7,FALSE)</f>
        <v>911</v>
      </c>
      <c r="I458" s="97"/>
      <c r="J458" s="98">
        <v>1.5</v>
      </c>
      <c r="K458" s="99">
        <v>5.0000000000000001E-3</v>
      </c>
      <c r="L458" s="100">
        <v>1</v>
      </c>
    </row>
    <row r="459" spans="1:12" ht="15" customHeight="1">
      <c r="B459" s="8"/>
      <c r="C459" s="8"/>
      <c r="E459" s="72" t="s">
        <v>190</v>
      </c>
      <c r="F459" s="10" t="s">
        <v>191</v>
      </c>
      <c r="G459" s="96">
        <v>1</v>
      </c>
      <c r="H459" s="73">
        <f>VLOOKUP(E459,'Артикулы и цены'!A:G,7,FALSE)</f>
        <v>1471</v>
      </c>
      <c r="I459" s="97"/>
      <c r="J459" s="98">
        <v>3.1</v>
      </c>
      <c r="K459" s="99">
        <v>8.9999999999999993E-3</v>
      </c>
      <c r="L459" s="100">
        <v>1</v>
      </c>
    </row>
    <row r="460" spans="1:12" ht="15" customHeight="1">
      <c r="B460" s="8"/>
      <c r="C460" s="8"/>
      <c r="E460" s="9"/>
      <c r="F460" s="10"/>
      <c r="G460" s="96"/>
      <c r="H460" s="73"/>
      <c r="I460" s="97"/>
      <c r="J460" s="98"/>
      <c r="K460" s="99"/>
      <c r="L460" s="101"/>
    </row>
    <row r="461" spans="1:12" ht="15" customHeight="1">
      <c r="B461" s="8"/>
      <c r="C461" s="8"/>
      <c r="E461" s="9"/>
      <c r="F461" s="12" t="s">
        <v>15</v>
      </c>
      <c r="G461" s="102"/>
      <c r="H461" s="182">
        <f>SUMPRODUCT($G$455:$G$457,H455:H457)</f>
        <v>9616</v>
      </c>
      <c r="I461" s="241" t="s">
        <v>192</v>
      </c>
      <c r="J461" s="103">
        <f>SUMPRODUCT($G$455:$G$457,J455:J457)</f>
        <v>54.2</v>
      </c>
      <c r="K461" s="104">
        <f t="shared" ref="K461" si="15">SUMPRODUCT($G$455:$G$457,K455:K457)</f>
        <v>0.22600000000000001</v>
      </c>
      <c r="L461" s="105">
        <f>SUMPRODUCT($G$455:$G$457,L455:L457)</f>
        <v>7</v>
      </c>
    </row>
    <row r="462" spans="1:12" ht="15" customHeight="1">
      <c r="B462" s="8"/>
      <c r="C462" s="8"/>
      <c r="E462" s="9"/>
      <c r="F462" s="12" t="s">
        <v>17</v>
      </c>
      <c r="G462" s="102"/>
      <c r="H462" s="183">
        <f>SUMPRODUCT($G$455,H455)+SUMPRODUCT($G$458:$G$459,H458:H459)</f>
        <v>12086</v>
      </c>
      <c r="I462" s="241"/>
      <c r="J462" s="103">
        <f>SUMPRODUCT($G$455,J455)+SUMPRODUCT($G$458:$G$459,J458:J459)</f>
        <v>54.7</v>
      </c>
      <c r="K462" s="104">
        <f t="shared" ref="K462:L462" si="16">SUMPRODUCT($G$455,K455)+SUMPRODUCT($G$458:$G$459,K458:K459)</f>
        <v>0.129</v>
      </c>
      <c r="L462" s="105">
        <f t="shared" si="16"/>
        <v>7</v>
      </c>
    </row>
    <row r="463" spans="1:12" ht="15" customHeight="1">
      <c r="B463" s="8"/>
      <c r="C463" s="8"/>
      <c r="E463" s="9"/>
      <c r="F463" s="10"/>
      <c r="G463" s="96"/>
      <c r="H463" s="73"/>
      <c r="I463" s="97"/>
      <c r="J463" s="98"/>
      <c r="K463" s="99"/>
      <c r="L463" s="101"/>
    </row>
    <row r="464" spans="1:12" ht="15" customHeight="1">
      <c r="B464" s="15"/>
      <c r="C464" s="15"/>
      <c r="D464" s="16"/>
      <c r="E464" s="17"/>
      <c r="F464" s="18"/>
      <c r="G464" s="110"/>
      <c r="H464" s="185"/>
      <c r="I464" s="111"/>
      <c r="J464" s="112"/>
      <c r="K464" s="113"/>
      <c r="L464" s="114"/>
    </row>
    <row r="465" spans="2:12" ht="24.95" customHeight="1">
      <c r="B465"/>
      <c r="C465"/>
      <c r="D465"/>
      <c r="E465" s="7" t="s">
        <v>2</v>
      </c>
      <c r="F465" s="7" t="s">
        <v>3</v>
      </c>
      <c r="G465" s="7" t="s">
        <v>601</v>
      </c>
      <c r="H465" s="51" t="s">
        <v>599</v>
      </c>
      <c r="I465" s="7" t="s">
        <v>5</v>
      </c>
      <c r="J465" s="64" t="s">
        <v>600</v>
      </c>
      <c r="K465" s="58" t="s">
        <v>602</v>
      </c>
      <c r="L465" s="61" t="s">
        <v>603</v>
      </c>
    </row>
    <row r="466" spans="2:12" ht="15" customHeight="1">
      <c r="B466" s="8"/>
      <c r="C466" s="8"/>
      <c r="E466" s="72" t="s">
        <v>193</v>
      </c>
      <c r="F466" s="10" t="s">
        <v>167</v>
      </c>
      <c r="G466" s="96">
        <v>1</v>
      </c>
      <c r="H466" s="73">
        <f>VLOOKUP(E466,'Артикулы и цены'!A:G,7,FALSE)</f>
        <v>5836</v>
      </c>
      <c r="I466" s="97"/>
      <c r="J466" s="98">
        <v>39.700000000000003</v>
      </c>
      <c r="K466" s="99">
        <v>0.09</v>
      </c>
      <c r="L466" s="100">
        <v>2</v>
      </c>
    </row>
    <row r="467" spans="2:12" ht="15" customHeight="1">
      <c r="B467" s="8"/>
      <c r="C467" s="8"/>
      <c r="E467" s="72" t="s">
        <v>130</v>
      </c>
      <c r="F467" s="10" t="s">
        <v>131</v>
      </c>
      <c r="G467" s="96">
        <v>3</v>
      </c>
      <c r="H467" s="73">
        <f>VLOOKUP(E467,'Артикулы и цены'!A:G,7,FALSE)</f>
        <v>516</v>
      </c>
      <c r="I467" s="97"/>
      <c r="J467" s="98">
        <v>1.5</v>
      </c>
      <c r="K467" s="99">
        <v>0.03</v>
      </c>
      <c r="L467" s="100">
        <v>1</v>
      </c>
    </row>
    <row r="468" spans="2:12" ht="15" customHeight="1">
      <c r="B468" s="8"/>
      <c r="C468" s="8"/>
      <c r="E468" s="72" t="s">
        <v>132</v>
      </c>
      <c r="F468" s="10" t="s">
        <v>133</v>
      </c>
      <c r="G468" s="96">
        <v>3</v>
      </c>
      <c r="H468" s="73">
        <f>VLOOKUP(E468,'Артикулы и цены'!A:G,7,FALSE)</f>
        <v>911</v>
      </c>
      <c r="I468" s="97"/>
      <c r="J468" s="98">
        <v>1.5</v>
      </c>
      <c r="K468" s="99">
        <v>5.0000000000000001E-3</v>
      </c>
      <c r="L468" s="100">
        <v>1</v>
      </c>
    </row>
    <row r="469" spans="2:12" ht="15" customHeight="1">
      <c r="B469" s="8"/>
      <c r="C469" s="8"/>
      <c r="E469" s="9"/>
      <c r="F469" s="10"/>
      <c r="G469" s="96"/>
      <c r="H469" s="73"/>
      <c r="I469" s="97"/>
      <c r="J469" s="98"/>
      <c r="K469" s="99"/>
      <c r="L469" s="101"/>
    </row>
    <row r="470" spans="2:12" ht="15" customHeight="1">
      <c r="B470" s="8"/>
      <c r="C470" s="8"/>
      <c r="E470" s="9"/>
      <c r="F470" s="12" t="s">
        <v>15</v>
      </c>
      <c r="G470" s="102"/>
      <c r="H470" s="182">
        <f>SUMPRODUCT($G$466:$G$467,H466:H467)</f>
        <v>7384</v>
      </c>
      <c r="I470" s="241" t="s">
        <v>192</v>
      </c>
      <c r="J470" s="103">
        <f>SUMPRODUCT($G$466:$G$467,J466:J467)</f>
        <v>44.2</v>
      </c>
      <c r="K470" s="104">
        <f t="shared" ref="K470:L470" si="17">SUMPRODUCT($G$466:$G$467,K466:K467)</f>
        <v>0.18</v>
      </c>
      <c r="L470" s="105">
        <f t="shared" si="17"/>
        <v>5</v>
      </c>
    </row>
    <row r="471" spans="2:12" ht="15" customHeight="1">
      <c r="B471" s="8"/>
      <c r="C471" s="8"/>
      <c r="E471" s="9"/>
      <c r="F471" s="12" t="s">
        <v>17</v>
      </c>
      <c r="G471" s="102"/>
      <c r="H471" s="183">
        <f>SUMPRODUCT($G$466,H466)+SUMPRODUCT($G$468,H468)</f>
        <v>8569</v>
      </c>
      <c r="I471" s="241"/>
      <c r="J471" s="103">
        <f>SUMPRODUCT($G$466,J466)+SUMPRODUCT($G$468,J468)</f>
        <v>44.2</v>
      </c>
      <c r="K471" s="104">
        <f t="shared" ref="K471:L471" si="18">SUMPRODUCT($G$466,K466)+SUMPRODUCT($G$468,K468)</f>
        <v>0.105</v>
      </c>
      <c r="L471" s="105">
        <f t="shared" si="18"/>
        <v>5</v>
      </c>
    </row>
    <row r="472" spans="2:12" ht="15" customHeight="1">
      <c r="B472" s="8"/>
      <c r="C472" s="8"/>
      <c r="E472" s="9"/>
      <c r="F472" s="10"/>
      <c r="G472" s="96"/>
      <c r="H472" s="73"/>
      <c r="I472" s="97"/>
      <c r="J472" s="98"/>
      <c r="K472" s="99"/>
      <c r="L472" s="101"/>
    </row>
    <row r="473" spans="2:12" ht="15" customHeight="1">
      <c r="B473" s="15"/>
      <c r="C473" s="15"/>
      <c r="D473" s="16"/>
      <c r="E473" s="17"/>
      <c r="F473" s="18"/>
      <c r="G473" s="110"/>
      <c r="H473" s="185"/>
      <c r="I473" s="111"/>
      <c r="J473" s="112"/>
      <c r="K473" s="113"/>
      <c r="L473" s="114"/>
    </row>
    <row r="474" spans="2:12" ht="24.95" customHeight="1">
      <c r="B474"/>
      <c r="C474"/>
      <c r="D474"/>
      <c r="E474" s="7" t="s">
        <v>2</v>
      </c>
      <c r="F474" s="7" t="s">
        <v>3</v>
      </c>
      <c r="G474" s="7" t="s">
        <v>601</v>
      </c>
      <c r="H474" s="51" t="s">
        <v>599</v>
      </c>
      <c r="I474" s="7" t="s">
        <v>5</v>
      </c>
      <c r="J474" s="64" t="s">
        <v>600</v>
      </c>
      <c r="K474" s="58" t="s">
        <v>602</v>
      </c>
      <c r="L474" s="61" t="s">
        <v>603</v>
      </c>
    </row>
    <row r="475" spans="2:12" ht="15" customHeight="1">
      <c r="B475" s="8"/>
      <c r="C475" s="8"/>
      <c r="E475" s="72" t="s">
        <v>194</v>
      </c>
      <c r="F475" s="10" t="s">
        <v>167</v>
      </c>
      <c r="G475" s="96">
        <v>1</v>
      </c>
      <c r="H475" s="73">
        <f>VLOOKUP(E475,'Артикулы и цены'!A:G,7,FALSE)</f>
        <v>4590</v>
      </c>
      <c r="I475" s="97"/>
      <c r="J475" s="98">
        <v>27.7</v>
      </c>
      <c r="K475" s="99">
        <v>5.5E-2</v>
      </c>
      <c r="L475" s="100">
        <v>1</v>
      </c>
    </row>
    <row r="476" spans="2:12" ht="15" customHeight="1">
      <c r="B476" s="8"/>
      <c r="C476" s="8"/>
      <c r="E476" s="72" t="s">
        <v>195</v>
      </c>
      <c r="F476" s="10" t="s">
        <v>175</v>
      </c>
      <c r="G476" s="96">
        <v>1</v>
      </c>
      <c r="H476" s="73">
        <f>VLOOKUP(E476,'Артикулы и цены'!A:G,7,FALSE)</f>
        <v>1089</v>
      </c>
      <c r="I476" s="97"/>
      <c r="J476" s="98">
        <v>7.3</v>
      </c>
      <c r="K476" s="99">
        <v>1.9E-2</v>
      </c>
      <c r="L476" s="100">
        <v>1</v>
      </c>
    </row>
    <row r="477" spans="2:12" ht="15" customHeight="1">
      <c r="B477" s="8"/>
      <c r="C477" s="8"/>
      <c r="E477" s="72" t="s">
        <v>196</v>
      </c>
      <c r="F477" s="10" t="s">
        <v>177</v>
      </c>
      <c r="G477" s="96">
        <v>1</v>
      </c>
      <c r="H477" s="73">
        <f>VLOOKUP(E477,'Артикулы и цены'!A:G,7,FALSE)</f>
        <v>3586</v>
      </c>
      <c r="I477" s="97"/>
      <c r="J477" s="98">
        <v>9.4</v>
      </c>
      <c r="K477" s="99">
        <v>2.1999999999999999E-2</v>
      </c>
      <c r="L477" s="100">
        <v>1</v>
      </c>
    </row>
    <row r="478" spans="2:12" ht="15" customHeight="1">
      <c r="B478" s="8"/>
      <c r="C478" s="8"/>
      <c r="E478" s="9"/>
      <c r="F478" s="10"/>
      <c r="G478" s="96"/>
      <c r="H478" s="73"/>
      <c r="I478" s="97"/>
      <c r="J478" s="98"/>
      <c r="K478" s="99"/>
      <c r="L478" s="101"/>
    </row>
    <row r="479" spans="2:12" ht="15" customHeight="1">
      <c r="B479" s="8"/>
      <c r="C479" s="8"/>
      <c r="E479" s="9"/>
      <c r="F479" s="12" t="s">
        <v>15</v>
      </c>
      <c r="G479" s="102"/>
      <c r="H479" s="182">
        <f>SUMPRODUCT($G$475:$G$476,H475:H476)</f>
        <v>5679</v>
      </c>
      <c r="I479" s="241" t="s">
        <v>192</v>
      </c>
      <c r="J479" s="103">
        <f>SUMPRODUCT($G$475:$G$476,J475:J476)</f>
        <v>35</v>
      </c>
      <c r="K479" s="104">
        <f t="shared" ref="K479:L479" si="19">SUMPRODUCT($G$475:$G$476,K475:K476)</f>
        <v>7.3999999999999996E-2</v>
      </c>
      <c r="L479" s="105">
        <f t="shared" si="19"/>
        <v>2</v>
      </c>
    </row>
    <row r="480" spans="2:12" ht="15" customHeight="1">
      <c r="B480" s="8"/>
      <c r="C480" s="8"/>
      <c r="E480" s="9"/>
      <c r="F480" s="12" t="s">
        <v>17</v>
      </c>
      <c r="G480" s="102"/>
      <c r="H480" s="183">
        <f>SUMPRODUCT($G$475,H475)+SUMPRODUCT($G$477,H477)</f>
        <v>8176</v>
      </c>
      <c r="I480" s="241"/>
      <c r="J480" s="103">
        <f>SUMPRODUCT($G$475,J475)+SUMPRODUCT($G$477,J477)</f>
        <v>37.1</v>
      </c>
      <c r="K480" s="104">
        <f t="shared" ref="K480:L480" si="20">SUMPRODUCT($G$475,K475)+SUMPRODUCT($G$477,K477)</f>
        <v>7.6999999999999999E-2</v>
      </c>
      <c r="L480" s="105">
        <f t="shared" si="20"/>
        <v>2</v>
      </c>
    </row>
    <row r="481" spans="1:12" ht="15" customHeight="1">
      <c r="B481" s="8"/>
      <c r="C481" s="8"/>
      <c r="E481" s="9"/>
      <c r="F481" s="10"/>
      <c r="G481" s="96"/>
      <c r="H481" s="73"/>
      <c r="I481" s="97"/>
      <c r="J481" s="98"/>
      <c r="K481" s="99"/>
      <c r="L481" s="101"/>
    </row>
    <row r="482" spans="1:12" ht="15" customHeight="1">
      <c r="B482" s="13"/>
      <c r="C482" s="13"/>
      <c r="D482" s="11"/>
      <c r="E482" s="17"/>
      <c r="F482" s="18"/>
      <c r="G482" s="110"/>
      <c r="H482" s="185"/>
      <c r="I482" s="111"/>
      <c r="J482" s="112"/>
      <c r="K482" s="113"/>
      <c r="L482" s="114"/>
    </row>
    <row r="483" spans="1:12" ht="15" customHeight="1">
      <c r="B483" s="8"/>
      <c r="C483" s="8"/>
      <c r="E483" s="72" t="s">
        <v>194</v>
      </c>
      <c r="F483" s="10" t="s">
        <v>167</v>
      </c>
      <c r="G483" s="96">
        <v>1</v>
      </c>
      <c r="H483" s="73">
        <f>VLOOKUP(E483,'Артикулы и цены'!A:G,7,FALSE)</f>
        <v>4590</v>
      </c>
      <c r="I483" s="97"/>
      <c r="J483" s="98">
        <v>27.7</v>
      </c>
      <c r="K483" s="99">
        <v>5.5E-2</v>
      </c>
      <c r="L483" s="100">
        <v>1</v>
      </c>
    </row>
    <row r="484" spans="1:12" ht="15" customHeight="1">
      <c r="B484" s="8"/>
      <c r="C484" s="8"/>
      <c r="E484" s="72" t="s">
        <v>197</v>
      </c>
      <c r="F484" s="10" t="s">
        <v>180</v>
      </c>
      <c r="G484" s="96">
        <v>1</v>
      </c>
      <c r="H484" s="73">
        <f>VLOOKUP(E484,'Артикулы и цены'!A:G,7,FALSE)</f>
        <v>1089</v>
      </c>
      <c r="I484" s="97"/>
      <c r="J484" s="98">
        <v>7.3</v>
      </c>
      <c r="K484" s="99">
        <v>1.9E-2</v>
      </c>
      <c r="L484" s="100">
        <v>1</v>
      </c>
    </row>
    <row r="485" spans="1:12" ht="15" customHeight="1">
      <c r="B485" s="8"/>
      <c r="C485" s="8"/>
      <c r="E485" s="72" t="s">
        <v>198</v>
      </c>
      <c r="F485" s="10" t="s">
        <v>182</v>
      </c>
      <c r="G485" s="96">
        <v>1</v>
      </c>
      <c r="H485" s="73">
        <f>VLOOKUP(E485,'Артикулы и цены'!A:G,7,FALSE)</f>
        <v>3586</v>
      </c>
      <c r="I485" s="97"/>
      <c r="J485" s="98">
        <v>9.4</v>
      </c>
      <c r="K485" s="99">
        <v>2.1999999999999999E-2</v>
      </c>
      <c r="L485" s="100">
        <v>1</v>
      </c>
    </row>
    <row r="486" spans="1:12" ht="15" customHeight="1">
      <c r="B486" s="8"/>
      <c r="C486" s="8"/>
      <c r="E486" s="9"/>
      <c r="F486" s="10"/>
      <c r="G486" s="96"/>
      <c r="H486" s="73"/>
      <c r="I486" s="97"/>
      <c r="J486" s="98"/>
      <c r="K486" s="99"/>
      <c r="L486" s="101"/>
    </row>
    <row r="487" spans="1:12" ht="15" customHeight="1">
      <c r="B487" s="8"/>
      <c r="C487" s="8"/>
      <c r="E487" s="9"/>
      <c r="F487" s="12" t="s">
        <v>15</v>
      </c>
      <c r="G487" s="102"/>
      <c r="H487" s="182">
        <f>SUMPRODUCT($G$483:$G$484,H483:H484)</f>
        <v>5679</v>
      </c>
      <c r="I487" s="241" t="s">
        <v>192</v>
      </c>
      <c r="J487" s="103">
        <f>SUMPRODUCT($G$483:$G$484,J483:J484)</f>
        <v>35</v>
      </c>
      <c r="K487" s="104">
        <f t="shared" ref="K487:L487" si="21">SUMPRODUCT($G$483:$G$484,K483:K484)</f>
        <v>7.3999999999999996E-2</v>
      </c>
      <c r="L487" s="105">
        <f t="shared" si="21"/>
        <v>2</v>
      </c>
    </row>
    <row r="488" spans="1:12" ht="15" customHeight="1">
      <c r="B488" s="8"/>
      <c r="C488" s="8"/>
      <c r="E488" s="9"/>
      <c r="F488" s="12" t="s">
        <v>17</v>
      </c>
      <c r="G488" s="102"/>
      <c r="H488" s="183">
        <f>SUMPRODUCT($G$483,H483)+SUMPRODUCT($G$485,H485)</f>
        <v>8176</v>
      </c>
      <c r="I488" s="241"/>
      <c r="J488" s="103">
        <f>SUMPRODUCT($G$483,J483)+SUMPRODUCT($G$485,J485)</f>
        <v>37.1</v>
      </c>
      <c r="K488" s="104">
        <f t="shared" ref="K488:L488" si="22">SUMPRODUCT($G$483,K483)+SUMPRODUCT($G$485,K485)</f>
        <v>7.6999999999999999E-2</v>
      </c>
      <c r="L488" s="105">
        <f t="shared" si="22"/>
        <v>2</v>
      </c>
    </row>
    <row r="489" spans="1:12" ht="15" customHeight="1">
      <c r="B489" s="8"/>
      <c r="C489" s="8"/>
      <c r="E489" s="9"/>
      <c r="F489" s="10"/>
      <c r="G489" s="96"/>
      <c r="H489" s="73"/>
      <c r="I489" s="97"/>
      <c r="J489" s="98"/>
      <c r="K489" s="99"/>
      <c r="L489" s="101"/>
    </row>
    <row r="490" spans="1:12" ht="15" customHeight="1">
      <c r="B490" s="15"/>
      <c r="C490" s="15"/>
      <c r="D490" s="16"/>
      <c r="E490" s="17"/>
      <c r="F490" s="18"/>
      <c r="G490" s="110"/>
      <c r="H490" s="185"/>
      <c r="I490" s="111"/>
      <c r="J490" s="112"/>
      <c r="K490" s="113"/>
      <c r="L490" s="114"/>
    </row>
    <row r="491" spans="1:12" s="3" customFormat="1">
      <c r="A491" s="1"/>
      <c r="B491" s="6" t="s">
        <v>639</v>
      </c>
      <c r="C491" s="6"/>
      <c r="D491" s="6"/>
      <c r="E491" s="6"/>
      <c r="F491" s="6"/>
      <c r="G491" s="115"/>
      <c r="H491" s="186"/>
      <c r="I491" s="115"/>
      <c r="J491" s="116"/>
      <c r="K491" s="117"/>
      <c r="L491" s="118"/>
    </row>
    <row r="492" spans="1:12" ht="24.95" customHeight="1">
      <c r="B492"/>
      <c r="C492"/>
      <c r="D492"/>
      <c r="E492" s="7" t="s">
        <v>2</v>
      </c>
      <c r="F492" s="7" t="s">
        <v>3</v>
      </c>
      <c r="G492" s="7" t="s">
        <v>601</v>
      </c>
      <c r="H492" s="51" t="s">
        <v>599</v>
      </c>
      <c r="I492" s="7" t="s">
        <v>5</v>
      </c>
      <c r="J492" s="64" t="s">
        <v>600</v>
      </c>
      <c r="K492" s="58" t="s">
        <v>602</v>
      </c>
      <c r="L492" s="61" t="s">
        <v>603</v>
      </c>
    </row>
    <row r="493" spans="1:12" ht="15" customHeight="1">
      <c r="B493" s="8"/>
      <c r="C493" s="8"/>
      <c r="D493" s="9"/>
      <c r="E493" s="72" t="s">
        <v>199</v>
      </c>
      <c r="F493" s="10" t="s">
        <v>167</v>
      </c>
      <c r="G493" s="96">
        <v>1</v>
      </c>
      <c r="H493" s="73">
        <f>VLOOKUP(E493,'Артикулы и цены'!A:G,7,FALSE)</f>
        <v>4825</v>
      </c>
      <c r="I493" s="131" t="s">
        <v>348</v>
      </c>
      <c r="J493" s="98">
        <v>33.700000000000003</v>
      </c>
      <c r="K493" s="99">
        <v>7.8E-2</v>
      </c>
      <c r="L493" s="100">
        <v>1</v>
      </c>
    </row>
    <row r="494" spans="1:12" s="11" customFormat="1" ht="15" customHeight="1">
      <c r="A494" s="1"/>
      <c r="B494" s="13"/>
      <c r="C494" s="13"/>
      <c r="E494" s="72"/>
      <c r="F494" s="10"/>
      <c r="G494" s="123"/>
      <c r="H494" s="188"/>
      <c r="I494" s="124"/>
      <c r="J494" s="125"/>
      <c r="K494" s="126"/>
      <c r="L494" s="101"/>
    </row>
    <row r="495" spans="1:12" s="11" customFormat="1" ht="15" customHeight="1">
      <c r="A495" s="1"/>
      <c r="B495" s="13"/>
      <c r="C495" s="13"/>
      <c r="E495" s="72"/>
      <c r="F495" s="10"/>
      <c r="G495" s="123"/>
      <c r="H495" s="188"/>
      <c r="I495" s="124"/>
      <c r="J495" s="125"/>
      <c r="K495" s="126"/>
      <c r="L495" s="101"/>
    </row>
    <row r="496" spans="1:12" s="11" customFormat="1" ht="15" customHeight="1">
      <c r="A496" s="1"/>
      <c r="B496" s="13"/>
      <c r="C496" s="13"/>
      <c r="E496" s="9"/>
      <c r="F496" s="10"/>
      <c r="G496" s="123"/>
      <c r="H496" s="188"/>
      <c r="I496" s="124"/>
      <c r="J496" s="125"/>
      <c r="K496" s="126"/>
      <c r="L496" s="101"/>
    </row>
    <row r="497" spans="1:12" s="11" customFormat="1" ht="15" customHeight="1">
      <c r="A497" s="1"/>
      <c r="B497" s="13"/>
      <c r="C497" s="13"/>
      <c r="E497" s="9"/>
      <c r="F497" s="10"/>
      <c r="G497" s="123"/>
      <c r="H497" s="188"/>
      <c r="I497" s="124"/>
      <c r="J497" s="125"/>
      <c r="K497" s="126"/>
      <c r="L497" s="101"/>
    </row>
    <row r="498" spans="1:12" ht="15" customHeight="1">
      <c r="B498" s="15"/>
      <c r="C498" s="15"/>
      <c r="D498" s="16"/>
      <c r="E498" s="17"/>
      <c r="F498" s="18"/>
      <c r="G498" s="110"/>
      <c r="H498" s="185"/>
      <c r="I498" s="111"/>
      <c r="J498" s="112"/>
      <c r="K498" s="113"/>
      <c r="L498" s="114"/>
    </row>
    <row r="499" spans="1:12" s="39" customFormat="1">
      <c r="B499" s="240" t="s">
        <v>200</v>
      </c>
      <c r="C499" s="240"/>
      <c r="D499" s="240"/>
      <c r="E499" s="240"/>
      <c r="F499" s="240"/>
      <c r="G499" s="240"/>
      <c r="H499" s="240"/>
      <c r="I499" s="240"/>
      <c r="J499" s="240"/>
      <c r="K499" s="240"/>
      <c r="L499" s="240"/>
    </row>
    <row r="500" spans="1:12" s="3" customFormat="1">
      <c r="A500" s="1"/>
      <c r="B500" s="6" t="s">
        <v>642</v>
      </c>
      <c r="C500" s="6"/>
      <c r="D500" s="6"/>
      <c r="E500" s="6"/>
      <c r="F500" s="6"/>
      <c r="G500" s="115"/>
      <c r="H500" s="186"/>
      <c r="I500" s="115"/>
      <c r="J500" s="116"/>
      <c r="K500" s="117"/>
      <c r="L500" s="118"/>
    </row>
    <row r="501" spans="1:12" ht="24.95" customHeight="1">
      <c r="B501"/>
      <c r="C501"/>
      <c r="D501"/>
      <c r="E501" s="7" t="s">
        <v>2</v>
      </c>
      <c r="F501" s="7" t="s">
        <v>3</v>
      </c>
      <c r="G501" s="7" t="s">
        <v>601</v>
      </c>
      <c r="H501" s="51" t="s">
        <v>599</v>
      </c>
      <c r="I501" s="7" t="s">
        <v>5</v>
      </c>
      <c r="J501" s="64" t="s">
        <v>600</v>
      </c>
      <c r="K501" s="58" t="s">
        <v>602</v>
      </c>
      <c r="L501" s="61" t="s">
        <v>603</v>
      </c>
    </row>
    <row r="502" spans="1:12" ht="15" customHeight="1">
      <c r="B502" s="8"/>
      <c r="C502" s="8"/>
      <c r="D502" s="9"/>
      <c r="E502" s="72" t="s">
        <v>201</v>
      </c>
      <c r="F502" s="10" t="s">
        <v>202</v>
      </c>
      <c r="G502" s="96">
        <v>1</v>
      </c>
      <c r="H502" s="73">
        <f>VLOOKUP(E502,'Артикулы и цены'!A:G,7,FALSE)</f>
        <v>4194</v>
      </c>
      <c r="I502" s="131" t="s">
        <v>349</v>
      </c>
      <c r="J502" s="98">
        <v>29.2</v>
      </c>
      <c r="K502" s="99">
        <v>0.06</v>
      </c>
      <c r="L502" s="100">
        <v>1</v>
      </c>
    </row>
    <row r="503" spans="1:12" s="11" customFormat="1" ht="15" customHeight="1">
      <c r="A503" s="1"/>
      <c r="B503" s="13"/>
      <c r="C503" s="13"/>
      <c r="E503" s="72"/>
      <c r="F503" s="10"/>
      <c r="G503" s="123"/>
      <c r="H503" s="188"/>
      <c r="I503" s="124"/>
      <c r="J503" s="125"/>
      <c r="K503" s="126"/>
      <c r="L503" s="101"/>
    </row>
    <row r="504" spans="1:12" s="11" customFormat="1" ht="15" customHeight="1">
      <c r="A504" s="1"/>
      <c r="B504" s="13"/>
      <c r="C504" s="13"/>
      <c r="E504" s="72"/>
      <c r="F504" s="10"/>
      <c r="G504" s="123"/>
      <c r="H504" s="188"/>
      <c r="I504" s="124"/>
      <c r="J504" s="125"/>
      <c r="K504" s="126"/>
      <c r="L504" s="101"/>
    </row>
    <row r="505" spans="1:12" s="11" customFormat="1" ht="15" customHeight="1">
      <c r="A505" s="1"/>
      <c r="B505" s="13"/>
      <c r="C505" s="13"/>
      <c r="E505" s="9"/>
      <c r="F505" s="10"/>
      <c r="G505" s="123"/>
      <c r="H505" s="188"/>
      <c r="I505" s="124"/>
      <c r="J505" s="125"/>
      <c r="K505" s="126"/>
      <c r="L505" s="101"/>
    </row>
    <row r="506" spans="1:12" s="11" customFormat="1" ht="15" customHeight="1">
      <c r="A506" s="1"/>
      <c r="B506" s="13"/>
      <c r="C506" s="13"/>
      <c r="E506" s="9"/>
      <c r="F506" s="10"/>
      <c r="G506" s="123"/>
      <c r="H506" s="188"/>
      <c r="I506" s="124"/>
      <c r="J506" s="125"/>
      <c r="K506" s="126"/>
      <c r="L506" s="101"/>
    </row>
    <row r="507" spans="1:12" ht="15" customHeight="1">
      <c r="B507" s="15"/>
      <c r="C507" s="15"/>
      <c r="D507" s="16"/>
      <c r="E507" s="17"/>
      <c r="F507" s="18"/>
      <c r="G507" s="110"/>
      <c r="H507" s="185"/>
      <c r="I507" s="111"/>
      <c r="J507" s="112"/>
      <c r="K507" s="113"/>
      <c r="L507" s="114"/>
    </row>
    <row r="508" spans="1:12" s="39" customFormat="1">
      <c r="B508" s="240" t="s">
        <v>203</v>
      </c>
      <c r="C508" s="240"/>
      <c r="D508" s="240"/>
      <c r="E508" s="240"/>
      <c r="F508" s="240"/>
      <c r="G508" s="240"/>
      <c r="H508" s="240"/>
      <c r="I508" s="240"/>
      <c r="J508" s="240"/>
      <c r="K508" s="240"/>
      <c r="L508" s="240"/>
    </row>
    <row r="509" spans="1:12" s="3" customFormat="1" ht="13.5" customHeight="1">
      <c r="A509" s="1"/>
      <c r="B509" s="48" t="s">
        <v>638</v>
      </c>
      <c r="C509" s="48"/>
      <c r="D509" s="48"/>
      <c r="E509" s="48"/>
      <c r="F509" s="48"/>
      <c r="G509" s="132"/>
      <c r="H509" s="192"/>
      <c r="I509" s="132"/>
      <c r="J509" s="133"/>
      <c r="K509" s="134"/>
      <c r="L509" s="135"/>
    </row>
    <row r="510" spans="1:12" s="39" customFormat="1" ht="14.25" customHeight="1">
      <c r="A510" s="38"/>
      <c r="B510" s="48" t="s">
        <v>643</v>
      </c>
      <c r="C510" s="36"/>
      <c r="D510" s="36"/>
      <c r="E510" s="36"/>
      <c r="F510" s="36"/>
      <c r="G510" s="150"/>
      <c r="H510" s="200"/>
      <c r="I510" s="150"/>
      <c r="J510" s="151"/>
      <c r="K510" s="152"/>
      <c r="L510" s="153"/>
    </row>
    <row r="511" spans="1:12" s="39" customFormat="1" ht="13.5" customHeight="1">
      <c r="A511" s="38"/>
      <c r="B511" s="6" t="s">
        <v>610</v>
      </c>
      <c r="C511" s="40"/>
      <c r="D511" s="40"/>
      <c r="E511" s="40"/>
      <c r="F511" s="40"/>
      <c r="G511" s="155"/>
      <c r="H511" s="201"/>
      <c r="I511" s="155"/>
      <c r="J511" s="156"/>
      <c r="K511" s="157"/>
      <c r="L511" s="158"/>
    </row>
    <row r="512" spans="1:12" ht="24.95" customHeight="1">
      <c r="B512"/>
      <c r="C512"/>
      <c r="D512"/>
      <c r="E512" s="7" t="s">
        <v>2</v>
      </c>
      <c r="F512" s="7" t="s">
        <v>3</v>
      </c>
      <c r="G512" s="7" t="s">
        <v>601</v>
      </c>
      <c r="H512" s="51" t="s">
        <v>599</v>
      </c>
      <c r="I512" s="7" t="s">
        <v>5</v>
      </c>
      <c r="J512" s="64" t="s">
        <v>600</v>
      </c>
      <c r="K512" s="58" t="s">
        <v>602</v>
      </c>
      <c r="L512" s="61" t="s">
        <v>603</v>
      </c>
    </row>
    <row r="513" spans="1:12" ht="15" customHeight="1">
      <c r="B513" s="8"/>
      <c r="C513" s="8"/>
      <c r="E513" s="72" t="s">
        <v>204</v>
      </c>
      <c r="F513" s="10" t="s">
        <v>167</v>
      </c>
      <c r="G513" s="96">
        <v>1</v>
      </c>
      <c r="H513" s="73">
        <f>VLOOKUP(E513,'Артикулы и цены'!A:G,7,FALSE)</f>
        <v>6423</v>
      </c>
      <c r="I513" s="97"/>
      <c r="J513" s="98">
        <v>44.1</v>
      </c>
      <c r="K513" s="99">
        <v>0.1</v>
      </c>
      <c r="L513" s="100">
        <v>1</v>
      </c>
    </row>
    <row r="514" spans="1:12" ht="15" customHeight="1">
      <c r="B514" s="8"/>
      <c r="C514" s="8"/>
      <c r="E514" s="72" t="s">
        <v>205</v>
      </c>
      <c r="F514" s="10" t="s">
        <v>206</v>
      </c>
      <c r="G514" s="96">
        <v>1</v>
      </c>
      <c r="H514" s="73">
        <f>VLOOKUP(E514,'Артикулы и цены'!A:G,7,FALSE)</f>
        <v>1728</v>
      </c>
      <c r="I514" s="97"/>
      <c r="J514" s="98">
        <v>13</v>
      </c>
      <c r="K514" s="99">
        <v>2.3E-2</v>
      </c>
      <c r="L514" s="100">
        <v>1</v>
      </c>
    </row>
    <row r="515" spans="1:12" ht="15" customHeight="1">
      <c r="B515" s="8"/>
      <c r="C515" s="8"/>
      <c r="E515" s="72" t="s">
        <v>207</v>
      </c>
      <c r="F515" s="10" t="s">
        <v>208</v>
      </c>
      <c r="G515" s="96">
        <v>1</v>
      </c>
      <c r="H515" s="73">
        <f>VLOOKUP(E515,'Артикулы и цены'!A:G,7,FALSE)</f>
        <v>5781</v>
      </c>
      <c r="I515" s="97"/>
      <c r="J515" s="98">
        <v>14.9</v>
      </c>
      <c r="K515" s="99">
        <v>3.7999999999999999E-2</v>
      </c>
      <c r="L515" s="100">
        <v>1</v>
      </c>
    </row>
    <row r="516" spans="1:12" ht="15" customHeight="1">
      <c r="B516" s="8"/>
      <c r="C516" s="8"/>
      <c r="E516" s="9"/>
      <c r="F516" s="10"/>
      <c r="G516" s="96"/>
      <c r="H516" s="73"/>
      <c r="I516" s="97"/>
      <c r="J516" s="98"/>
      <c r="K516" s="99"/>
      <c r="L516" s="101"/>
    </row>
    <row r="517" spans="1:12" ht="15" customHeight="1">
      <c r="B517" s="8"/>
      <c r="C517" s="8"/>
      <c r="E517" s="9"/>
      <c r="F517" s="12" t="s">
        <v>15</v>
      </c>
      <c r="G517" s="102"/>
      <c r="H517" s="182">
        <f>SUMPRODUCT($G$513:$G$514,H513:H514)</f>
        <v>8151</v>
      </c>
      <c r="I517" s="241" t="s">
        <v>209</v>
      </c>
      <c r="J517" s="103">
        <f>SUMPRODUCT($G$513:$G$514,J513:J514)</f>
        <v>57.1</v>
      </c>
      <c r="K517" s="104">
        <f t="shared" ref="K517:L517" si="23">SUMPRODUCT($G$513:$G$514,K513:K514)</f>
        <v>0.123</v>
      </c>
      <c r="L517" s="105">
        <f t="shared" si="23"/>
        <v>2</v>
      </c>
    </row>
    <row r="518" spans="1:12" ht="15" customHeight="1">
      <c r="B518" s="8"/>
      <c r="C518" s="8"/>
      <c r="E518" s="9"/>
      <c r="F518" s="12" t="s">
        <v>17</v>
      </c>
      <c r="G518" s="102"/>
      <c r="H518" s="183">
        <f>SUMPRODUCT($G$513,H513)+SUMPRODUCT($G$515,H515)</f>
        <v>12204</v>
      </c>
      <c r="I518" s="241"/>
      <c r="J518" s="103">
        <f>SUMPRODUCT($G$513,J513)+SUMPRODUCT($G$515,J515)</f>
        <v>59</v>
      </c>
      <c r="K518" s="104">
        <f t="shared" ref="K518:L518" si="24">SUMPRODUCT($G$513,K513)+SUMPRODUCT($G$515,K515)</f>
        <v>0.13800000000000001</v>
      </c>
      <c r="L518" s="105">
        <f t="shared" si="24"/>
        <v>2</v>
      </c>
    </row>
    <row r="519" spans="1:12" ht="15" customHeight="1">
      <c r="B519" s="8"/>
      <c r="C519" s="8"/>
      <c r="E519" s="9"/>
      <c r="F519" s="10"/>
      <c r="G519" s="96"/>
      <c r="H519" s="73"/>
      <c r="I519" s="97"/>
      <c r="J519" s="98"/>
      <c r="K519" s="99"/>
      <c r="L519" s="101"/>
    </row>
    <row r="520" spans="1:12" ht="15" customHeight="1">
      <c r="B520" s="8"/>
      <c r="C520" s="8"/>
      <c r="E520" s="9"/>
      <c r="F520" s="10"/>
      <c r="G520" s="96"/>
      <c r="H520" s="73"/>
      <c r="I520" s="97"/>
      <c r="J520" s="98"/>
      <c r="K520" s="99"/>
      <c r="L520" s="101"/>
    </row>
    <row r="521" spans="1:12" s="11" customFormat="1" ht="15" customHeight="1">
      <c r="A521" s="1"/>
      <c r="B521" s="13"/>
      <c r="C521" s="13"/>
      <c r="E521" s="9"/>
      <c r="F521" s="10"/>
      <c r="G521" s="123"/>
      <c r="H521" s="188"/>
      <c r="I521" s="124"/>
      <c r="J521" s="125"/>
      <c r="K521" s="126"/>
      <c r="L521" s="101"/>
    </row>
    <row r="522" spans="1:12" ht="15" customHeight="1">
      <c r="B522" s="15"/>
      <c r="C522" s="15"/>
      <c r="D522" s="16"/>
      <c r="E522" s="17"/>
      <c r="F522" s="18"/>
      <c r="G522" s="110"/>
      <c r="H522" s="185"/>
      <c r="I522" s="111"/>
      <c r="J522" s="112"/>
      <c r="K522" s="113"/>
      <c r="L522" s="114"/>
    </row>
    <row r="523" spans="1:12" ht="24.95" customHeight="1">
      <c r="B523"/>
      <c r="C523"/>
      <c r="D523"/>
      <c r="E523" s="7" t="s">
        <v>2</v>
      </c>
      <c r="F523" s="7" t="s">
        <v>3</v>
      </c>
      <c r="G523" s="7" t="s">
        <v>601</v>
      </c>
      <c r="H523" s="51" t="s">
        <v>599</v>
      </c>
      <c r="I523" s="7" t="s">
        <v>5</v>
      </c>
      <c r="J523" s="64" t="s">
        <v>600</v>
      </c>
      <c r="K523" s="58" t="s">
        <v>602</v>
      </c>
      <c r="L523" s="61" t="s">
        <v>603</v>
      </c>
    </row>
    <row r="524" spans="1:12" ht="15" customHeight="1">
      <c r="B524" s="8"/>
      <c r="C524" s="8"/>
      <c r="E524" s="72" t="s">
        <v>210</v>
      </c>
      <c r="F524" s="10" t="s">
        <v>167</v>
      </c>
      <c r="G524" s="96">
        <v>1</v>
      </c>
      <c r="H524" s="73">
        <f>VLOOKUP(E524,'Артикулы и цены'!A:G,7,FALSE)</f>
        <v>7698</v>
      </c>
      <c r="I524" s="97"/>
      <c r="J524" s="98">
        <v>55.9</v>
      </c>
      <c r="K524" s="99">
        <v>0.12</v>
      </c>
      <c r="L524" s="100">
        <v>2</v>
      </c>
    </row>
    <row r="525" spans="1:12" ht="15" customHeight="1">
      <c r="B525" s="8"/>
      <c r="C525" s="8"/>
      <c r="E525" s="72" t="s">
        <v>130</v>
      </c>
      <c r="F525" s="10" t="s">
        <v>131</v>
      </c>
      <c r="G525" s="96">
        <v>3</v>
      </c>
      <c r="H525" s="73">
        <f>VLOOKUP(E525,'Артикулы и цены'!A:G,7,FALSE)</f>
        <v>516</v>
      </c>
      <c r="I525" s="97"/>
      <c r="J525" s="98">
        <v>1.5</v>
      </c>
      <c r="K525" s="99">
        <v>0.03</v>
      </c>
      <c r="L525" s="100">
        <v>1</v>
      </c>
    </row>
    <row r="526" spans="1:12" ht="15" customHeight="1">
      <c r="B526" s="8"/>
      <c r="C526" s="8"/>
      <c r="E526" s="72" t="s">
        <v>211</v>
      </c>
      <c r="F526" s="10" t="s">
        <v>175</v>
      </c>
      <c r="G526" s="96">
        <v>1</v>
      </c>
      <c r="H526" s="73">
        <f>VLOOKUP(E526,'Артикулы и цены'!A:G,7,FALSE)</f>
        <v>1277</v>
      </c>
      <c r="I526" s="97"/>
      <c r="J526" s="98">
        <v>9</v>
      </c>
      <c r="K526" s="99">
        <v>1.6E-2</v>
      </c>
      <c r="L526" s="100">
        <v>1</v>
      </c>
    </row>
    <row r="527" spans="1:12" ht="15" customHeight="1">
      <c r="B527" s="8"/>
      <c r="C527" s="8"/>
      <c r="E527" s="72" t="s">
        <v>132</v>
      </c>
      <c r="F527" s="10" t="s">
        <v>133</v>
      </c>
      <c r="G527" s="96">
        <v>3</v>
      </c>
      <c r="H527" s="73">
        <f>VLOOKUP(E527,'Артикулы и цены'!A:G,7,FALSE)</f>
        <v>911</v>
      </c>
      <c r="I527" s="97"/>
      <c r="J527" s="98">
        <v>1.5</v>
      </c>
      <c r="K527" s="99">
        <v>5.0000000000000001E-3</v>
      </c>
      <c r="L527" s="100">
        <v>1</v>
      </c>
    </row>
    <row r="528" spans="1:12" ht="15" customHeight="1">
      <c r="B528" s="8"/>
      <c r="C528" s="8"/>
      <c r="E528" s="72" t="s">
        <v>212</v>
      </c>
      <c r="F528" s="10" t="s">
        <v>177</v>
      </c>
      <c r="G528" s="96">
        <v>1</v>
      </c>
      <c r="H528" s="73">
        <f>VLOOKUP(E528,'Артикулы и цены'!A:G,7,FALSE)</f>
        <v>4217</v>
      </c>
      <c r="I528" s="97"/>
      <c r="J528" s="98">
        <v>10.4</v>
      </c>
      <c r="K528" s="99">
        <v>2.7E-2</v>
      </c>
      <c r="L528" s="100">
        <v>1</v>
      </c>
    </row>
    <row r="529" spans="1:12" ht="15" customHeight="1">
      <c r="B529" s="8"/>
      <c r="C529" s="8"/>
      <c r="E529" s="9"/>
      <c r="F529" s="10"/>
      <c r="G529" s="96"/>
      <c r="H529" s="73"/>
      <c r="I529" s="97"/>
      <c r="J529" s="98"/>
      <c r="K529" s="99"/>
      <c r="L529" s="100"/>
    </row>
    <row r="530" spans="1:12" ht="15" customHeight="1">
      <c r="B530" s="8"/>
      <c r="C530" s="8"/>
      <c r="E530" s="9"/>
      <c r="F530" s="12" t="s">
        <v>15</v>
      </c>
      <c r="G530" s="102"/>
      <c r="H530" s="182">
        <f>SUMPRODUCT($G$524:$G$526,H524:H526)</f>
        <v>10523</v>
      </c>
      <c r="I530" s="241" t="s">
        <v>209</v>
      </c>
      <c r="J530" s="103">
        <f>SUMPRODUCT($G$524:$G$526,J524:J526)</f>
        <v>69.400000000000006</v>
      </c>
      <c r="K530" s="104">
        <f t="shared" ref="K530:L530" si="25">SUMPRODUCT($G$524:$G$526,K524:K526)</f>
        <v>0.22599999999999998</v>
      </c>
      <c r="L530" s="105">
        <f t="shared" si="25"/>
        <v>6</v>
      </c>
    </row>
    <row r="531" spans="1:12" ht="15" customHeight="1">
      <c r="B531" s="8"/>
      <c r="C531" s="8"/>
      <c r="E531" s="9"/>
      <c r="F531" s="12" t="s">
        <v>17</v>
      </c>
      <c r="G531" s="102"/>
      <c r="H531" s="183">
        <f>SUMPRODUCT($G$524,H524)+SUMPRODUCT($G$527:$G$528,H527:H528)</f>
        <v>14648</v>
      </c>
      <c r="I531" s="241"/>
      <c r="J531" s="103">
        <f>SUMPRODUCT($G$524,J524)+SUMPRODUCT($G$527:$G$528,J527:J528)</f>
        <v>70.8</v>
      </c>
      <c r="K531" s="104">
        <f t="shared" ref="K531:L531" si="26">SUMPRODUCT($G$524,K524)+SUMPRODUCT($G$527:$G$528,K527:K528)</f>
        <v>0.16199999999999998</v>
      </c>
      <c r="L531" s="105">
        <f t="shared" si="26"/>
        <v>6</v>
      </c>
    </row>
    <row r="532" spans="1:12" ht="15" customHeight="1">
      <c r="B532" s="8"/>
      <c r="C532" s="8"/>
      <c r="E532" s="9"/>
      <c r="F532" s="10"/>
      <c r="G532" s="96"/>
      <c r="H532" s="73"/>
      <c r="I532" s="97"/>
      <c r="J532" s="98"/>
      <c r="K532" s="99"/>
      <c r="L532" s="101"/>
    </row>
    <row r="533" spans="1:12" ht="15" customHeight="1">
      <c r="B533" s="13"/>
      <c r="C533" s="13"/>
      <c r="D533" s="11"/>
      <c r="E533" s="17"/>
      <c r="F533" s="18"/>
      <c r="G533" s="110"/>
      <c r="H533" s="185"/>
      <c r="I533" s="111"/>
      <c r="J533" s="112"/>
      <c r="K533" s="113"/>
      <c r="L533" s="114"/>
    </row>
    <row r="534" spans="1:12" ht="15" customHeight="1">
      <c r="B534" s="8"/>
      <c r="C534" s="8"/>
      <c r="E534" s="72" t="s">
        <v>210</v>
      </c>
      <c r="F534" s="10" t="s">
        <v>167</v>
      </c>
      <c r="G534" s="96">
        <v>1</v>
      </c>
      <c r="H534" s="73">
        <f>VLOOKUP(E534,'Артикулы и цены'!A:G,7,FALSE)</f>
        <v>7698</v>
      </c>
      <c r="I534" s="97"/>
      <c r="J534" s="98">
        <v>55.9</v>
      </c>
      <c r="K534" s="99">
        <v>0.12</v>
      </c>
      <c r="L534" s="100">
        <v>2</v>
      </c>
    </row>
    <row r="535" spans="1:12" ht="15" customHeight="1">
      <c r="B535" s="8"/>
      <c r="C535" s="8"/>
      <c r="E535" s="72" t="s">
        <v>130</v>
      </c>
      <c r="F535" s="10" t="s">
        <v>131</v>
      </c>
      <c r="G535" s="96">
        <v>3</v>
      </c>
      <c r="H535" s="73">
        <f>VLOOKUP(E535,'Артикулы и цены'!A:G,7,FALSE)</f>
        <v>516</v>
      </c>
      <c r="I535" s="97"/>
      <c r="J535" s="98">
        <v>1.5</v>
      </c>
      <c r="K535" s="99">
        <v>0.03</v>
      </c>
      <c r="L535" s="100">
        <v>1</v>
      </c>
    </row>
    <row r="536" spans="1:12" ht="15" customHeight="1">
      <c r="B536" s="8"/>
      <c r="C536" s="8"/>
      <c r="E536" s="72" t="s">
        <v>213</v>
      </c>
      <c r="F536" s="10" t="s">
        <v>180</v>
      </c>
      <c r="G536" s="96">
        <v>1</v>
      </c>
      <c r="H536" s="73">
        <f>VLOOKUP(E536,'Артикулы и цены'!A:G,7,FALSE)</f>
        <v>1277</v>
      </c>
      <c r="I536" s="97"/>
      <c r="J536" s="98">
        <v>9</v>
      </c>
      <c r="K536" s="99">
        <v>1.6E-2</v>
      </c>
      <c r="L536" s="100">
        <v>1</v>
      </c>
    </row>
    <row r="537" spans="1:12" ht="15">
      <c r="B537" s="8"/>
      <c r="C537" s="8"/>
      <c r="E537" s="72" t="s">
        <v>132</v>
      </c>
      <c r="F537" s="10" t="s">
        <v>133</v>
      </c>
      <c r="G537" s="96">
        <v>3</v>
      </c>
      <c r="H537" s="73">
        <f>VLOOKUP(E537,'Артикулы и цены'!A:G,7,FALSE)</f>
        <v>911</v>
      </c>
      <c r="I537" s="97"/>
      <c r="J537" s="98">
        <v>1.5</v>
      </c>
      <c r="K537" s="99">
        <v>5.0000000000000001E-3</v>
      </c>
      <c r="L537" s="100">
        <v>1</v>
      </c>
    </row>
    <row r="538" spans="1:12" ht="15">
      <c r="B538" s="8"/>
      <c r="C538" s="8"/>
      <c r="E538" s="72" t="s">
        <v>214</v>
      </c>
      <c r="F538" s="10" t="s">
        <v>182</v>
      </c>
      <c r="G538" s="96">
        <v>1</v>
      </c>
      <c r="H538" s="73">
        <f>VLOOKUP(E538,'Артикулы и цены'!A:G,7,FALSE)</f>
        <v>4217</v>
      </c>
      <c r="I538" s="97"/>
      <c r="J538" s="98">
        <v>10.4</v>
      </c>
      <c r="K538" s="99">
        <v>2.7E-2</v>
      </c>
      <c r="L538" s="100">
        <v>1</v>
      </c>
    </row>
    <row r="539" spans="1:12" ht="15">
      <c r="B539" s="8"/>
      <c r="C539" s="8"/>
      <c r="E539" s="9"/>
      <c r="F539" s="10"/>
      <c r="G539" s="96"/>
      <c r="H539" s="73"/>
      <c r="I539" s="97"/>
      <c r="J539" s="98"/>
      <c r="K539" s="99"/>
      <c r="L539" s="101"/>
    </row>
    <row r="540" spans="1:12" ht="15">
      <c r="B540" s="8"/>
      <c r="C540" s="8"/>
      <c r="E540" s="9"/>
      <c r="F540" s="12" t="s">
        <v>15</v>
      </c>
      <c r="G540" s="102"/>
      <c r="H540" s="182">
        <f>SUMPRODUCT($G$534:$G$536,H534:H536)</f>
        <v>10523</v>
      </c>
      <c r="I540" s="241" t="s">
        <v>209</v>
      </c>
      <c r="J540" s="103">
        <f>SUMPRODUCT($G$534:$G$536,J534:J536)</f>
        <v>69.400000000000006</v>
      </c>
      <c r="K540" s="104">
        <f t="shared" ref="K540:L540" si="27">SUMPRODUCT($G$534:$G$536,K534:K536)</f>
        <v>0.22599999999999998</v>
      </c>
      <c r="L540" s="105">
        <f t="shared" si="27"/>
        <v>6</v>
      </c>
    </row>
    <row r="541" spans="1:12" ht="15" customHeight="1">
      <c r="B541" s="8"/>
      <c r="C541" s="8"/>
      <c r="E541" s="9"/>
      <c r="F541" s="12" t="s">
        <v>17</v>
      </c>
      <c r="G541" s="102"/>
      <c r="H541" s="183">
        <f>SUMPRODUCT($G$534,H534)+SUMPRODUCT($G$537:$G$538,H537:H538)</f>
        <v>14648</v>
      </c>
      <c r="I541" s="241"/>
      <c r="J541" s="103">
        <f>SUMPRODUCT($G$534,J534)+SUMPRODUCT($G$537:$G$538,J537:J538)</f>
        <v>70.8</v>
      </c>
      <c r="K541" s="104">
        <f t="shared" ref="K541:L541" si="28">SUMPRODUCT($G$534,K534)+SUMPRODUCT($G$537:$G$538,K537:K538)</f>
        <v>0.16199999999999998</v>
      </c>
      <c r="L541" s="105">
        <f t="shared" si="28"/>
        <v>6</v>
      </c>
    </row>
    <row r="542" spans="1:12" s="11" customFormat="1" ht="15" customHeight="1">
      <c r="A542" s="1"/>
      <c r="B542" s="13"/>
      <c r="C542" s="13"/>
      <c r="E542" s="14"/>
      <c r="F542" s="14"/>
      <c r="G542" s="106"/>
      <c r="H542" s="184"/>
      <c r="I542" s="106"/>
      <c r="J542" s="107"/>
      <c r="K542" s="108"/>
      <c r="L542" s="109"/>
    </row>
    <row r="543" spans="1:12" ht="15" customHeight="1">
      <c r="B543" s="15"/>
      <c r="C543" s="15"/>
      <c r="D543" s="16"/>
      <c r="E543" s="17"/>
      <c r="F543" s="18"/>
      <c r="G543" s="110"/>
      <c r="H543" s="185"/>
      <c r="I543" s="111"/>
      <c r="J543" s="112"/>
      <c r="K543" s="113"/>
      <c r="L543" s="114"/>
    </row>
    <row r="544" spans="1:12" ht="24.95" customHeight="1">
      <c r="B544"/>
      <c r="C544"/>
      <c r="D544"/>
      <c r="E544" s="7" t="s">
        <v>2</v>
      </c>
      <c r="F544" s="7" t="s">
        <v>3</v>
      </c>
      <c r="G544" s="7" t="s">
        <v>601</v>
      </c>
      <c r="H544" s="51" t="s">
        <v>599</v>
      </c>
      <c r="I544" s="7" t="s">
        <v>5</v>
      </c>
      <c r="J544" s="64" t="s">
        <v>600</v>
      </c>
      <c r="K544" s="58" t="s">
        <v>602</v>
      </c>
      <c r="L544" s="61" t="s">
        <v>603</v>
      </c>
    </row>
    <row r="545" spans="2:12" ht="15" customHeight="1">
      <c r="B545" s="8"/>
      <c r="C545" s="8"/>
      <c r="E545" s="72" t="s">
        <v>215</v>
      </c>
      <c r="F545" s="10" t="s">
        <v>167</v>
      </c>
      <c r="G545" s="96">
        <v>1</v>
      </c>
      <c r="H545" s="73">
        <f>VLOOKUP(E545,'Артикулы и цены'!A:G,7,FALSE)</f>
        <v>7331</v>
      </c>
      <c r="I545" s="97"/>
      <c r="J545" s="98">
        <v>55.3</v>
      </c>
      <c r="K545" s="99">
        <v>0.13</v>
      </c>
      <c r="L545" s="100">
        <v>1</v>
      </c>
    </row>
    <row r="546" spans="2:12" ht="15" customHeight="1">
      <c r="B546" s="8"/>
      <c r="C546" s="8"/>
      <c r="E546" s="72" t="s">
        <v>216</v>
      </c>
      <c r="F546" s="10" t="s">
        <v>175</v>
      </c>
      <c r="G546" s="96">
        <v>1</v>
      </c>
      <c r="H546" s="73">
        <f>VLOOKUP(E546,'Артикулы и цены'!A:G,7,FALSE)</f>
        <v>784</v>
      </c>
      <c r="I546" s="97"/>
      <c r="J546" s="98">
        <v>4.8</v>
      </c>
      <c r="K546" s="99">
        <v>1.0999999999999999E-2</v>
      </c>
      <c r="L546" s="100">
        <v>1</v>
      </c>
    </row>
    <row r="547" spans="2:12" ht="15" customHeight="1">
      <c r="B547" s="8"/>
      <c r="C547" s="8"/>
      <c r="E547" s="72" t="s">
        <v>217</v>
      </c>
      <c r="F547" s="10" t="s">
        <v>177</v>
      </c>
      <c r="G547" s="96">
        <v>1</v>
      </c>
      <c r="H547" s="73">
        <f>VLOOKUP(E547,'Артикулы и цены'!A:G,7,FALSE)</f>
        <v>2431</v>
      </c>
      <c r="I547" s="97"/>
      <c r="J547" s="98">
        <v>5.9</v>
      </c>
      <c r="K547" s="99">
        <v>1.4999999999999999E-2</v>
      </c>
      <c r="L547" s="100">
        <v>1</v>
      </c>
    </row>
    <row r="548" spans="2:12" ht="15" customHeight="1">
      <c r="B548" s="8"/>
      <c r="C548" s="8"/>
      <c r="E548" s="9"/>
      <c r="F548" s="10"/>
      <c r="G548" s="96"/>
      <c r="H548" s="73"/>
      <c r="I548" s="97"/>
      <c r="J548" s="98"/>
      <c r="K548" s="99"/>
      <c r="L548" s="101"/>
    </row>
    <row r="549" spans="2:12" ht="15" customHeight="1">
      <c r="B549" s="8"/>
      <c r="C549" s="8"/>
      <c r="E549" s="9"/>
      <c r="F549" s="12" t="s">
        <v>15</v>
      </c>
      <c r="G549" s="102"/>
      <c r="H549" s="182">
        <f>SUMPRODUCT($G$545:$G$546,H545:H546)</f>
        <v>8115</v>
      </c>
      <c r="I549" s="241" t="s">
        <v>218</v>
      </c>
      <c r="J549" s="103">
        <f>SUMPRODUCT($G$545:$G$546,J545:J546)</f>
        <v>60.099999999999994</v>
      </c>
      <c r="K549" s="104">
        <f t="shared" ref="K549:L549" si="29">SUMPRODUCT($G$545:$G$546,K545:K546)</f>
        <v>0.14100000000000001</v>
      </c>
      <c r="L549" s="105">
        <f t="shared" si="29"/>
        <v>2</v>
      </c>
    </row>
    <row r="550" spans="2:12" ht="15" customHeight="1">
      <c r="B550" s="8"/>
      <c r="C550" s="8"/>
      <c r="E550" s="9"/>
      <c r="F550" s="12" t="s">
        <v>17</v>
      </c>
      <c r="G550" s="102"/>
      <c r="H550" s="183">
        <f>SUMPRODUCT($G$545,H545)+SUMPRODUCT($G$547,H547)</f>
        <v>9762</v>
      </c>
      <c r="I550" s="241"/>
      <c r="J550" s="103">
        <f>SUMPRODUCT($G$545,J545)+SUMPRODUCT($G$547,J547)</f>
        <v>61.199999999999996</v>
      </c>
      <c r="K550" s="104">
        <f>SUMPRODUCT($G$545,K545)+SUMPRODUCT($G$547,K547)</f>
        <v>0.14500000000000002</v>
      </c>
      <c r="L550" s="105">
        <f t="shared" ref="L550" si="30">SUMPRODUCT($G$545,L545)+SUMPRODUCT($G$547,L547)</f>
        <v>2</v>
      </c>
    </row>
    <row r="551" spans="2:12" ht="15" customHeight="1">
      <c r="B551" s="8"/>
      <c r="C551" s="8"/>
      <c r="E551" s="9"/>
      <c r="F551" s="10"/>
      <c r="G551" s="96"/>
      <c r="H551" s="73"/>
      <c r="I551" s="97"/>
      <c r="J551" s="98"/>
      <c r="K551" s="99"/>
      <c r="L551" s="101"/>
    </row>
    <row r="552" spans="2:12" ht="15" customHeight="1">
      <c r="B552" s="13"/>
      <c r="C552" s="13"/>
      <c r="D552" s="11"/>
      <c r="E552" s="17"/>
      <c r="F552" s="18"/>
      <c r="G552" s="110"/>
      <c r="H552" s="185"/>
      <c r="I552" s="111"/>
      <c r="J552" s="112"/>
      <c r="K552" s="113"/>
      <c r="L552" s="114"/>
    </row>
    <row r="553" spans="2:12" ht="15" customHeight="1">
      <c r="B553" s="8"/>
      <c r="C553" s="8"/>
      <c r="E553" s="72" t="s">
        <v>215</v>
      </c>
      <c r="F553" s="10" t="s">
        <v>167</v>
      </c>
      <c r="G553" s="96">
        <v>1</v>
      </c>
      <c r="H553" s="73">
        <f>VLOOKUP(E553,'Артикулы и цены'!A:G,7,FALSE)</f>
        <v>7331</v>
      </c>
      <c r="I553" s="97"/>
      <c r="J553" s="98">
        <v>55.3</v>
      </c>
      <c r="K553" s="99">
        <v>0.13</v>
      </c>
      <c r="L553" s="100">
        <v>1</v>
      </c>
    </row>
    <row r="554" spans="2:12" ht="15" customHeight="1">
      <c r="B554" s="8"/>
      <c r="C554" s="8"/>
      <c r="E554" s="72" t="s">
        <v>219</v>
      </c>
      <c r="F554" s="10" t="s">
        <v>180</v>
      </c>
      <c r="G554" s="96">
        <v>1</v>
      </c>
      <c r="H554" s="73">
        <f>VLOOKUP(E554,'Артикулы и цены'!A:G,7,FALSE)</f>
        <v>784</v>
      </c>
      <c r="I554" s="97"/>
      <c r="J554" s="98">
        <v>4.8</v>
      </c>
      <c r="K554" s="99">
        <v>1.0999999999999999E-2</v>
      </c>
      <c r="L554" s="100">
        <v>1</v>
      </c>
    </row>
    <row r="555" spans="2:12" ht="15" customHeight="1">
      <c r="B555" s="8"/>
      <c r="C555" s="8"/>
      <c r="E555" s="72" t="s">
        <v>220</v>
      </c>
      <c r="F555" s="10" t="s">
        <v>182</v>
      </c>
      <c r="G555" s="96">
        <v>1</v>
      </c>
      <c r="H555" s="73">
        <f>VLOOKUP(E555,'Артикулы и цены'!A:G,7,FALSE)</f>
        <v>2431</v>
      </c>
      <c r="I555" s="97"/>
      <c r="J555" s="98">
        <v>5.9</v>
      </c>
      <c r="K555" s="99">
        <v>1.4999999999999999E-2</v>
      </c>
      <c r="L555" s="100">
        <v>1</v>
      </c>
    </row>
    <row r="556" spans="2:12" ht="15" customHeight="1">
      <c r="B556" s="8"/>
      <c r="C556" s="8"/>
      <c r="E556" s="9"/>
      <c r="F556" s="10"/>
      <c r="G556" s="96"/>
      <c r="H556" s="73"/>
      <c r="I556" s="97"/>
      <c r="J556" s="98"/>
      <c r="K556" s="99"/>
      <c r="L556" s="101"/>
    </row>
    <row r="557" spans="2:12" ht="15" customHeight="1">
      <c r="B557" s="8"/>
      <c r="C557" s="8"/>
      <c r="E557" s="9"/>
      <c r="F557" s="12" t="s">
        <v>15</v>
      </c>
      <c r="G557" s="102"/>
      <c r="H557" s="182">
        <f>SUMPRODUCT($G$553:$G$554,H553:H554)</f>
        <v>8115</v>
      </c>
      <c r="I557" s="241" t="s">
        <v>218</v>
      </c>
      <c r="J557" s="103">
        <f>SUMPRODUCT($G$553:$G$554,J553:J554)</f>
        <v>60.099999999999994</v>
      </c>
      <c r="K557" s="104">
        <f>SUMPRODUCT($G$553:$G$554,K553:K554)</f>
        <v>0.14100000000000001</v>
      </c>
      <c r="L557" s="105">
        <f>SUMPRODUCT($G$553:$G$554,L553:L554)</f>
        <v>2</v>
      </c>
    </row>
    <row r="558" spans="2:12" ht="15" customHeight="1">
      <c r="B558" s="8"/>
      <c r="C558" s="8"/>
      <c r="E558" s="9"/>
      <c r="F558" s="12" t="s">
        <v>17</v>
      </c>
      <c r="G558" s="102"/>
      <c r="H558" s="183">
        <f>SUMPRODUCT($G$553,H553)+SUMPRODUCT($G$555,H555)</f>
        <v>9762</v>
      </c>
      <c r="I558" s="241"/>
      <c r="J558" s="103">
        <f>SUMPRODUCT($G$553,J553)+SUMPRODUCT($G$555,J555)</f>
        <v>61.199999999999996</v>
      </c>
      <c r="K558" s="104">
        <f>SUMPRODUCT($G$553,K553)+SUMPRODUCT($G$555,K555)</f>
        <v>0.14500000000000002</v>
      </c>
      <c r="L558" s="105">
        <f>SUMPRODUCT($G$553,L553)+SUMPRODUCT($G$555,L555)</f>
        <v>2</v>
      </c>
    </row>
    <row r="559" spans="2:12" ht="15" customHeight="1">
      <c r="B559" s="8"/>
      <c r="C559" s="8"/>
      <c r="E559" s="9"/>
      <c r="F559" s="10"/>
      <c r="G559" s="96"/>
      <c r="H559" s="73"/>
      <c r="I559" s="97"/>
      <c r="J559" s="98"/>
      <c r="K559" s="99"/>
      <c r="L559" s="101"/>
    </row>
    <row r="560" spans="2:12" ht="15" customHeight="1">
      <c r="B560" s="15"/>
      <c r="C560" s="15"/>
      <c r="D560" s="16"/>
      <c r="E560" s="17"/>
      <c r="F560" s="18"/>
      <c r="G560" s="110"/>
      <c r="H560" s="185"/>
      <c r="I560" s="111"/>
      <c r="J560" s="112"/>
      <c r="K560" s="113"/>
      <c r="L560" s="114"/>
    </row>
    <row r="561" spans="1:12" s="39" customFormat="1">
      <c r="B561" s="240" t="s">
        <v>221</v>
      </c>
      <c r="C561" s="240"/>
      <c r="D561" s="240"/>
      <c r="E561" s="240"/>
      <c r="F561" s="240"/>
      <c r="G561" s="240"/>
      <c r="H561" s="240"/>
      <c r="I561" s="240"/>
      <c r="J561" s="240"/>
      <c r="K561" s="240"/>
      <c r="L561" s="240"/>
    </row>
    <row r="562" spans="1:12" s="3" customFormat="1" ht="13.5" customHeight="1">
      <c r="A562" s="1"/>
      <c r="B562" s="48" t="s">
        <v>644</v>
      </c>
      <c r="C562" s="48"/>
      <c r="D562" s="48"/>
      <c r="E562" s="48"/>
      <c r="F562" s="48"/>
      <c r="G562" s="132"/>
      <c r="H562" s="192"/>
      <c r="I562" s="132"/>
      <c r="J562" s="133"/>
      <c r="K562" s="134"/>
      <c r="L562" s="135"/>
    </row>
    <row r="563" spans="1:12" s="39" customFormat="1" ht="12" customHeight="1">
      <c r="A563" s="38"/>
      <c r="B563" s="48" t="s">
        <v>645</v>
      </c>
      <c r="C563" s="36"/>
      <c r="D563" s="36"/>
      <c r="E563" s="36"/>
      <c r="F563" s="36"/>
      <c r="G563" s="150"/>
      <c r="H563" s="200"/>
      <c r="I563" s="150"/>
      <c r="J563" s="151"/>
      <c r="K563" s="152"/>
      <c r="L563" s="153"/>
    </row>
    <row r="564" spans="1:12" s="39" customFormat="1" ht="14.25" customHeight="1">
      <c r="A564" s="38"/>
      <c r="B564" s="6" t="s">
        <v>611</v>
      </c>
      <c r="C564" s="40"/>
      <c r="D564" s="40"/>
      <c r="E564" s="40"/>
      <c r="F564" s="40"/>
      <c r="G564" s="155"/>
      <c r="H564" s="201"/>
      <c r="I564" s="155"/>
      <c r="J564" s="156"/>
      <c r="K564" s="157"/>
      <c r="L564" s="158"/>
    </row>
    <row r="565" spans="1:12" ht="24.95" customHeight="1">
      <c r="B565"/>
      <c r="C565"/>
      <c r="D565"/>
      <c r="E565" s="7" t="s">
        <v>2</v>
      </c>
      <c r="F565" s="7" t="s">
        <v>3</v>
      </c>
      <c r="G565" s="7" t="s">
        <v>601</v>
      </c>
      <c r="H565" s="51" t="s">
        <v>599</v>
      </c>
      <c r="I565" s="7" t="s">
        <v>5</v>
      </c>
      <c r="J565" s="64" t="s">
        <v>600</v>
      </c>
      <c r="K565" s="58" t="s">
        <v>602</v>
      </c>
      <c r="L565" s="61" t="s">
        <v>603</v>
      </c>
    </row>
    <row r="566" spans="1:12" ht="15" customHeight="1">
      <c r="B566" s="8"/>
      <c r="C566" s="8"/>
      <c r="E566" s="72" t="s">
        <v>222</v>
      </c>
      <c r="F566" s="10" t="s">
        <v>167</v>
      </c>
      <c r="G566" s="96">
        <v>1</v>
      </c>
      <c r="H566" s="73">
        <f>VLOOKUP(E566,'Артикулы и цены'!A:G,7,FALSE)</f>
        <v>6325</v>
      </c>
      <c r="I566" s="97"/>
      <c r="J566" s="98">
        <v>50</v>
      </c>
      <c r="K566" s="99">
        <v>0.13</v>
      </c>
      <c r="L566" s="100">
        <v>1</v>
      </c>
    </row>
    <row r="567" spans="1:12" ht="15" customHeight="1">
      <c r="B567" s="8"/>
      <c r="C567" s="8"/>
      <c r="E567" s="72" t="s">
        <v>205</v>
      </c>
      <c r="F567" s="10" t="s">
        <v>206</v>
      </c>
      <c r="G567" s="96">
        <v>1</v>
      </c>
      <c r="H567" s="73">
        <f>VLOOKUP(E567,'Артикулы и цены'!A:G,7,FALSE)</f>
        <v>1728</v>
      </c>
      <c r="I567" s="97"/>
      <c r="J567" s="98">
        <v>13</v>
      </c>
      <c r="K567" s="99">
        <v>2.3E-2</v>
      </c>
      <c r="L567" s="100">
        <v>1</v>
      </c>
    </row>
    <row r="568" spans="1:12" ht="15" customHeight="1">
      <c r="B568" s="8"/>
      <c r="C568" s="8"/>
      <c r="E568" s="72" t="s">
        <v>207</v>
      </c>
      <c r="F568" s="10" t="s">
        <v>208</v>
      </c>
      <c r="G568" s="96">
        <v>1</v>
      </c>
      <c r="H568" s="73">
        <f>VLOOKUP(E568,'Артикулы и цены'!A:G,7,FALSE)</f>
        <v>5781</v>
      </c>
      <c r="I568" s="97"/>
      <c r="J568" s="98">
        <v>14.9</v>
      </c>
      <c r="K568" s="99">
        <v>3.7999999999999999E-2</v>
      </c>
      <c r="L568" s="100">
        <v>1</v>
      </c>
    </row>
    <row r="569" spans="1:12" ht="15" customHeight="1">
      <c r="B569" s="8"/>
      <c r="C569" s="8"/>
      <c r="E569" s="9"/>
      <c r="F569" s="10"/>
      <c r="G569" s="96"/>
      <c r="H569" s="73"/>
      <c r="I569" s="97"/>
      <c r="J569" s="98"/>
      <c r="K569" s="99"/>
      <c r="L569" s="101"/>
    </row>
    <row r="570" spans="1:12" ht="15" customHeight="1">
      <c r="B570" s="8"/>
      <c r="C570" s="8"/>
      <c r="E570" s="9"/>
      <c r="F570" s="12" t="s">
        <v>15</v>
      </c>
      <c r="G570" s="102"/>
      <c r="H570" s="182">
        <f>SUMPRODUCT($G$566:$G$567,H566:H567)</f>
        <v>8053</v>
      </c>
      <c r="I570" s="241" t="s">
        <v>223</v>
      </c>
      <c r="J570" s="103">
        <f>SUMPRODUCT($G$566:$G$567,J566:J567)</f>
        <v>63</v>
      </c>
      <c r="K570" s="104">
        <f t="shared" ref="K570" si="31">SUMPRODUCT($G$566:$G$567,K566:K567)</f>
        <v>0.153</v>
      </c>
      <c r="L570" s="105">
        <f>SUMPRODUCT($G$566:$G$567,L566:L567)</f>
        <v>2</v>
      </c>
    </row>
    <row r="571" spans="1:12" ht="15" customHeight="1">
      <c r="B571" s="8"/>
      <c r="C571" s="8"/>
      <c r="E571" s="9"/>
      <c r="F571" s="12" t="s">
        <v>17</v>
      </c>
      <c r="G571" s="102"/>
      <c r="H571" s="183">
        <f>SUMPRODUCT($G$566,H566)+SUMPRODUCT($G$568,H568)</f>
        <v>12106</v>
      </c>
      <c r="I571" s="241"/>
      <c r="J571" s="103">
        <f>SUMPRODUCT($G$566,J566)+SUMPRODUCT($G$568,J568)</f>
        <v>64.900000000000006</v>
      </c>
      <c r="K571" s="104">
        <f t="shared" ref="K571:L571" si="32">SUMPRODUCT($G$566,K566)+SUMPRODUCT($G$568,K568)</f>
        <v>0.16800000000000001</v>
      </c>
      <c r="L571" s="105">
        <f t="shared" si="32"/>
        <v>2</v>
      </c>
    </row>
    <row r="572" spans="1:12" ht="15" customHeight="1">
      <c r="B572" s="8"/>
      <c r="C572" s="8"/>
      <c r="E572" s="9"/>
      <c r="F572" s="10"/>
      <c r="G572" s="96"/>
      <c r="H572" s="73"/>
      <c r="I572" s="97"/>
      <c r="J572" s="98"/>
      <c r="K572" s="99"/>
      <c r="L572" s="101"/>
    </row>
    <row r="573" spans="1:12" s="11" customFormat="1" ht="15" customHeight="1">
      <c r="A573" s="1"/>
      <c r="B573" s="13"/>
      <c r="C573" s="13"/>
      <c r="E573" s="14"/>
      <c r="F573" s="14"/>
      <c r="G573" s="106"/>
      <c r="H573" s="184"/>
      <c r="I573" s="106"/>
      <c r="J573" s="107"/>
      <c r="K573" s="108"/>
      <c r="L573" s="109"/>
    </row>
    <row r="574" spans="1:12" s="11" customFormat="1" ht="15" customHeight="1">
      <c r="A574" s="1"/>
      <c r="B574" s="13"/>
      <c r="C574" s="13"/>
      <c r="E574" s="9"/>
      <c r="F574" s="10"/>
      <c r="G574" s="123"/>
      <c r="H574" s="188"/>
      <c r="I574" s="124"/>
      <c r="J574" s="125"/>
      <c r="K574" s="126"/>
      <c r="L574" s="101"/>
    </row>
    <row r="575" spans="1:12" s="11" customFormat="1" ht="15" customHeight="1">
      <c r="A575" s="1"/>
      <c r="B575" s="13"/>
      <c r="C575" s="13"/>
      <c r="E575" s="9"/>
      <c r="F575" s="10"/>
      <c r="G575" s="123"/>
      <c r="H575" s="188"/>
      <c r="I575" s="124"/>
      <c r="J575" s="125"/>
      <c r="K575" s="126"/>
      <c r="L575" s="101"/>
    </row>
    <row r="576" spans="1:12" ht="15" customHeight="1">
      <c r="B576" s="15"/>
      <c r="C576" s="15"/>
      <c r="D576" s="16"/>
      <c r="E576" s="17"/>
      <c r="F576" s="18"/>
      <c r="G576" s="110"/>
      <c r="H576" s="185"/>
      <c r="I576" s="111"/>
      <c r="J576" s="112"/>
      <c r="K576" s="113"/>
      <c r="L576" s="114"/>
    </row>
    <row r="577" spans="2:12" ht="24.95" customHeight="1">
      <c r="B577"/>
      <c r="C577"/>
      <c r="D577"/>
      <c r="E577" s="7" t="s">
        <v>2</v>
      </c>
      <c r="F577" s="7" t="s">
        <v>3</v>
      </c>
      <c r="G577" s="7" t="s">
        <v>601</v>
      </c>
      <c r="H577" s="51" t="s">
        <v>599</v>
      </c>
      <c r="I577" s="7" t="s">
        <v>5</v>
      </c>
      <c r="J577" s="64" t="s">
        <v>600</v>
      </c>
      <c r="K577" s="58" t="s">
        <v>602</v>
      </c>
      <c r="L577" s="61" t="s">
        <v>603</v>
      </c>
    </row>
    <row r="578" spans="2:12" ht="15" customHeight="1">
      <c r="B578" s="8"/>
      <c r="C578" s="8"/>
      <c r="E578" s="72" t="s">
        <v>224</v>
      </c>
      <c r="F578" s="10" t="s">
        <v>167</v>
      </c>
      <c r="G578" s="96">
        <v>1</v>
      </c>
      <c r="H578" s="73">
        <f>VLOOKUP(E578,'Артикулы и цены'!A:G,7,FALSE)</f>
        <v>8327</v>
      </c>
      <c r="I578" s="97"/>
      <c r="J578" s="98">
        <v>68.7</v>
      </c>
      <c r="K578" s="99">
        <v>0.16</v>
      </c>
      <c r="L578" s="100">
        <v>4</v>
      </c>
    </row>
    <row r="579" spans="2:12" ht="15" customHeight="1">
      <c r="B579" s="8"/>
      <c r="C579" s="8"/>
      <c r="E579" s="72" t="s">
        <v>130</v>
      </c>
      <c r="F579" s="10" t="s">
        <v>131</v>
      </c>
      <c r="G579" s="96">
        <v>3</v>
      </c>
      <c r="H579" s="73">
        <f>VLOOKUP(E579,'Артикулы и цены'!A:G,7,FALSE)</f>
        <v>516</v>
      </c>
      <c r="I579" s="97"/>
      <c r="J579" s="98">
        <v>1.5</v>
      </c>
      <c r="K579" s="99">
        <v>0.03</v>
      </c>
      <c r="L579" s="100">
        <v>1</v>
      </c>
    </row>
    <row r="580" spans="2:12" ht="15" customHeight="1">
      <c r="B580" s="8"/>
      <c r="C580" s="8"/>
      <c r="E580" s="72" t="s">
        <v>211</v>
      </c>
      <c r="F580" s="10" t="s">
        <v>175</v>
      </c>
      <c r="G580" s="96">
        <v>1</v>
      </c>
      <c r="H580" s="73">
        <f>VLOOKUP(E580,'Артикулы и цены'!A:G,7,FALSE)</f>
        <v>1277</v>
      </c>
      <c r="I580" s="97"/>
      <c r="J580" s="98">
        <v>9</v>
      </c>
      <c r="K580" s="99">
        <v>1.6E-2</v>
      </c>
      <c r="L580" s="100">
        <v>1</v>
      </c>
    </row>
    <row r="581" spans="2:12" ht="15" customHeight="1">
      <c r="B581" s="8"/>
      <c r="C581" s="8"/>
      <c r="E581" s="72" t="s">
        <v>132</v>
      </c>
      <c r="F581" s="10" t="s">
        <v>133</v>
      </c>
      <c r="G581" s="96">
        <v>3</v>
      </c>
      <c r="H581" s="73">
        <f>VLOOKUP(E581,'Артикулы и цены'!A:G,7,FALSE)</f>
        <v>911</v>
      </c>
      <c r="I581" s="97"/>
      <c r="J581" s="98">
        <v>1.5</v>
      </c>
      <c r="K581" s="99">
        <v>5.0000000000000001E-3</v>
      </c>
      <c r="L581" s="100">
        <v>1</v>
      </c>
    </row>
    <row r="582" spans="2:12" ht="15" customHeight="1">
      <c r="B582" s="8"/>
      <c r="C582" s="8"/>
      <c r="E582" s="72" t="s">
        <v>212</v>
      </c>
      <c r="F582" s="10" t="s">
        <v>177</v>
      </c>
      <c r="G582" s="96">
        <v>1</v>
      </c>
      <c r="H582" s="73">
        <f>VLOOKUP(E582,'Артикулы и цены'!A:G,7,FALSE)</f>
        <v>4217</v>
      </c>
      <c r="I582" s="97"/>
      <c r="J582" s="98">
        <v>10.4</v>
      </c>
      <c r="K582" s="99">
        <v>2.7E-2</v>
      </c>
      <c r="L582" s="100">
        <v>1</v>
      </c>
    </row>
    <row r="583" spans="2:12" ht="15" customHeight="1">
      <c r="B583" s="8"/>
      <c r="C583" s="8"/>
      <c r="E583" s="9"/>
      <c r="F583" s="10"/>
      <c r="G583" s="96"/>
      <c r="H583" s="73"/>
      <c r="I583" s="97"/>
      <c r="J583" s="98"/>
      <c r="K583" s="99"/>
      <c r="L583" s="101"/>
    </row>
    <row r="584" spans="2:12" ht="15" customHeight="1">
      <c r="B584" s="8"/>
      <c r="C584" s="8"/>
      <c r="E584" s="9"/>
      <c r="F584" s="12" t="s">
        <v>15</v>
      </c>
      <c r="G584" s="102"/>
      <c r="H584" s="182">
        <f>SUMPRODUCT($G$578:$G$580,H578:H580)</f>
        <v>11152</v>
      </c>
      <c r="I584" s="241" t="s">
        <v>223</v>
      </c>
      <c r="J584" s="103">
        <f>SUMPRODUCT($G$578:$G$580,J578:J580)</f>
        <v>82.2</v>
      </c>
      <c r="K584" s="104">
        <f t="shared" ref="K584:L584" si="33">SUMPRODUCT($G$578:$G$580,K578:K580)</f>
        <v>0.26600000000000001</v>
      </c>
      <c r="L584" s="105">
        <f t="shared" si="33"/>
        <v>8</v>
      </c>
    </row>
    <row r="585" spans="2:12" ht="15" customHeight="1">
      <c r="B585" s="8"/>
      <c r="C585" s="8"/>
      <c r="E585" s="9"/>
      <c r="F585" s="12" t="s">
        <v>17</v>
      </c>
      <c r="G585" s="102"/>
      <c r="H585" s="183">
        <f>SUMPRODUCT($G$578,H578)+SUMPRODUCT($G$581:$G$582,H581:H582)</f>
        <v>15277</v>
      </c>
      <c r="I585" s="241"/>
      <c r="J585" s="103">
        <f>SUMPRODUCT($G$578,J578)+SUMPRODUCT($G$581:$G$582,J581:J582)</f>
        <v>83.600000000000009</v>
      </c>
      <c r="K585" s="104">
        <f>SUMPRODUCT($G$578,K578)+SUMPRODUCT($G$581:$G$582,K581:K582)</f>
        <v>0.20200000000000001</v>
      </c>
      <c r="L585" s="105">
        <f t="shared" ref="L585" si="34">SUMPRODUCT($G$578,L578)+SUMPRODUCT($G$581:$G$582,L581:L582)</f>
        <v>8</v>
      </c>
    </row>
    <row r="586" spans="2:12" ht="15" customHeight="1">
      <c r="B586" s="8"/>
      <c r="C586" s="8"/>
      <c r="E586" s="9"/>
      <c r="F586" s="10"/>
      <c r="G586" s="96"/>
      <c r="H586" s="73"/>
      <c r="I586" s="97"/>
      <c r="J586" s="98"/>
      <c r="K586" s="99"/>
      <c r="L586" s="101"/>
    </row>
    <row r="587" spans="2:12" ht="15" customHeight="1">
      <c r="B587" s="13"/>
      <c r="C587" s="13"/>
      <c r="D587" s="11"/>
      <c r="E587" s="17"/>
      <c r="F587" s="18"/>
      <c r="G587" s="110"/>
      <c r="H587" s="185"/>
      <c r="I587" s="111"/>
      <c r="J587" s="112"/>
      <c r="K587" s="113"/>
      <c r="L587" s="114"/>
    </row>
    <row r="588" spans="2:12" ht="15" customHeight="1">
      <c r="B588" s="8"/>
      <c r="C588" s="8"/>
      <c r="E588" s="72" t="s">
        <v>224</v>
      </c>
      <c r="F588" s="10" t="s">
        <v>167</v>
      </c>
      <c r="G588" s="96">
        <v>1</v>
      </c>
      <c r="H588" s="73">
        <f>VLOOKUP(E588,'Артикулы и цены'!A:G,7,FALSE)</f>
        <v>8327</v>
      </c>
      <c r="I588" s="97"/>
      <c r="J588" s="98">
        <v>68.7</v>
      </c>
      <c r="K588" s="99">
        <v>0.16</v>
      </c>
      <c r="L588" s="100">
        <v>4</v>
      </c>
    </row>
    <row r="589" spans="2:12" ht="15" customHeight="1">
      <c r="B589" s="8"/>
      <c r="C589" s="8"/>
      <c r="E589" s="72" t="s">
        <v>130</v>
      </c>
      <c r="F589" s="10" t="s">
        <v>131</v>
      </c>
      <c r="G589" s="96">
        <v>3</v>
      </c>
      <c r="H589" s="73">
        <f>VLOOKUP(E589,'Артикулы и цены'!A:G,7,FALSE)</f>
        <v>516</v>
      </c>
      <c r="I589" s="97"/>
      <c r="J589" s="98">
        <v>1.5</v>
      </c>
      <c r="K589" s="99">
        <v>0.03</v>
      </c>
      <c r="L589" s="100">
        <v>1</v>
      </c>
    </row>
    <row r="590" spans="2:12" ht="15" customHeight="1">
      <c r="B590" s="8"/>
      <c r="C590" s="8"/>
      <c r="E590" s="72" t="s">
        <v>213</v>
      </c>
      <c r="F590" s="10" t="s">
        <v>180</v>
      </c>
      <c r="G590" s="96">
        <v>1</v>
      </c>
      <c r="H590" s="73">
        <f>VLOOKUP(E590,'Артикулы и цены'!A:G,7,FALSE)</f>
        <v>1277</v>
      </c>
      <c r="I590" s="97"/>
      <c r="J590" s="98">
        <v>9</v>
      </c>
      <c r="K590" s="99">
        <v>1.6E-2</v>
      </c>
      <c r="L590" s="100">
        <v>1</v>
      </c>
    </row>
    <row r="591" spans="2:12" ht="15" customHeight="1">
      <c r="B591" s="8"/>
      <c r="C591" s="8"/>
      <c r="E591" s="72" t="s">
        <v>132</v>
      </c>
      <c r="F591" s="10" t="s">
        <v>133</v>
      </c>
      <c r="G591" s="96">
        <v>3</v>
      </c>
      <c r="H591" s="73">
        <f>VLOOKUP(E591,'Артикулы и цены'!A:G,7,FALSE)</f>
        <v>911</v>
      </c>
      <c r="I591" s="97"/>
      <c r="J591" s="98">
        <v>1.5</v>
      </c>
      <c r="K591" s="99">
        <v>5.0000000000000001E-3</v>
      </c>
      <c r="L591" s="100">
        <v>1</v>
      </c>
    </row>
    <row r="592" spans="2:12" ht="15" customHeight="1">
      <c r="B592" s="8"/>
      <c r="C592" s="8"/>
      <c r="E592" s="72" t="s">
        <v>214</v>
      </c>
      <c r="F592" s="10" t="s">
        <v>182</v>
      </c>
      <c r="G592" s="96">
        <v>1</v>
      </c>
      <c r="H592" s="73">
        <f>VLOOKUP(E592,'Артикулы и цены'!A:G,7,FALSE)</f>
        <v>4217</v>
      </c>
      <c r="I592" s="97"/>
      <c r="J592" s="98">
        <v>10.4</v>
      </c>
      <c r="K592" s="99">
        <v>2.7E-2</v>
      </c>
      <c r="L592" s="100">
        <v>1</v>
      </c>
    </row>
    <row r="593" spans="1:12" ht="15" customHeight="1">
      <c r="B593" s="8"/>
      <c r="C593" s="8"/>
      <c r="E593" s="9"/>
      <c r="F593" s="10"/>
      <c r="G593" s="96"/>
      <c r="H593" s="73"/>
      <c r="I593" s="97"/>
      <c r="J593" s="98"/>
      <c r="K593" s="99"/>
      <c r="L593" s="101"/>
    </row>
    <row r="594" spans="1:12" ht="15" customHeight="1">
      <c r="B594" s="8"/>
      <c r="C594" s="8"/>
      <c r="E594" s="9"/>
      <c r="F594" s="12" t="s">
        <v>15</v>
      </c>
      <c r="G594" s="102"/>
      <c r="H594" s="182">
        <f>SUMPRODUCT($G$588:$G$590,H588:H590)</f>
        <v>11152</v>
      </c>
      <c r="I594" s="241" t="s">
        <v>223</v>
      </c>
      <c r="J594" s="103">
        <f>SUMPRODUCT($G$588:$G$590,J588:J590)</f>
        <v>82.2</v>
      </c>
      <c r="K594" s="104">
        <f t="shared" ref="K594:L594" si="35">SUMPRODUCT($G$588:$G$590,K588:K590)</f>
        <v>0.26600000000000001</v>
      </c>
      <c r="L594" s="105">
        <f t="shared" si="35"/>
        <v>8</v>
      </c>
    </row>
    <row r="595" spans="1:12" ht="15" customHeight="1">
      <c r="B595" s="8"/>
      <c r="C595" s="8"/>
      <c r="E595" s="9"/>
      <c r="F595" s="12" t="s">
        <v>17</v>
      </c>
      <c r="G595" s="102"/>
      <c r="H595" s="183">
        <f>SUMPRODUCT($G$588,H588)+SUMPRODUCT($G$591:$G$592,H591:H592)</f>
        <v>15277</v>
      </c>
      <c r="I595" s="241"/>
      <c r="J595" s="103">
        <f>SUMPRODUCT($G$588,J588)+SUMPRODUCT($G$591:$G$592,J591:J592)</f>
        <v>83.600000000000009</v>
      </c>
      <c r="K595" s="104">
        <f>SUMPRODUCT($G$588,K588)+SUMPRODUCT($G$591:$G$592,K591:K592)</f>
        <v>0.20200000000000001</v>
      </c>
      <c r="L595" s="105">
        <f t="shared" ref="L595" si="36">SUMPRODUCT($G$588,L588)+SUMPRODUCT($G$591:$G$592,L591:L592)</f>
        <v>8</v>
      </c>
    </row>
    <row r="596" spans="1:12" ht="15" customHeight="1">
      <c r="B596" s="8"/>
      <c r="C596" s="8"/>
      <c r="E596" s="9"/>
      <c r="F596" s="10"/>
      <c r="G596" s="96"/>
      <c r="H596" s="73"/>
      <c r="I596" s="97"/>
      <c r="J596" s="98"/>
      <c r="K596" s="99"/>
      <c r="L596" s="101"/>
    </row>
    <row r="597" spans="1:12" ht="15" customHeight="1">
      <c r="B597" s="15"/>
      <c r="C597" s="15"/>
      <c r="D597" s="16"/>
      <c r="E597" s="17"/>
      <c r="F597" s="18"/>
      <c r="G597" s="110"/>
      <c r="H597" s="185"/>
      <c r="I597" s="111"/>
      <c r="J597" s="112"/>
      <c r="K597" s="113"/>
      <c r="L597" s="114"/>
    </row>
    <row r="598" spans="1:12" ht="24.95" customHeight="1">
      <c r="B598"/>
      <c r="C598"/>
      <c r="D598"/>
      <c r="E598" s="7" t="s">
        <v>2</v>
      </c>
      <c r="F598" s="7" t="s">
        <v>3</v>
      </c>
      <c r="G598" s="7" t="s">
        <v>601</v>
      </c>
      <c r="H598" s="51" t="s">
        <v>599</v>
      </c>
      <c r="I598" s="7" t="s">
        <v>5</v>
      </c>
      <c r="J598" s="64" t="s">
        <v>600</v>
      </c>
      <c r="K598" s="58" t="s">
        <v>602</v>
      </c>
      <c r="L598" s="61" t="s">
        <v>603</v>
      </c>
    </row>
    <row r="599" spans="1:12" ht="15" customHeight="1">
      <c r="B599" s="8"/>
      <c r="C599" s="8"/>
      <c r="E599" s="72" t="s">
        <v>225</v>
      </c>
      <c r="F599" s="10" t="s">
        <v>167</v>
      </c>
      <c r="G599" s="96">
        <v>1</v>
      </c>
      <c r="H599" s="73">
        <f>VLOOKUP(E599,'Артикулы и цены'!A:G,7,FALSE)</f>
        <v>7985</v>
      </c>
      <c r="I599" s="97"/>
      <c r="J599" s="98">
        <v>67.3</v>
      </c>
      <c r="K599" s="99">
        <v>0.14000000000000001</v>
      </c>
      <c r="L599" s="100">
        <v>3</v>
      </c>
    </row>
    <row r="600" spans="1:12" ht="15" customHeight="1">
      <c r="B600" s="8"/>
      <c r="C600" s="8"/>
      <c r="E600" s="72" t="s">
        <v>226</v>
      </c>
      <c r="F600" s="10" t="s">
        <v>169</v>
      </c>
      <c r="G600" s="96">
        <v>1</v>
      </c>
      <c r="H600" s="73">
        <f>VLOOKUP(E600,'Артикулы и цены'!A:G,7,FALSE)</f>
        <v>3173</v>
      </c>
      <c r="I600" s="97"/>
      <c r="J600" s="98">
        <v>23.9</v>
      </c>
      <c r="K600" s="99">
        <v>3.7999999999999999E-2</v>
      </c>
      <c r="L600" s="100">
        <v>1</v>
      </c>
    </row>
    <row r="601" spans="1:12" ht="15" customHeight="1">
      <c r="B601" s="8"/>
      <c r="C601" s="8"/>
      <c r="E601" s="72" t="s">
        <v>227</v>
      </c>
      <c r="F601" s="10" t="s">
        <v>171</v>
      </c>
      <c r="G601" s="96">
        <v>1</v>
      </c>
      <c r="H601" s="73">
        <f>VLOOKUP(E601,'Артикулы и цены'!A:G,7,FALSE)</f>
        <v>11398</v>
      </c>
      <c r="I601" s="97"/>
      <c r="J601" s="98">
        <v>28.2</v>
      </c>
      <c r="K601" s="99">
        <v>6.2E-2</v>
      </c>
      <c r="L601" s="100">
        <v>1</v>
      </c>
    </row>
    <row r="602" spans="1:12" ht="15" customHeight="1">
      <c r="B602" s="8"/>
      <c r="C602" s="8"/>
      <c r="E602" s="9"/>
      <c r="F602" s="10"/>
      <c r="G602" s="96"/>
      <c r="H602" s="73"/>
      <c r="I602" s="97"/>
      <c r="J602" s="98"/>
      <c r="K602" s="99"/>
      <c r="L602" s="101"/>
    </row>
    <row r="603" spans="1:12" ht="15" customHeight="1">
      <c r="B603" s="8"/>
      <c r="C603" s="8"/>
      <c r="E603" s="9"/>
      <c r="F603" s="12" t="s">
        <v>15</v>
      </c>
      <c r="G603" s="102"/>
      <c r="H603" s="182">
        <f>SUMPRODUCT($G$599:$G$600,H599:H600)</f>
        <v>11158</v>
      </c>
      <c r="I603" s="241" t="s">
        <v>228</v>
      </c>
      <c r="J603" s="103">
        <f>SUMPRODUCT($G$599:$G$600,J599:J600)</f>
        <v>91.199999999999989</v>
      </c>
      <c r="K603" s="104">
        <f t="shared" ref="K603:L603" si="37">SUMPRODUCT($G$599:$G$600,K599:K600)</f>
        <v>0.17800000000000002</v>
      </c>
      <c r="L603" s="105">
        <f t="shared" si="37"/>
        <v>4</v>
      </c>
    </row>
    <row r="604" spans="1:12" ht="15" customHeight="1">
      <c r="B604" s="8"/>
      <c r="C604" s="8"/>
      <c r="E604" s="9"/>
      <c r="F604" s="12" t="s">
        <v>17</v>
      </c>
      <c r="G604" s="102"/>
      <c r="H604" s="183">
        <f>SUMPRODUCT($G$599,H599)+SUMPRODUCT($G$601,H601)</f>
        <v>19383</v>
      </c>
      <c r="I604" s="241"/>
      <c r="J604" s="103">
        <f>SUMPRODUCT($G$599,J599)+SUMPRODUCT($G$601,J601)</f>
        <v>95.5</v>
      </c>
      <c r="K604" s="104">
        <f t="shared" ref="K604:L604" si="38">SUMPRODUCT($G$599,K599)+SUMPRODUCT($G$601,K601)</f>
        <v>0.20200000000000001</v>
      </c>
      <c r="L604" s="105">
        <f t="shared" si="38"/>
        <v>4</v>
      </c>
    </row>
    <row r="605" spans="1:12" s="11" customFormat="1" ht="15" customHeight="1">
      <c r="A605" s="1"/>
      <c r="B605" s="13"/>
      <c r="C605" s="13"/>
      <c r="E605" s="14"/>
      <c r="F605" s="14"/>
      <c r="G605" s="106"/>
      <c r="H605" s="184"/>
      <c r="I605" s="106"/>
      <c r="J605" s="107"/>
      <c r="K605" s="108"/>
      <c r="L605" s="109"/>
    </row>
    <row r="606" spans="1:12" s="11" customFormat="1" ht="15" customHeight="1">
      <c r="A606" s="1"/>
      <c r="B606" s="13"/>
      <c r="C606" s="13"/>
      <c r="E606" s="9"/>
      <c r="F606" s="10"/>
      <c r="G606" s="123"/>
      <c r="H606" s="188"/>
      <c r="I606" s="124"/>
      <c r="J606" s="125"/>
      <c r="K606" s="126"/>
      <c r="L606" s="101"/>
    </row>
    <row r="607" spans="1:12" s="11" customFormat="1" ht="15" customHeight="1">
      <c r="A607" s="1"/>
      <c r="B607" s="13"/>
      <c r="C607" s="13"/>
      <c r="E607" s="9"/>
      <c r="F607" s="10"/>
      <c r="G607" s="123"/>
      <c r="H607" s="188"/>
      <c r="I607" s="124"/>
      <c r="J607" s="125"/>
      <c r="K607" s="126"/>
      <c r="L607" s="101"/>
    </row>
    <row r="608" spans="1:12" s="11" customFormat="1" ht="15" customHeight="1">
      <c r="A608" s="1"/>
      <c r="B608" s="13"/>
      <c r="C608" s="13"/>
      <c r="E608" s="9"/>
      <c r="F608" s="10"/>
      <c r="G608" s="123"/>
      <c r="H608" s="188"/>
      <c r="I608" s="124"/>
      <c r="J608" s="125"/>
      <c r="K608" s="126"/>
      <c r="L608" s="101"/>
    </row>
    <row r="609" spans="1:12" s="11" customFormat="1" ht="15" customHeight="1">
      <c r="A609" s="1"/>
      <c r="B609" s="13"/>
      <c r="C609" s="13"/>
      <c r="E609" s="9"/>
      <c r="F609" s="10"/>
      <c r="G609" s="123"/>
      <c r="H609" s="188"/>
      <c r="I609" s="124"/>
      <c r="J609" s="125"/>
      <c r="K609" s="126"/>
      <c r="L609" s="101"/>
    </row>
    <row r="610" spans="1:12" ht="15" customHeight="1">
      <c r="B610" s="15"/>
      <c r="C610" s="15"/>
      <c r="D610" s="16"/>
      <c r="E610" s="17"/>
      <c r="F610" s="18"/>
      <c r="G610" s="110"/>
      <c r="H610" s="185"/>
      <c r="I610" s="111"/>
      <c r="J610" s="112"/>
      <c r="K610" s="113"/>
      <c r="L610" s="114"/>
    </row>
    <row r="611" spans="1:12" ht="24.95" customHeight="1">
      <c r="B611"/>
      <c r="C611"/>
      <c r="D611"/>
      <c r="E611" s="7" t="s">
        <v>2</v>
      </c>
      <c r="F611" s="7" t="s">
        <v>3</v>
      </c>
      <c r="G611" s="7" t="s">
        <v>601</v>
      </c>
      <c r="H611" s="51" t="s">
        <v>599</v>
      </c>
      <c r="I611" s="7" t="s">
        <v>5</v>
      </c>
      <c r="J611" s="64" t="s">
        <v>600</v>
      </c>
      <c r="K611" s="58" t="s">
        <v>602</v>
      </c>
      <c r="L611" s="61" t="s">
        <v>603</v>
      </c>
    </row>
    <row r="612" spans="1:12" ht="15" customHeight="1">
      <c r="B612" s="8"/>
      <c r="C612" s="8"/>
      <c r="E612" s="72" t="s">
        <v>229</v>
      </c>
      <c r="F612" s="10" t="s">
        <v>167</v>
      </c>
      <c r="G612" s="96">
        <v>1</v>
      </c>
      <c r="H612" s="73">
        <f>VLOOKUP(E612,'Артикулы и цены'!A:G,7,FALSE)</f>
        <v>13343</v>
      </c>
      <c r="I612" s="97"/>
      <c r="J612" s="98">
        <v>92.4</v>
      </c>
      <c r="K612" s="99">
        <v>0.18</v>
      </c>
      <c r="L612" s="100">
        <v>4</v>
      </c>
    </row>
    <row r="613" spans="1:12" ht="15" customHeight="1">
      <c r="B613" s="8"/>
      <c r="C613" s="8"/>
      <c r="E613" s="72" t="s">
        <v>136</v>
      </c>
      <c r="F613" s="10" t="s">
        <v>131</v>
      </c>
      <c r="G613" s="96">
        <v>3</v>
      </c>
      <c r="H613" s="73">
        <f>VLOOKUP(E613,'Артикулы и цены'!A:G,7,FALSE)</f>
        <v>686</v>
      </c>
      <c r="I613" s="97"/>
      <c r="J613" s="98">
        <v>2.6</v>
      </c>
      <c r="K613" s="99">
        <v>6.0000000000000001E-3</v>
      </c>
      <c r="L613" s="100">
        <v>1</v>
      </c>
    </row>
    <row r="614" spans="1:12" ht="15" customHeight="1">
      <c r="B614" s="8"/>
      <c r="C614" s="8"/>
      <c r="E614" s="72" t="s">
        <v>230</v>
      </c>
      <c r="F614" s="10" t="s">
        <v>169</v>
      </c>
      <c r="G614" s="96">
        <v>1</v>
      </c>
      <c r="H614" s="73">
        <f>VLOOKUP(E614,'Артикулы и цены'!A:G,7,FALSE)</f>
        <v>2431</v>
      </c>
      <c r="I614" s="97"/>
      <c r="J614" s="98">
        <v>17.3</v>
      </c>
      <c r="K614" s="99">
        <v>2.7E-2</v>
      </c>
      <c r="L614" s="100">
        <v>1</v>
      </c>
    </row>
    <row r="615" spans="1:12" ht="15" customHeight="1">
      <c r="B615" s="8"/>
      <c r="C615" s="8"/>
      <c r="E615" s="72" t="s">
        <v>137</v>
      </c>
      <c r="F615" s="10" t="s">
        <v>133</v>
      </c>
      <c r="G615" s="96">
        <v>3</v>
      </c>
      <c r="H615" s="73">
        <f>VLOOKUP(E615,'Артикулы и цены'!A:G,7,FALSE)</f>
        <v>1522</v>
      </c>
      <c r="I615" s="97"/>
      <c r="J615" s="98">
        <v>3</v>
      </c>
      <c r="K615" s="99">
        <v>0.01</v>
      </c>
      <c r="L615" s="100">
        <v>1</v>
      </c>
    </row>
    <row r="616" spans="1:12" ht="15" customHeight="1">
      <c r="B616" s="8"/>
      <c r="C616" s="8"/>
      <c r="E616" s="72" t="s">
        <v>231</v>
      </c>
      <c r="F616" s="10" t="s">
        <v>171</v>
      </c>
      <c r="G616" s="96">
        <v>1</v>
      </c>
      <c r="H616" s="73">
        <f>VLOOKUP(E616,'Артикулы и цены'!A:G,7,FALSE)</f>
        <v>8423</v>
      </c>
      <c r="I616" s="97"/>
      <c r="J616" s="98">
        <v>20.8</v>
      </c>
      <c r="K616" s="99">
        <v>4.3999999999999997E-2</v>
      </c>
      <c r="L616" s="100">
        <v>1</v>
      </c>
    </row>
    <row r="617" spans="1:12" ht="15" customHeight="1">
      <c r="B617" s="8"/>
      <c r="C617" s="8"/>
      <c r="E617" s="9"/>
      <c r="F617" s="10"/>
      <c r="G617" s="96"/>
      <c r="H617" s="73"/>
      <c r="I617" s="97"/>
      <c r="J617" s="98"/>
      <c r="K617" s="99"/>
      <c r="L617" s="101"/>
    </row>
    <row r="618" spans="1:12" ht="15" customHeight="1">
      <c r="B618" s="8"/>
      <c r="C618" s="8"/>
      <c r="E618" s="9"/>
      <c r="F618" s="12" t="s">
        <v>15</v>
      </c>
      <c r="G618" s="102"/>
      <c r="H618" s="182">
        <f>SUMPRODUCT($G$612:$G$614,H612:H614)</f>
        <v>17832</v>
      </c>
      <c r="I618" s="241" t="s">
        <v>228</v>
      </c>
      <c r="J618" s="103">
        <f>SUMPRODUCT($G$612:$G$614,J612:J614)</f>
        <v>117.5</v>
      </c>
      <c r="K618" s="104">
        <f t="shared" ref="K618" si="39">SUMPRODUCT($G$612:$G$614,K612:K614)</f>
        <v>0.22500000000000001</v>
      </c>
      <c r="L618" s="105">
        <f>SUMPRODUCT($G$612:$G$614,L612:L614)</f>
        <v>8</v>
      </c>
    </row>
    <row r="619" spans="1:12" ht="15" customHeight="1">
      <c r="B619" s="8"/>
      <c r="C619" s="8"/>
      <c r="E619" s="9"/>
      <c r="F619" s="12" t="s">
        <v>17</v>
      </c>
      <c r="G619" s="102"/>
      <c r="H619" s="183">
        <f>SUMPRODUCT($G$612,H612)+SUMPRODUCT($G$615:$G$616,H615:H616)</f>
        <v>26332</v>
      </c>
      <c r="I619" s="241"/>
      <c r="J619" s="103">
        <f>SUMPRODUCT($G$612,J612)+SUMPRODUCT($G$615:$G$616,J615:J616)</f>
        <v>122.2</v>
      </c>
      <c r="K619" s="104">
        <f t="shared" ref="K619:L619" si="40">SUMPRODUCT($G$612,K612)+SUMPRODUCT($G$615:$G$616,K615:K616)</f>
        <v>0.254</v>
      </c>
      <c r="L619" s="105">
        <f t="shared" si="40"/>
        <v>8</v>
      </c>
    </row>
    <row r="620" spans="1:12" ht="15" customHeight="1">
      <c r="B620" s="8"/>
      <c r="C620" s="8"/>
      <c r="E620" s="9"/>
      <c r="F620" s="10"/>
      <c r="G620" s="96"/>
      <c r="H620" s="73"/>
      <c r="I620" s="97"/>
      <c r="J620" s="98"/>
      <c r="K620" s="99"/>
      <c r="L620" s="101"/>
    </row>
    <row r="621" spans="1:12" s="11" customFormat="1" ht="15" customHeight="1">
      <c r="A621" s="1"/>
      <c r="B621" s="13"/>
      <c r="C621" s="13"/>
      <c r="E621" s="14"/>
      <c r="F621" s="14"/>
      <c r="G621" s="106"/>
      <c r="H621" s="184"/>
      <c r="I621" s="106"/>
      <c r="J621" s="107"/>
      <c r="K621" s="108"/>
      <c r="L621" s="109"/>
    </row>
    <row r="622" spans="1:12" s="11" customFormat="1" ht="15" customHeight="1">
      <c r="A622" s="1"/>
      <c r="B622" s="13"/>
      <c r="C622" s="13"/>
      <c r="E622" s="9"/>
      <c r="F622" s="10"/>
      <c r="G622" s="123"/>
      <c r="H622" s="188"/>
      <c r="I622" s="124"/>
      <c r="J622" s="125"/>
      <c r="K622" s="126"/>
      <c r="L622" s="101"/>
    </row>
    <row r="623" spans="1:12" s="11" customFormat="1" ht="15" customHeight="1">
      <c r="A623" s="1"/>
      <c r="B623" s="13"/>
      <c r="C623" s="13"/>
      <c r="E623" s="9"/>
      <c r="F623" s="10"/>
      <c r="G623" s="123"/>
      <c r="H623" s="188"/>
      <c r="I623" s="124"/>
      <c r="J623" s="125"/>
      <c r="K623" s="126"/>
      <c r="L623" s="101"/>
    </row>
    <row r="624" spans="1:12" ht="15" customHeight="1">
      <c r="B624" s="15"/>
      <c r="C624" s="15"/>
      <c r="D624" s="16"/>
      <c r="E624" s="17"/>
      <c r="F624" s="18"/>
      <c r="G624" s="110"/>
      <c r="H624" s="185"/>
      <c r="I624" s="111"/>
      <c r="J624" s="112"/>
      <c r="K624" s="113"/>
      <c r="L624" s="114"/>
    </row>
    <row r="625" spans="1:12" s="39" customFormat="1">
      <c r="B625" s="240" t="s">
        <v>232</v>
      </c>
      <c r="C625" s="240"/>
      <c r="D625" s="240"/>
      <c r="E625" s="240"/>
      <c r="F625" s="240"/>
      <c r="G625" s="240"/>
      <c r="H625" s="240"/>
      <c r="I625" s="240"/>
      <c r="J625" s="240"/>
      <c r="K625" s="240"/>
      <c r="L625" s="240"/>
    </row>
    <row r="626" spans="1:12" s="3" customFormat="1" ht="12" customHeight="1">
      <c r="A626" s="1"/>
      <c r="B626" s="48" t="s">
        <v>638</v>
      </c>
      <c r="C626" s="48"/>
      <c r="D626" s="48"/>
      <c r="E626" s="48"/>
      <c r="F626" s="48"/>
      <c r="G626" s="132"/>
      <c r="H626" s="192"/>
      <c r="I626" s="132"/>
      <c r="J626" s="133"/>
      <c r="K626" s="134"/>
      <c r="L626" s="135"/>
    </row>
    <row r="627" spans="1:12" s="39" customFormat="1" ht="15" customHeight="1">
      <c r="A627" s="38"/>
      <c r="B627" s="48" t="s">
        <v>646</v>
      </c>
      <c r="C627" s="36"/>
      <c r="D627" s="36"/>
      <c r="E627" s="36"/>
      <c r="F627" s="36"/>
      <c r="G627" s="150"/>
      <c r="H627" s="200"/>
      <c r="I627" s="150"/>
      <c r="J627" s="151"/>
      <c r="K627" s="152"/>
      <c r="L627" s="153"/>
    </row>
    <row r="628" spans="1:12" s="39" customFormat="1" ht="13.5" customHeight="1">
      <c r="A628" s="38"/>
      <c r="B628" s="6" t="s">
        <v>611</v>
      </c>
      <c r="C628" s="40"/>
      <c r="D628" s="40"/>
      <c r="E628" s="40"/>
      <c r="F628" s="40"/>
      <c r="G628" s="155"/>
      <c r="H628" s="201"/>
      <c r="I628" s="155"/>
      <c r="J628" s="156"/>
      <c r="K628" s="157"/>
      <c r="L628" s="158"/>
    </row>
    <row r="629" spans="1:12" ht="24.95" customHeight="1">
      <c r="B629"/>
      <c r="C629"/>
      <c r="D629"/>
      <c r="E629" s="7" t="s">
        <v>2</v>
      </c>
      <c r="F629" s="7" t="s">
        <v>3</v>
      </c>
      <c r="G629" s="7" t="s">
        <v>601</v>
      </c>
      <c r="H629" s="51" t="s">
        <v>599</v>
      </c>
      <c r="I629" s="7" t="s">
        <v>5</v>
      </c>
      <c r="J629" s="64" t="s">
        <v>600</v>
      </c>
      <c r="K629" s="58" t="s">
        <v>602</v>
      </c>
      <c r="L629" s="61" t="s">
        <v>603</v>
      </c>
    </row>
    <row r="630" spans="1:12" ht="15" customHeight="1">
      <c r="B630" s="8"/>
      <c r="C630" s="8"/>
      <c r="E630" s="72" t="s">
        <v>233</v>
      </c>
      <c r="F630" s="10" t="s">
        <v>167</v>
      </c>
      <c r="G630" s="96">
        <v>1</v>
      </c>
      <c r="H630" s="73">
        <f>VLOOKUP(E630,'Артикулы и цены'!A:G,7,FALSE)</f>
        <v>17732</v>
      </c>
      <c r="I630" s="97"/>
      <c r="J630" s="98">
        <v>134.80000000000001</v>
      </c>
      <c r="K630" s="99">
        <v>0.28999999999999998</v>
      </c>
      <c r="L630" s="100">
        <v>4</v>
      </c>
    </row>
    <row r="631" spans="1:12" ht="15" customHeight="1">
      <c r="B631" s="8"/>
      <c r="C631" s="8"/>
      <c r="E631" s="72" t="s">
        <v>136</v>
      </c>
      <c r="F631" s="10" t="s">
        <v>131</v>
      </c>
      <c r="G631" s="96">
        <v>3</v>
      </c>
      <c r="H631" s="73">
        <f>VLOOKUP(E631,'Артикулы и цены'!A:G,7,FALSE)</f>
        <v>686</v>
      </c>
      <c r="I631" s="97"/>
      <c r="J631" s="98">
        <v>2.6</v>
      </c>
      <c r="K631" s="99">
        <v>6.0000000000000001E-3</v>
      </c>
      <c r="L631" s="100">
        <v>1</v>
      </c>
    </row>
    <row r="632" spans="1:12" ht="15" customHeight="1">
      <c r="B632" s="8"/>
      <c r="C632" s="8"/>
      <c r="E632" s="72" t="s">
        <v>230</v>
      </c>
      <c r="F632" s="10" t="s">
        <v>234</v>
      </c>
      <c r="G632" s="96">
        <v>1</v>
      </c>
      <c r="H632" s="73">
        <f>VLOOKUP(E632,'Артикулы и цены'!A:G,7,FALSE)</f>
        <v>2431</v>
      </c>
      <c r="I632" s="97"/>
      <c r="J632" s="98">
        <v>17.3</v>
      </c>
      <c r="K632" s="99">
        <v>2.7E-2</v>
      </c>
      <c r="L632" s="100">
        <v>1</v>
      </c>
    </row>
    <row r="633" spans="1:12" ht="15" customHeight="1">
      <c r="B633" s="8"/>
      <c r="C633" s="8"/>
      <c r="E633" s="72" t="s">
        <v>205</v>
      </c>
      <c r="F633" s="10" t="s">
        <v>235</v>
      </c>
      <c r="G633" s="96">
        <v>1</v>
      </c>
      <c r="H633" s="73">
        <f>VLOOKUP(E633,'Артикулы и цены'!A:G,7,FALSE)</f>
        <v>1728</v>
      </c>
      <c r="I633" s="97"/>
      <c r="J633" s="98">
        <v>13</v>
      </c>
      <c r="K633" s="99">
        <v>2.3E-2</v>
      </c>
      <c r="L633" s="100">
        <v>1</v>
      </c>
    </row>
    <row r="634" spans="1:12" ht="15" customHeight="1">
      <c r="B634" s="8"/>
      <c r="C634" s="8"/>
      <c r="E634" s="72" t="s">
        <v>137</v>
      </c>
      <c r="F634" s="10" t="s">
        <v>133</v>
      </c>
      <c r="G634" s="96">
        <v>3</v>
      </c>
      <c r="H634" s="73">
        <f>VLOOKUP(E634,'Артикулы и цены'!A:G,7,FALSE)</f>
        <v>1522</v>
      </c>
      <c r="I634" s="97"/>
      <c r="J634" s="98">
        <v>3</v>
      </c>
      <c r="K634" s="99">
        <v>0.01</v>
      </c>
      <c r="L634" s="100">
        <v>1</v>
      </c>
    </row>
    <row r="635" spans="1:12" ht="15" customHeight="1">
      <c r="B635" s="8"/>
      <c r="C635" s="8"/>
      <c r="E635" s="72" t="s">
        <v>231</v>
      </c>
      <c r="F635" s="10" t="s">
        <v>236</v>
      </c>
      <c r="G635" s="96">
        <v>1</v>
      </c>
      <c r="H635" s="73">
        <f>VLOOKUP(E635,'Артикулы и цены'!A:G,7,FALSE)</f>
        <v>8423</v>
      </c>
      <c r="I635" s="97"/>
      <c r="J635" s="98">
        <v>20.8</v>
      </c>
      <c r="K635" s="99">
        <v>4.3999999999999997E-2</v>
      </c>
      <c r="L635" s="100">
        <v>1</v>
      </c>
    </row>
    <row r="636" spans="1:12" ht="15" customHeight="1">
      <c r="B636" s="8"/>
      <c r="C636" s="8"/>
      <c r="E636" s="72" t="s">
        <v>207</v>
      </c>
      <c r="F636" s="10" t="s">
        <v>237</v>
      </c>
      <c r="G636" s="96">
        <v>1</v>
      </c>
      <c r="H636" s="73">
        <f>VLOOKUP(E636,'Артикулы и цены'!A:G,7,FALSE)</f>
        <v>5781</v>
      </c>
      <c r="I636" s="97"/>
      <c r="J636" s="98">
        <v>14.9</v>
      </c>
      <c r="K636" s="99">
        <v>3.7999999999999999E-2</v>
      </c>
      <c r="L636" s="100">
        <v>1</v>
      </c>
    </row>
    <row r="637" spans="1:12" ht="15" customHeight="1">
      <c r="B637" s="8"/>
      <c r="C637" s="8"/>
      <c r="E637" s="9"/>
      <c r="F637" s="10"/>
      <c r="G637" s="96"/>
      <c r="H637" s="73"/>
      <c r="I637" s="97"/>
      <c r="J637" s="98"/>
      <c r="K637" s="99"/>
      <c r="L637" s="101"/>
    </row>
    <row r="638" spans="1:12" ht="15" customHeight="1">
      <c r="B638" s="8"/>
      <c r="C638" s="8"/>
      <c r="E638" s="9"/>
      <c r="F638" s="12" t="s">
        <v>15</v>
      </c>
      <c r="G638" s="102"/>
      <c r="H638" s="182">
        <f>SUMPRODUCT($G$630:$G$633,H630:H633)</f>
        <v>23949</v>
      </c>
      <c r="I638" s="241" t="s">
        <v>238</v>
      </c>
      <c r="J638" s="103">
        <f>SUMPRODUCT($G$630:$G$633,J630:J633)</f>
        <v>172.90000000000003</v>
      </c>
      <c r="K638" s="104">
        <f t="shared" ref="K638:L638" si="41">SUMPRODUCT($G$630:$G$633,K630:K633)</f>
        <v>0.35800000000000004</v>
      </c>
      <c r="L638" s="105">
        <f t="shared" si="41"/>
        <v>9</v>
      </c>
    </row>
    <row r="639" spans="1:12" ht="15" customHeight="1">
      <c r="B639" s="8"/>
      <c r="C639" s="8"/>
      <c r="E639" s="9"/>
      <c r="F639" s="12" t="s">
        <v>17</v>
      </c>
      <c r="G639" s="102"/>
      <c r="H639" s="183">
        <f>SUMPRODUCT($G$630,H630)+SUMPRODUCT($G$634:$G$636,H634:H636)</f>
        <v>36502</v>
      </c>
      <c r="I639" s="241"/>
      <c r="J639" s="103">
        <f>SUMPRODUCT($G$630,J630)+SUMPRODUCT($G$634:$G$636,J634:J636)</f>
        <v>179.5</v>
      </c>
      <c r="K639" s="104">
        <f t="shared" ref="K639:L639" si="42">SUMPRODUCT($G$630,K630)+SUMPRODUCT($G$634:$G$636,K634:K636)</f>
        <v>0.40199999999999997</v>
      </c>
      <c r="L639" s="105">
        <f t="shared" si="42"/>
        <v>9</v>
      </c>
    </row>
    <row r="640" spans="1:12" ht="15" customHeight="1">
      <c r="B640" s="8"/>
      <c r="C640" s="8"/>
      <c r="E640" s="9"/>
      <c r="F640" s="10"/>
      <c r="G640" s="96"/>
      <c r="H640" s="73"/>
      <c r="I640" s="97"/>
      <c r="J640" s="98"/>
      <c r="K640" s="99"/>
      <c r="L640" s="101"/>
    </row>
    <row r="641" spans="1:12" ht="15" customHeight="1">
      <c r="B641" s="8"/>
      <c r="C641" s="8"/>
      <c r="E641" s="9"/>
      <c r="F641" s="10"/>
      <c r="G641" s="96"/>
      <c r="H641" s="73"/>
      <c r="I641" s="97"/>
      <c r="J641" s="98"/>
      <c r="K641" s="99"/>
      <c r="L641" s="101"/>
    </row>
    <row r="642" spans="1:12" ht="15" customHeight="1">
      <c r="B642" s="8"/>
      <c r="C642" s="8"/>
      <c r="E642" s="9"/>
      <c r="F642" s="10"/>
      <c r="G642" s="96"/>
      <c r="H642" s="73"/>
      <c r="I642" s="97"/>
      <c r="J642" s="98"/>
      <c r="K642" s="99"/>
      <c r="L642" s="101"/>
    </row>
    <row r="643" spans="1:12" s="11" customFormat="1" ht="15" customHeight="1">
      <c r="A643" s="1"/>
      <c r="B643" s="13"/>
      <c r="C643" s="13"/>
      <c r="E643" s="9"/>
      <c r="F643" s="10"/>
      <c r="G643" s="123"/>
      <c r="H643" s="188"/>
      <c r="I643" s="124"/>
      <c r="J643" s="125"/>
      <c r="K643" s="126"/>
      <c r="L643" s="101"/>
    </row>
    <row r="644" spans="1:12" ht="15" customHeight="1">
      <c r="B644" s="15"/>
      <c r="C644" s="15"/>
      <c r="D644" s="16"/>
      <c r="E644" s="17"/>
      <c r="F644" s="18"/>
      <c r="G644" s="110"/>
      <c r="H644" s="185"/>
      <c r="I644" s="111"/>
      <c r="J644" s="112"/>
      <c r="K644" s="113"/>
      <c r="L644" s="114"/>
    </row>
    <row r="645" spans="1:12" s="39" customFormat="1">
      <c r="B645" s="240" t="s">
        <v>239</v>
      </c>
      <c r="C645" s="240"/>
      <c r="D645" s="240"/>
      <c r="E645" s="240"/>
      <c r="F645" s="240"/>
      <c r="G645" s="240"/>
      <c r="H645" s="240"/>
      <c r="I645" s="240"/>
      <c r="J645" s="240"/>
      <c r="K645" s="240"/>
      <c r="L645" s="240"/>
    </row>
    <row r="646" spans="1:12" s="3" customFormat="1" ht="13.5" customHeight="1">
      <c r="A646" s="1"/>
      <c r="B646" s="48" t="s">
        <v>647</v>
      </c>
      <c r="C646" s="48"/>
      <c r="D646" s="48"/>
      <c r="E646" s="48"/>
      <c r="F646" s="48"/>
      <c r="G646" s="132"/>
      <c r="H646" s="192"/>
      <c r="I646" s="132"/>
      <c r="J646" s="133"/>
      <c r="K646" s="134"/>
      <c r="L646" s="135"/>
    </row>
    <row r="647" spans="1:12" s="39" customFormat="1" ht="11.25" customHeight="1">
      <c r="A647" s="38"/>
      <c r="B647" s="48" t="s">
        <v>648</v>
      </c>
      <c r="C647" s="36"/>
      <c r="D647" s="36"/>
      <c r="E647" s="36"/>
      <c r="F647" s="36"/>
      <c r="G647" s="150"/>
      <c r="H647" s="200"/>
      <c r="I647" s="150"/>
      <c r="J647" s="151"/>
      <c r="K647" s="152"/>
      <c r="L647" s="153"/>
    </row>
    <row r="648" spans="1:12" s="39" customFormat="1" ht="14.25" customHeight="1">
      <c r="A648" s="38"/>
      <c r="B648" s="6" t="s">
        <v>612</v>
      </c>
      <c r="C648" s="40"/>
      <c r="D648" s="40"/>
      <c r="E648" s="40"/>
      <c r="F648" s="40"/>
      <c r="G648" s="155"/>
      <c r="H648" s="201"/>
      <c r="I648" s="155"/>
      <c r="J648" s="156"/>
      <c r="K648" s="157"/>
      <c r="L648" s="158"/>
    </row>
    <row r="649" spans="1:12" ht="24.95" customHeight="1">
      <c r="B649"/>
      <c r="C649"/>
      <c r="D649"/>
      <c r="E649" s="7" t="s">
        <v>2</v>
      </c>
      <c r="F649" s="7" t="s">
        <v>3</v>
      </c>
      <c r="G649" s="7" t="s">
        <v>601</v>
      </c>
      <c r="H649" s="51" t="s">
        <v>599</v>
      </c>
      <c r="I649" s="7" t="s">
        <v>5</v>
      </c>
      <c r="J649" s="64" t="s">
        <v>600</v>
      </c>
      <c r="K649" s="58" t="s">
        <v>602</v>
      </c>
      <c r="L649" s="61" t="s">
        <v>603</v>
      </c>
    </row>
    <row r="650" spans="1:12" ht="15" customHeight="1">
      <c r="B650" s="8"/>
      <c r="C650" s="8"/>
      <c r="E650" s="72" t="s">
        <v>240</v>
      </c>
      <c r="F650" s="10" t="s">
        <v>241</v>
      </c>
      <c r="G650" s="96">
        <v>1</v>
      </c>
      <c r="H650" s="73">
        <f>VLOOKUP(E650,'Артикулы и цены'!A:G,7,FALSE)</f>
        <v>15926</v>
      </c>
      <c r="I650" s="97"/>
      <c r="J650" s="98">
        <v>118.8</v>
      </c>
      <c r="K650" s="99">
        <v>0.26</v>
      </c>
      <c r="L650" s="100">
        <v>4</v>
      </c>
    </row>
    <row r="651" spans="1:12" ht="15" customHeight="1">
      <c r="B651" s="8"/>
      <c r="C651" s="8"/>
      <c r="E651" s="72" t="s">
        <v>226</v>
      </c>
      <c r="F651" s="10" t="s">
        <v>169</v>
      </c>
      <c r="G651" s="96">
        <v>1</v>
      </c>
      <c r="H651" s="73">
        <f>VLOOKUP(E651,'Артикулы и цены'!A:G,7,FALSE)</f>
        <v>3173</v>
      </c>
      <c r="I651" s="97"/>
      <c r="J651" s="98">
        <v>23.9</v>
      </c>
      <c r="K651" s="99">
        <v>3.7999999999999999E-2</v>
      </c>
      <c r="L651" s="100">
        <v>1</v>
      </c>
    </row>
    <row r="652" spans="1:12" ht="15" customHeight="1">
      <c r="B652" s="8"/>
      <c r="C652" s="8"/>
      <c r="E652" s="72" t="s">
        <v>242</v>
      </c>
      <c r="F652" s="10" t="s">
        <v>243</v>
      </c>
      <c r="G652" s="96">
        <v>1</v>
      </c>
      <c r="H652" s="73">
        <f>VLOOKUP(E652,'Артикулы и цены'!A:G,7,FALSE)</f>
        <v>1509</v>
      </c>
      <c r="I652" s="97"/>
      <c r="J652" s="98">
        <v>5.2</v>
      </c>
      <c r="K652" s="99">
        <v>7.0000000000000001E-3</v>
      </c>
      <c r="L652" s="100">
        <v>1</v>
      </c>
    </row>
    <row r="653" spans="1:12" ht="15" customHeight="1">
      <c r="B653" s="8"/>
      <c r="C653" s="8"/>
      <c r="E653" s="72" t="s">
        <v>227</v>
      </c>
      <c r="F653" s="10" t="s">
        <v>171</v>
      </c>
      <c r="G653" s="96">
        <v>1</v>
      </c>
      <c r="H653" s="73">
        <f>VLOOKUP(E653,'Артикулы и цены'!A:G,7,FALSE)</f>
        <v>11398</v>
      </c>
      <c r="I653" s="97"/>
      <c r="J653" s="98">
        <v>28.2</v>
      </c>
      <c r="K653" s="99">
        <v>6.2E-2</v>
      </c>
      <c r="L653" s="100">
        <v>1</v>
      </c>
    </row>
    <row r="654" spans="1:12" ht="15" customHeight="1">
      <c r="B654" s="8"/>
      <c r="C654" s="8"/>
      <c r="E654" s="72" t="s">
        <v>244</v>
      </c>
      <c r="F654" s="10" t="s">
        <v>245</v>
      </c>
      <c r="G654" s="96">
        <v>1</v>
      </c>
      <c r="H654" s="73">
        <f>VLOOKUP(E654,'Артикулы и цены'!A:G,7,FALSE)</f>
        <v>3324</v>
      </c>
      <c r="I654" s="97"/>
      <c r="J654" s="98">
        <v>5.7</v>
      </c>
      <c r="K654" s="99">
        <v>1.6E-2</v>
      </c>
      <c r="L654" s="100">
        <v>1</v>
      </c>
    </row>
    <row r="655" spans="1:12" ht="15" customHeight="1">
      <c r="B655" s="8"/>
      <c r="C655" s="8"/>
      <c r="E655" s="9"/>
      <c r="F655" s="10"/>
      <c r="G655" s="96"/>
      <c r="H655" s="73"/>
      <c r="I655" s="97"/>
      <c r="J655" s="98"/>
      <c r="K655" s="99"/>
      <c r="L655" s="101"/>
    </row>
    <row r="656" spans="1:12" ht="15" customHeight="1">
      <c r="B656" s="8"/>
      <c r="C656" s="8"/>
      <c r="E656" s="9"/>
      <c r="F656" s="12" t="s">
        <v>15</v>
      </c>
      <c r="G656" s="102"/>
      <c r="H656" s="182">
        <f>SUMPRODUCT($G$650:$G$652,H650:H652)</f>
        <v>20608</v>
      </c>
      <c r="I656" s="241" t="s">
        <v>246</v>
      </c>
      <c r="J656" s="103">
        <f>SUMPRODUCT($G$650:$G$652,J650:J652)</f>
        <v>147.89999999999998</v>
      </c>
      <c r="K656" s="104">
        <f t="shared" ref="K656:L656" si="43">SUMPRODUCT($G$650:$G$652,K650:K652)</f>
        <v>0.30499999999999999</v>
      </c>
      <c r="L656" s="105">
        <f t="shared" si="43"/>
        <v>6</v>
      </c>
    </row>
    <row r="657" spans="2:12" ht="15" customHeight="1">
      <c r="B657" s="8"/>
      <c r="C657" s="8"/>
      <c r="E657" s="9"/>
      <c r="F657" s="12" t="s">
        <v>17</v>
      </c>
      <c r="G657" s="102"/>
      <c r="H657" s="183">
        <f>SUMPRODUCT($G$650,H650)+SUMPRODUCT($G$653:$G$654,H653:H654)</f>
        <v>30648</v>
      </c>
      <c r="I657" s="241"/>
      <c r="J657" s="103">
        <f>SUMPRODUCT($G$650,J650)+SUMPRODUCT($G$653:$G$654,J653:J654)</f>
        <v>152.69999999999999</v>
      </c>
      <c r="K657" s="104">
        <f t="shared" ref="K657:L657" si="44">SUMPRODUCT($G$650,K650)+SUMPRODUCT($G$653:$G$654,K653:K654)</f>
        <v>0.33800000000000002</v>
      </c>
      <c r="L657" s="105">
        <f t="shared" si="44"/>
        <v>6</v>
      </c>
    </row>
    <row r="658" spans="2:12" ht="15" customHeight="1">
      <c r="B658" s="8"/>
      <c r="C658" s="8"/>
      <c r="E658" s="9"/>
      <c r="F658" s="10"/>
      <c r="G658" s="96"/>
      <c r="H658" s="73"/>
      <c r="I658" s="97"/>
      <c r="J658" s="98"/>
      <c r="K658" s="99"/>
      <c r="L658" s="101"/>
    </row>
    <row r="659" spans="2:12" ht="15" customHeight="1">
      <c r="B659" s="13"/>
      <c r="C659" s="13"/>
      <c r="D659" s="11"/>
      <c r="E659" s="17"/>
      <c r="F659" s="18"/>
      <c r="G659" s="110"/>
      <c r="H659" s="185"/>
      <c r="I659" s="111"/>
      <c r="J659" s="112"/>
      <c r="K659" s="113"/>
      <c r="L659" s="114"/>
    </row>
    <row r="660" spans="2:12" ht="15" customHeight="1">
      <c r="B660" s="8"/>
      <c r="C660" s="8"/>
      <c r="E660" s="72" t="s">
        <v>247</v>
      </c>
      <c r="F660" s="10" t="s">
        <v>248</v>
      </c>
      <c r="G660" s="96">
        <v>1</v>
      </c>
      <c r="H660" s="73">
        <f>VLOOKUP(E660,'Артикулы и цены'!A:G,7,FALSE)</f>
        <v>15926</v>
      </c>
      <c r="I660" s="97"/>
      <c r="J660" s="98">
        <v>118.8</v>
      </c>
      <c r="K660" s="99">
        <v>0.26</v>
      </c>
      <c r="L660" s="100">
        <v>4</v>
      </c>
    </row>
    <row r="661" spans="2:12" ht="15" customHeight="1">
      <c r="B661" s="8"/>
      <c r="C661" s="8"/>
      <c r="E661" s="72" t="s">
        <v>226</v>
      </c>
      <c r="F661" s="10" t="s">
        <v>169</v>
      </c>
      <c r="G661" s="96">
        <v>1</v>
      </c>
      <c r="H661" s="73">
        <f>VLOOKUP(E661,'Артикулы и цены'!A:G,7,FALSE)</f>
        <v>3173</v>
      </c>
      <c r="I661" s="97"/>
      <c r="J661" s="98">
        <v>23.9</v>
      </c>
      <c r="K661" s="99">
        <v>3.7999999999999999E-2</v>
      </c>
      <c r="L661" s="100">
        <v>1</v>
      </c>
    </row>
    <row r="662" spans="2:12" ht="15" customHeight="1">
      <c r="B662" s="8"/>
      <c r="C662" s="8"/>
      <c r="E662" s="72" t="s">
        <v>242</v>
      </c>
      <c r="F662" s="10" t="s">
        <v>243</v>
      </c>
      <c r="G662" s="96">
        <v>1</v>
      </c>
      <c r="H662" s="73">
        <f>VLOOKUP(E662,'Артикулы и цены'!A:G,7,FALSE)</f>
        <v>1509</v>
      </c>
      <c r="I662" s="97"/>
      <c r="J662" s="98">
        <v>5.2</v>
      </c>
      <c r="K662" s="99">
        <v>7.0000000000000001E-3</v>
      </c>
      <c r="L662" s="100">
        <v>1</v>
      </c>
    </row>
    <row r="663" spans="2:12" ht="15" customHeight="1">
      <c r="B663" s="8"/>
      <c r="C663" s="8"/>
      <c r="E663" s="72" t="s">
        <v>227</v>
      </c>
      <c r="F663" s="10" t="s">
        <v>171</v>
      </c>
      <c r="G663" s="96">
        <v>1</v>
      </c>
      <c r="H663" s="73">
        <f>VLOOKUP(E663,'Артикулы и цены'!A:G,7,FALSE)</f>
        <v>11398</v>
      </c>
      <c r="I663" s="97"/>
      <c r="J663" s="98">
        <v>28.2</v>
      </c>
      <c r="K663" s="99">
        <v>6.2E-2</v>
      </c>
      <c r="L663" s="100">
        <v>1</v>
      </c>
    </row>
    <row r="664" spans="2:12" ht="15" customHeight="1">
      <c r="B664" s="8"/>
      <c r="C664" s="8"/>
      <c r="E664" s="72" t="s">
        <v>244</v>
      </c>
      <c r="F664" s="10" t="s">
        <v>245</v>
      </c>
      <c r="G664" s="96">
        <v>1</v>
      </c>
      <c r="H664" s="73">
        <f>VLOOKUP(E664,'Артикулы и цены'!A:G,7,FALSE)</f>
        <v>3324</v>
      </c>
      <c r="I664" s="97"/>
      <c r="J664" s="98">
        <v>5.7</v>
      </c>
      <c r="K664" s="99">
        <v>1.6E-2</v>
      </c>
      <c r="L664" s="100">
        <v>1</v>
      </c>
    </row>
    <row r="665" spans="2:12" ht="15" customHeight="1">
      <c r="B665" s="8"/>
      <c r="C665" s="8"/>
      <c r="E665" s="9"/>
      <c r="F665" s="10"/>
      <c r="G665" s="96"/>
      <c r="H665" s="73"/>
      <c r="I665" s="97"/>
      <c r="J665" s="98"/>
      <c r="K665" s="99"/>
      <c r="L665" s="101"/>
    </row>
    <row r="666" spans="2:12" ht="15" customHeight="1">
      <c r="B666" s="8"/>
      <c r="C666" s="8"/>
      <c r="E666" s="9"/>
      <c r="F666" s="12" t="s">
        <v>15</v>
      </c>
      <c r="G666" s="102"/>
      <c r="H666" s="182">
        <f>SUMPRODUCT($G$660:$G$662,H660:H662)</f>
        <v>20608</v>
      </c>
      <c r="I666" s="241" t="s">
        <v>246</v>
      </c>
      <c r="J666" s="103">
        <f>SUMPRODUCT($G$660:$G$662,J660:J662)</f>
        <v>147.89999999999998</v>
      </c>
      <c r="K666" s="104">
        <f t="shared" ref="K666:L666" si="45">SUMPRODUCT($G$660:$G$662,K660:K662)</f>
        <v>0.30499999999999999</v>
      </c>
      <c r="L666" s="105">
        <f t="shared" si="45"/>
        <v>6</v>
      </c>
    </row>
    <row r="667" spans="2:12" ht="15" customHeight="1">
      <c r="B667" s="8"/>
      <c r="C667" s="8"/>
      <c r="E667" s="9"/>
      <c r="F667" s="12" t="s">
        <v>17</v>
      </c>
      <c r="G667" s="102"/>
      <c r="H667" s="183">
        <f>SUMPRODUCT($G$660,H660)+SUMPRODUCT($G$663:$G$664,H663:H664)</f>
        <v>30648</v>
      </c>
      <c r="I667" s="241"/>
      <c r="J667" s="103">
        <f>SUMPRODUCT($G$660,J660)+SUMPRODUCT($G$663:$G$664,J663:J664)</f>
        <v>152.69999999999999</v>
      </c>
      <c r="K667" s="104">
        <f t="shared" ref="K667:L667" si="46">SUMPRODUCT($G$660,K660)+SUMPRODUCT($G$663:$G$664,K663:K664)</f>
        <v>0.33800000000000002</v>
      </c>
      <c r="L667" s="105">
        <f t="shared" si="46"/>
        <v>6</v>
      </c>
    </row>
    <row r="668" spans="2:12" ht="15" customHeight="1">
      <c r="B668" s="8"/>
      <c r="C668" s="8"/>
      <c r="E668" s="9"/>
      <c r="F668" s="10"/>
      <c r="G668" s="96"/>
      <c r="H668" s="73"/>
      <c r="I668" s="97"/>
      <c r="J668" s="98"/>
      <c r="K668" s="99"/>
      <c r="L668" s="101"/>
    </row>
    <row r="669" spans="2:12" ht="15" customHeight="1">
      <c r="B669" s="15"/>
      <c r="C669" s="15"/>
      <c r="D669" s="16"/>
      <c r="E669" s="17"/>
      <c r="F669" s="18"/>
      <c r="G669" s="110"/>
      <c r="H669" s="185"/>
      <c r="I669" s="111"/>
      <c r="J669" s="112"/>
      <c r="K669" s="113"/>
      <c r="L669" s="114"/>
    </row>
    <row r="670" spans="2:12" ht="24.95" customHeight="1">
      <c r="B670"/>
      <c r="C670"/>
      <c r="D670"/>
      <c r="E670" s="7" t="s">
        <v>2</v>
      </c>
      <c r="F670" s="7" t="s">
        <v>3</v>
      </c>
      <c r="G670" s="7" t="s">
        <v>601</v>
      </c>
      <c r="H670" s="51" t="s">
        <v>599</v>
      </c>
      <c r="I670" s="7" t="s">
        <v>5</v>
      </c>
      <c r="J670" s="64" t="s">
        <v>600</v>
      </c>
      <c r="K670" s="58" t="s">
        <v>602</v>
      </c>
      <c r="L670" s="61" t="s">
        <v>603</v>
      </c>
    </row>
    <row r="671" spans="2:12" ht="15" customHeight="1">
      <c r="B671" s="8"/>
      <c r="C671" s="8"/>
      <c r="E671" s="72" t="s">
        <v>249</v>
      </c>
      <c r="F671" s="10" t="s">
        <v>167</v>
      </c>
      <c r="G671" s="96">
        <v>1</v>
      </c>
      <c r="H671" s="73">
        <f>VLOOKUP(E671,'Артикулы и цены'!A:G,7,FALSE)</f>
        <v>13877</v>
      </c>
      <c r="I671" s="97"/>
      <c r="J671" s="98">
        <v>110.3</v>
      </c>
      <c r="K671" s="99">
        <v>0.23</v>
      </c>
      <c r="L671" s="100">
        <v>3</v>
      </c>
    </row>
    <row r="672" spans="2:12" ht="15" customHeight="1">
      <c r="B672" s="8"/>
      <c r="C672" s="8"/>
      <c r="E672" s="72" t="s">
        <v>226</v>
      </c>
      <c r="F672" s="10" t="s">
        <v>169</v>
      </c>
      <c r="G672" s="96">
        <v>1</v>
      </c>
      <c r="H672" s="73">
        <f>VLOOKUP(E672,'Артикулы и цены'!A:G,7,FALSE)</f>
        <v>3173</v>
      </c>
      <c r="I672" s="97"/>
      <c r="J672" s="98">
        <v>23.9</v>
      </c>
      <c r="K672" s="99">
        <v>3.7999999999999999E-2</v>
      </c>
      <c r="L672" s="100">
        <v>1</v>
      </c>
    </row>
    <row r="673" spans="1:12" ht="15" customHeight="1">
      <c r="B673" s="8"/>
      <c r="C673" s="8"/>
      <c r="E673" s="72" t="s">
        <v>227</v>
      </c>
      <c r="F673" s="10" t="s">
        <v>171</v>
      </c>
      <c r="G673" s="96">
        <v>1</v>
      </c>
      <c r="H673" s="73">
        <f>VLOOKUP(E673,'Артикулы и цены'!A:G,7,FALSE)</f>
        <v>11398</v>
      </c>
      <c r="I673" s="97"/>
      <c r="J673" s="98">
        <v>28.2</v>
      </c>
      <c r="K673" s="99">
        <v>6.2E-2</v>
      </c>
      <c r="L673" s="100">
        <v>1</v>
      </c>
    </row>
    <row r="674" spans="1:12" ht="15" customHeight="1">
      <c r="B674" s="8"/>
      <c r="C674" s="8"/>
      <c r="E674" s="9"/>
      <c r="F674" s="10"/>
      <c r="G674" s="96"/>
      <c r="H674" s="73"/>
      <c r="I674" s="97"/>
      <c r="J674" s="98"/>
      <c r="K674" s="99"/>
      <c r="L674" s="101"/>
    </row>
    <row r="675" spans="1:12" ht="15" customHeight="1">
      <c r="B675" s="8"/>
      <c r="C675" s="8"/>
      <c r="E675" s="9"/>
      <c r="F675" s="12" t="s">
        <v>15</v>
      </c>
      <c r="G675" s="102"/>
      <c r="H675" s="182">
        <f>SUMPRODUCT($G$671:$G$672,H671:H672)</f>
        <v>17050</v>
      </c>
      <c r="I675" s="241" t="s">
        <v>250</v>
      </c>
      <c r="J675" s="103">
        <f>SUMPRODUCT($G$671:$G$672,J671:J672)</f>
        <v>134.19999999999999</v>
      </c>
      <c r="K675" s="104">
        <f t="shared" ref="K675:L675" si="47">SUMPRODUCT($G$671:$G$672,K671:K672)</f>
        <v>0.26800000000000002</v>
      </c>
      <c r="L675" s="105">
        <f t="shared" si="47"/>
        <v>4</v>
      </c>
    </row>
    <row r="676" spans="1:12" s="11" customFormat="1" ht="15" customHeight="1">
      <c r="A676" s="1"/>
      <c r="B676" s="13"/>
      <c r="C676" s="13"/>
      <c r="E676" s="14"/>
      <c r="F676" s="12" t="s">
        <v>17</v>
      </c>
      <c r="G676" s="102"/>
      <c r="H676" s="183">
        <f>SUMPRODUCT($G$671,H671)+SUMPRODUCT($G$673,H673)</f>
        <v>25275</v>
      </c>
      <c r="I676" s="241"/>
      <c r="J676" s="103">
        <f>SUMPRODUCT($G$671,J671)+SUMPRODUCT($G$673,J673)</f>
        <v>138.5</v>
      </c>
      <c r="K676" s="104">
        <f t="shared" ref="K676:L676" si="48">SUMPRODUCT($G$671,K671)+SUMPRODUCT($G$673,K673)</f>
        <v>0.29200000000000004</v>
      </c>
      <c r="L676" s="105">
        <f t="shared" si="48"/>
        <v>4</v>
      </c>
    </row>
    <row r="677" spans="1:12" s="11" customFormat="1" ht="15" customHeight="1">
      <c r="A677" s="1"/>
      <c r="B677" s="13"/>
      <c r="C677" s="13"/>
      <c r="E677" s="9"/>
      <c r="F677" s="10"/>
      <c r="G677" s="123"/>
      <c r="H677" s="188"/>
      <c r="I677" s="124"/>
      <c r="J677" s="125"/>
      <c r="K677" s="126"/>
      <c r="L677" s="101"/>
    </row>
    <row r="678" spans="1:12" s="11" customFormat="1" ht="15" customHeight="1">
      <c r="A678" s="1"/>
      <c r="B678" s="13"/>
      <c r="C678" s="13"/>
      <c r="E678" s="9"/>
      <c r="F678" s="10"/>
      <c r="G678" s="123"/>
      <c r="H678" s="188"/>
      <c r="I678" s="124"/>
      <c r="J678" s="125"/>
      <c r="K678" s="126"/>
      <c r="L678" s="101"/>
    </row>
    <row r="679" spans="1:12" s="11" customFormat="1" ht="15" customHeight="1">
      <c r="A679" s="1"/>
      <c r="B679" s="13"/>
      <c r="C679" s="13"/>
      <c r="E679" s="9"/>
      <c r="F679" s="10"/>
      <c r="G679" s="123"/>
      <c r="H679" s="188"/>
      <c r="I679" s="124"/>
      <c r="J679" s="125"/>
      <c r="K679" s="126"/>
      <c r="L679" s="101"/>
    </row>
    <row r="680" spans="1:12" s="11" customFormat="1" ht="15" customHeight="1">
      <c r="A680" s="1"/>
      <c r="B680" s="13"/>
      <c r="C680" s="13"/>
      <c r="E680" s="9"/>
      <c r="F680" s="10"/>
      <c r="G680" s="123"/>
      <c r="H680" s="188"/>
      <c r="I680" s="124"/>
      <c r="J680" s="125"/>
      <c r="K680" s="126"/>
      <c r="L680" s="101"/>
    </row>
    <row r="681" spans="1:12" s="11" customFormat="1" ht="15" customHeight="1">
      <c r="A681" s="1"/>
      <c r="B681" s="13"/>
      <c r="C681" s="13"/>
      <c r="E681" s="9"/>
      <c r="F681" s="10"/>
      <c r="G681" s="123"/>
      <c r="H681" s="188"/>
      <c r="I681" s="124"/>
      <c r="J681" s="125"/>
      <c r="K681" s="126"/>
      <c r="L681" s="101"/>
    </row>
    <row r="682" spans="1:12" s="11" customFormat="1" ht="15" customHeight="1">
      <c r="A682" s="1"/>
      <c r="B682" s="13"/>
      <c r="C682" s="13"/>
      <c r="E682" s="9"/>
      <c r="F682" s="10"/>
      <c r="G682" s="123"/>
      <c r="H682" s="188"/>
      <c r="I682" s="124"/>
      <c r="J682" s="125"/>
      <c r="K682" s="126"/>
      <c r="L682" s="101"/>
    </row>
    <row r="683" spans="1:12" ht="15" customHeight="1">
      <c r="B683" s="15"/>
      <c r="C683" s="15"/>
      <c r="D683" s="16"/>
      <c r="E683" s="17"/>
      <c r="F683" s="18"/>
      <c r="G683" s="110"/>
      <c r="H683" s="185"/>
      <c r="I683" s="111"/>
      <c r="J683" s="112"/>
      <c r="K683" s="113"/>
      <c r="L683" s="114"/>
    </row>
    <row r="684" spans="1:12" s="39" customFormat="1">
      <c r="B684" s="240" t="s">
        <v>251</v>
      </c>
      <c r="C684" s="240"/>
      <c r="D684" s="240"/>
      <c r="E684" s="240"/>
      <c r="F684" s="240"/>
      <c r="G684" s="240"/>
      <c r="H684" s="240"/>
      <c r="I684" s="240"/>
      <c r="J684" s="240"/>
      <c r="K684" s="240"/>
      <c r="L684" s="240"/>
    </row>
    <row r="685" spans="1:12" s="3" customFormat="1" ht="12.75" customHeight="1">
      <c r="A685" s="1"/>
      <c r="B685" s="48" t="s">
        <v>649</v>
      </c>
      <c r="C685" s="48"/>
      <c r="D685" s="48"/>
      <c r="E685" s="48"/>
      <c r="F685" s="48"/>
      <c r="G685" s="132"/>
      <c r="H685" s="192"/>
      <c r="I685" s="132"/>
      <c r="J685" s="133"/>
      <c r="K685" s="134"/>
      <c r="L685" s="135"/>
    </row>
    <row r="686" spans="1:12" s="39" customFormat="1" ht="14.25" customHeight="1">
      <c r="A686" s="38"/>
      <c r="B686" s="48" t="s">
        <v>650</v>
      </c>
      <c r="C686" s="49"/>
      <c r="D686" s="49"/>
      <c r="E686" s="49"/>
      <c r="F686" s="49"/>
      <c r="G686" s="25"/>
      <c r="H686" s="195"/>
      <c r="I686" s="25"/>
      <c r="J686" s="66"/>
      <c r="K686" s="60"/>
      <c r="L686" s="63"/>
    </row>
    <row r="687" spans="1:12" s="39" customFormat="1" ht="15" customHeight="1">
      <c r="A687" s="38"/>
      <c r="B687" s="6" t="s">
        <v>608</v>
      </c>
      <c r="C687" s="37"/>
      <c r="D687" s="37"/>
      <c r="E687" s="37"/>
      <c r="F687" s="37"/>
      <c r="G687" s="35"/>
      <c r="H687" s="196"/>
      <c r="I687" s="35"/>
      <c r="J687" s="65"/>
      <c r="K687" s="59"/>
      <c r="L687" s="62"/>
    </row>
    <row r="688" spans="1:12" ht="24.95" customHeight="1">
      <c r="B688"/>
      <c r="C688"/>
      <c r="D688"/>
      <c r="E688" s="7" t="s">
        <v>2</v>
      </c>
      <c r="F688" s="7" t="s">
        <v>3</v>
      </c>
      <c r="G688" s="7" t="s">
        <v>601</v>
      </c>
      <c r="H688" s="51" t="s">
        <v>599</v>
      </c>
      <c r="I688" s="7" t="s">
        <v>5</v>
      </c>
      <c r="J688" s="64" t="s">
        <v>600</v>
      </c>
      <c r="K688" s="58" t="s">
        <v>602</v>
      </c>
      <c r="L688" s="61" t="s">
        <v>603</v>
      </c>
    </row>
    <row r="689" spans="1:12" ht="15" customHeight="1">
      <c r="B689"/>
      <c r="C689"/>
      <c r="D689"/>
      <c r="E689" s="23"/>
      <c r="F689" s="24" t="s">
        <v>252</v>
      </c>
      <c r="G689" s="25"/>
      <c r="H689" s="195"/>
      <c r="I689" s="25"/>
      <c r="J689" s="66"/>
      <c r="K689" s="60"/>
      <c r="L689" s="63"/>
    </row>
    <row r="690" spans="1:12" ht="15.75" customHeight="1">
      <c r="B690" s="8"/>
      <c r="C690" s="8"/>
      <c r="E690" s="72" t="s">
        <v>253</v>
      </c>
      <c r="F690" s="10" t="s">
        <v>167</v>
      </c>
      <c r="G690" s="96">
        <v>1</v>
      </c>
      <c r="H690" s="73">
        <f>VLOOKUP(E690,'Артикулы и цены'!A:G,7,FALSE)</f>
        <v>4978</v>
      </c>
      <c r="I690" s="97"/>
      <c r="J690" s="98">
        <v>20.399999999999999</v>
      </c>
      <c r="K690" s="99">
        <v>4.7E-2</v>
      </c>
      <c r="L690" s="100">
        <v>1</v>
      </c>
    </row>
    <row r="691" spans="1:12" ht="15" customHeight="1">
      <c r="B691" s="8"/>
      <c r="C691" s="8"/>
      <c r="E691" s="72" t="s">
        <v>254</v>
      </c>
      <c r="F691" s="10" t="s">
        <v>255</v>
      </c>
      <c r="G691" s="96">
        <v>1</v>
      </c>
      <c r="H691" s="73">
        <f>VLOOKUP(E691,'Артикулы и цены'!A:G,7,FALSE)</f>
        <v>1495</v>
      </c>
      <c r="I691" s="97"/>
      <c r="J691" s="98">
        <v>9.6</v>
      </c>
      <c r="K691" s="99">
        <v>0.02</v>
      </c>
      <c r="L691" s="100">
        <v>1</v>
      </c>
    </row>
    <row r="692" spans="1:12" ht="15" customHeight="1">
      <c r="B692" s="8"/>
      <c r="C692" s="8"/>
      <c r="E692" s="72" t="s">
        <v>256</v>
      </c>
      <c r="F692" s="10" t="s">
        <v>257</v>
      </c>
      <c r="G692" s="96">
        <v>1</v>
      </c>
      <c r="H692" s="73">
        <f>VLOOKUP(E692,'Артикулы и цены'!A:G,7,FALSE)</f>
        <v>4635</v>
      </c>
      <c r="I692" s="97"/>
      <c r="J692" s="98">
        <v>11.4</v>
      </c>
      <c r="K692" s="99">
        <v>0.03</v>
      </c>
      <c r="L692" s="100">
        <v>1</v>
      </c>
    </row>
    <row r="693" spans="1:12" ht="15" customHeight="1">
      <c r="B693" s="8"/>
      <c r="C693" s="8"/>
      <c r="E693" s="72"/>
      <c r="F693" s="10"/>
      <c r="G693" s="96"/>
      <c r="H693" s="73"/>
      <c r="I693" s="97"/>
      <c r="J693" s="98"/>
      <c r="K693" s="99"/>
      <c r="L693" s="101"/>
    </row>
    <row r="694" spans="1:12" ht="15" customHeight="1">
      <c r="B694" s="8"/>
      <c r="C694" s="8"/>
      <c r="E694" s="72"/>
      <c r="F694" s="26" t="s">
        <v>258</v>
      </c>
      <c r="G694" s="96"/>
      <c r="H694" s="73"/>
      <c r="I694" s="97"/>
      <c r="J694" s="98"/>
      <c r="K694" s="99"/>
      <c r="L694" s="100"/>
    </row>
    <row r="695" spans="1:12" ht="15" customHeight="1">
      <c r="B695" s="8"/>
      <c r="C695" s="8"/>
      <c r="E695" s="72" t="s">
        <v>259</v>
      </c>
      <c r="F695" s="10" t="s">
        <v>50</v>
      </c>
      <c r="G695" s="96">
        <v>1</v>
      </c>
      <c r="H695" s="73">
        <f>VLOOKUP(E695,'Артикулы и цены'!A:G,7,FALSE)</f>
        <v>2846</v>
      </c>
      <c r="I695" s="97"/>
      <c r="J695" s="98">
        <v>18.7</v>
      </c>
      <c r="K695" s="99">
        <v>2.8000000000000001E-2</v>
      </c>
      <c r="L695" s="100">
        <v>1</v>
      </c>
    </row>
    <row r="696" spans="1:12" ht="15" customHeight="1">
      <c r="B696" s="8"/>
      <c r="C696" s="8"/>
      <c r="E696" s="72" t="s">
        <v>260</v>
      </c>
      <c r="F696" s="10" t="s">
        <v>261</v>
      </c>
      <c r="G696" s="96">
        <v>1</v>
      </c>
      <c r="H696" s="73">
        <f>VLOOKUP(E696,'Артикулы и цены'!A:G,7,FALSE)</f>
        <v>1474</v>
      </c>
      <c r="I696" s="97"/>
      <c r="J696" s="98">
        <v>4.3</v>
      </c>
      <c r="K696" s="99">
        <v>6.0000000000000001E-3</v>
      </c>
      <c r="L696" s="100">
        <v>1</v>
      </c>
    </row>
    <row r="697" spans="1:12" ht="15" customHeight="1">
      <c r="B697" s="8"/>
      <c r="C697" s="8"/>
      <c r="E697" s="9"/>
      <c r="F697" s="10"/>
      <c r="G697" s="96"/>
      <c r="H697" s="73"/>
      <c r="I697" s="97"/>
      <c r="J697" s="98"/>
      <c r="K697" s="99"/>
      <c r="L697" s="101"/>
    </row>
    <row r="698" spans="1:12" ht="15" customHeight="1">
      <c r="B698" s="8"/>
      <c r="C698" s="8"/>
      <c r="E698" s="9"/>
      <c r="F698" s="12" t="s">
        <v>15</v>
      </c>
      <c r="G698" s="102"/>
      <c r="H698" s="187">
        <f>SUMPRODUCT($G$690:$G$691,H690:H691)+SUMPRODUCT($G$695:$G$696,H695:H696)</f>
        <v>10793</v>
      </c>
      <c r="I698" s="241" t="s">
        <v>262</v>
      </c>
      <c r="J698" s="120">
        <f>SUMPRODUCT($G$690:$G$691,J690:J691)+SUMPRODUCT($G$695:$G$696,J695:J696)</f>
        <v>53</v>
      </c>
      <c r="K698" s="121">
        <f t="shared" ref="K698:L698" si="49">SUMPRODUCT($G$690:$G$691,K690:K691)+SUMPRODUCT($G$695:$G$696,K695:K696)</f>
        <v>0.10100000000000001</v>
      </c>
      <c r="L698" s="144">
        <f t="shared" si="49"/>
        <v>4</v>
      </c>
    </row>
    <row r="699" spans="1:12" ht="15" customHeight="1">
      <c r="B699" s="8"/>
      <c r="C699" s="8"/>
      <c r="E699" s="9"/>
      <c r="F699" s="12" t="s">
        <v>17</v>
      </c>
      <c r="G699" s="102"/>
      <c r="H699" s="187">
        <f>SUMPRODUCT($G$690,H690)+SUMPRODUCT($G$692,H692)+SUMPRODUCT($G$695:$G$696,H695:H696)</f>
        <v>13933</v>
      </c>
      <c r="I699" s="241"/>
      <c r="J699" s="120">
        <f>SUMPRODUCT($G$690,J690)+SUMPRODUCT($G$692,J692)+SUMPRODUCT($G$695:$G$696,J695:J696)</f>
        <v>54.8</v>
      </c>
      <c r="K699" s="121">
        <f t="shared" ref="K699:L699" si="50">SUMPRODUCT($G$690,K690)+SUMPRODUCT($G$692,K692)+SUMPRODUCT($G$695:$G$696,K695:K696)</f>
        <v>0.111</v>
      </c>
      <c r="L699" s="144">
        <f t="shared" si="50"/>
        <v>4</v>
      </c>
    </row>
    <row r="700" spans="1:12" s="11" customFormat="1" ht="15" customHeight="1">
      <c r="A700" s="1"/>
      <c r="B700" s="13"/>
      <c r="C700" s="13"/>
      <c r="E700" s="14"/>
      <c r="F700" s="14"/>
      <c r="G700" s="106"/>
      <c r="H700" s="184"/>
      <c r="I700" s="106"/>
      <c r="J700" s="107"/>
      <c r="K700" s="108"/>
      <c r="L700" s="109"/>
    </row>
    <row r="701" spans="1:12" s="11" customFormat="1" ht="15" customHeight="1">
      <c r="A701" s="1"/>
      <c r="B701" s="13"/>
      <c r="C701" s="13"/>
      <c r="E701" s="9"/>
      <c r="F701" s="10"/>
      <c r="G701" s="123"/>
      <c r="H701" s="188"/>
      <c r="I701" s="124"/>
      <c r="J701" s="125"/>
      <c r="K701" s="126"/>
      <c r="L701" s="101"/>
    </row>
    <row r="702" spans="1:12" s="11" customFormat="1" ht="15" customHeight="1">
      <c r="A702" s="1"/>
      <c r="B702" s="13"/>
      <c r="C702" s="13"/>
      <c r="E702" s="9"/>
      <c r="F702" s="10"/>
      <c r="G702" s="123"/>
      <c r="H702" s="188"/>
      <c r="I702" s="124"/>
      <c r="J702" s="125"/>
      <c r="K702" s="126"/>
      <c r="L702" s="101"/>
    </row>
    <row r="703" spans="1:12" ht="15" customHeight="1">
      <c r="B703" s="15"/>
      <c r="C703" s="15"/>
      <c r="D703" s="16"/>
      <c r="E703" s="17"/>
      <c r="F703" s="18"/>
      <c r="G703" s="110"/>
      <c r="H703" s="185"/>
      <c r="I703" s="111"/>
      <c r="J703" s="112"/>
      <c r="K703" s="113"/>
      <c r="L703" s="114"/>
    </row>
    <row r="704" spans="1:12" s="39" customFormat="1">
      <c r="B704" s="240" t="s">
        <v>263</v>
      </c>
      <c r="C704" s="240"/>
      <c r="D704" s="240"/>
      <c r="E704" s="240"/>
      <c r="F704" s="240"/>
      <c r="G704" s="240"/>
      <c r="H704" s="240"/>
      <c r="I704" s="240"/>
      <c r="J704" s="240"/>
      <c r="K704" s="240"/>
      <c r="L704" s="240"/>
    </row>
    <row r="705" spans="1:12" s="3" customFormat="1">
      <c r="A705" s="1"/>
      <c r="B705" s="6" t="s">
        <v>651</v>
      </c>
      <c r="C705" s="6"/>
      <c r="D705" s="6"/>
      <c r="E705" s="6"/>
      <c r="F705" s="6"/>
      <c r="G705" s="115"/>
      <c r="H705" s="186"/>
      <c r="I705" s="115"/>
      <c r="J705" s="116"/>
      <c r="K705" s="117"/>
      <c r="L705" s="118"/>
    </row>
    <row r="706" spans="1:12" ht="24.95" customHeight="1">
      <c r="B706"/>
      <c r="C706"/>
      <c r="D706"/>
      <c r="E706" s="7" t="s">
        <v>2</v>
      </c>
      <c r="F706" s="7" t="s">
        <v>3</v>
      </c>
      <c r="G706" s="7" t="s">
        <v>601</v>
      </c>
      <c r="H706" s="51" t="s">
        <v>599</v>
      </c>
      <c r="I706" s="7" t="s">
        <v>5</v>
      </c>
      <c r="J706" s="64" t="s">
        <v>600</v>
      </c>
      <c r="K706" s="58" t="s">
        <v>602</v>
      </c>
      <c r="L706" s="61" t="s">
        <v>603</v>
      </c>
    </row>
    <row r="707" spans="1:12" ht="15" customHeight="1">
      <c r="B707" s="8"/>
      <c r="C707" s="8"/>
      <c r="E707" s="72" t="s">
        <v>264</v>
      </c>
      <c r="F707" s="10" t="s">
        <v>50</v>
      </c>
      <c r="G707" s="96">
        <v>1</v>
      </c>
      <c r="H707" s="73">
        <f>VLOOKUP(E707,'Артикулы и цены'!A:G,7,FALSE)</f>
        <v>2562</v>
      </c>
      <c r="I707" s="97"/>
      <c r="J707" s="98">
        <v>21.9</v>
      </c>
      <c r="K707" s="99">
        <v>0.04</v>
      </c>
      <c r="L707" s="100">
        <v>1</v>
      </c>
    </row>
    <row r="708" spans="1:12" ht="15" customHeight="1">
      <c r="B708" s="8"/>
      <c r="C708" s="8"/>
      <c r="E708" s="72" t="s">
        <v>265</v>
      </c>
      <c r="F708" s="10" t="s">
        <v>266</v>
      </c>
      <c r="G708" s="96">
        <v>1</v>
      </c>
      <c r="H708" s="73">
        <f>VLOOKUP(E708,'Артикулы и цены'!A:G,7,FALSE)</f>
        <v>2794</v>
      </c>
      <c r="I708" s="97"/>
      <c r="J708" s="98">
        <v>8.6</v>
      </c>
      <c r="K708" s="99">
        <v>1.7000000000000001E-2</v>
      </c>
      <c r="L708" s="100">
        <v>1</v>
      </c>
    </row>
    <row r="709" spans="1:12" s="11" customFormat="1" ht="15" customHeight="1">
      <c r="A709" s="1"/>
      <c r="B709" s="13"/>
      <c r="C709" s="13"/>
      <c r="E709" s="14"/>
      <c r="F709" s="14"/>
      <c r="G709" s="106"/>
      <c r="H709" s="184"/>
      <c r="I709" s="106"/>
      <c r="J709" s="107"/>
      <c r="K709" s="108"/>
      <c r="L709" s="109"/>
    </row>
    <row r="710" spans="1:12" s="11" customFormat="1" ht="15" customHeight="1">
      <c r="A710" s="1"/>
      <c r="B710" s="13"/>
      <c r="C710" s="13"/>
      <c r="E710" s="14"/>
      <c r="F710" s="19" t="s">
        <v>31</v>
      </c>
      <c r="G710" s="71"/>
      <c r="H710" s="187">
        <f>SUMPRODUCT($G$707:$G$708,H707:H708)</f>
        <v>5356</v>
      </c>
      <c r="I710" s="71" t="s">
        <v>267</v>
      </c>
      <c r="J710" s="120">
        <f>SUMPRODUCT($G$707:$G$708,J707:J708)</f>
        <v>30.5</v>
      </c>
      <c r="K710" s="121">
        <f t="shared" ref="K710:L710" si="51">SUMPRODUCT($G$707:$G$708,K707:K708)</f>
        <v>5.7000000000000002E-2</v>
      </c>
      <c r="L710" s="122">
        <f t="shared" si="51"/>
        <v>2</v>
      </c>
    </row>
    <row r="711" spans="1:12" ht="15" customHeight="1">
      <c r="B711" s="13"/>
      <c r="C711" s="13"/>
      <c r="D711" s="11"/>
      <c r="E711" s="17"/>
      <c r="F711" s="18"/>
      <c r="G711" s="110"/>
      <c r="H711" s="185"/>
      <c r="I711" s="111"/>
      <c r="J711" s="112"/>
      <c r="K711" s="113"/>
      <c r="L711" s="114"/>
    </row>
    <row r="712" spans="1:12" ht="15" customHeight="1">
      <c r="B712" s="8"/>
      <c r="C712" s="8"/>
      <c r="E712" s="72" t="s">
        <v>264</v>
      </c>
      <c r="F712" s="10" t="s">
        <v>50</v>
      </c>
      <c r="G712" s="96">
        <v>1</v>
      </c>
      <c r="H712" s="73">
        <f>VLOOKUP(E712,'Артикулы и цены'!A:G,7,FALSE)</f>
        <v>2562</v>
      </c>
      <c r="I712" s="97"/>
      <c r="J712" s="98">
        <v>21.9</v>
      </c>
      <c r="K712" s="99">
        <v>0.04</v>
      </c>
      <c r="L712" s="100">
        <v>1</v>
      </c>
    </row>
    <row r="713" spans="1:12" ht="15" customHeight="1">
      <c r="B713" s="8"/>
      <c r="C713" s="8"/>
      <c r="E713" s="72" t="s">
        <v>268</v>
      </c>
      <c r="F713" s="10" t="s">
        <v>269</v>
      </c>
      <c r="G713" s="96">
        <v>1</v>
      </c>
      <c r="H713" s="73">
        <f>VLOOKUP(E713,'Артикулы и цены'!A:G,7,FALSE)</f>
        <v>2794</v>
      </c>
      <c r="I713" s="97"/>
      <c r="J713" s="98">
        <v>8.6</v>
      </c>
      <c r="K713" s="99">
        <v>1.7000000000000001E-2</v>
      </c>
      <c r="L713" s="100">
        <v>1</v>
      </c>
    </row>
    <row r="714" spans="1:12" s="11" customFormat="1" ht="15" customHeight="1">
      <c r="A714" s="1"/>
      <c r="B714" s="13"/>
      <c r="C714" s="13"/>
      <c r="E714" s="14"/>
      <c r="F714" s="14"/>
      <c r="G714" s="106"/>
      <c r="H714" s="184"/>
      <c r="I714" s="106"/>
      <c r="J714" s="107"/>
      <c r="K714" s="108"/>
      <c r="L714" s="109"/>
    </row>
    <row r="715" spans="1:12" s="11" customFormat="1" ht="15" customHeight="1">
      <c r="A715" s="1"/>
      <c r="B715" s="13"/>
      <c r="C715" s="13"/>
      <c r="E715" s="14"/>
      <c r="F715" s="19" t="s">
        <v>31</v>
      </c>
      <c r="G715" s="71"/>
      <c r="H715" s="187">
        <f>SUMPRODUCT($G$712:$G$713,H712:H713)</f>
        <v>5356</v>
      </c>
      <c r="I715" s="71" t="s">
        <v>267</v>
      </c>
      <c r="J715" s="120">
        <f>SUMPRODUCT($G$712:$G$713,J712:J713)</f>
        <v>30.5</v>
      </c>
      <c r="K715" s="121">
        <f t="shared" ref="K715:L715" si="52">SUMPRODUCT($G$712:$G$713,K712:K713)</f>
        <v>5.7000000000000002E-2</v>
      </c>
      <c r="L715" s="122">
        <f t="shared" si="52"/>
        <v>2</v>
      </c>
    </row>
    <row r="716" spans="1:12" ht="15" customHeight="1">
      <c r="B716" s="15"/>
      <c r="C716" s="15"/>
      <c r="D716" s="16"/>
      <c r="E716" s="17"/>
      <c r="F716" s="18"/>
      <c r="G716" s="110"/>
      <c r="H716" s="185"/>
      <c r="I716" s="111"/>
      <c r="J716" s="112"/>
      <c r="K716" s="113"/>
      <c r="L716" s="114"/>
    </row>
    <row r="717" spans="1:12" ht="24.95" customHeight="1">
      <c r="B717"/>
      <c r="C717"/>
      <c r="D717"/>
      <c r="E717" s="7" t="s">
        <v>2</v>
      </c>
      <c r="F717" s="7" t="s">
        <v>3</v>
      </c>
      <c r="G717" s="7" t="s">
        <v>4</v>
      </c>
      <c r="H717" s="181" t="s">
        <v>540</v>
      </c>
      <c r="I717" s="7" t="s">
        <v>5</v>
      </c>
      <c r="J717" s="64" t="s">
        <v>6</v>
      </c>
      <c r="K717" s="58" t="s">
        <v>7</v>
      </c>
      <c r="L717" s="61" t="s">
        <v>8</v>
      </c>
    </row>
    <row r="718" spans="1:12" ht="15" customHeight="1">
      <c r="B718" s="8"/>
      <c r="C718" s="8"/>
      <c r="E718" s="72" t="s">
        <v>270</v>
      </c>
      <c r="F718" s="10" t="s">
        <v>50</v>
      </c>
      <c r="G718" s="96">
        <v>1</v>
      </c>
      <c r="H718" s="73">
        <f>VLOOKUP(E718,'Артикулы и цены'!A:G,7,FALSE)</f>
        <v>2808</v>
      </c>
      <c r="I718" s="97"/>
      <c r="J718" s="98">
        <v>26.2</v>
      </c>
      <c r="K718" s="99">
        <v>5.5E-2</v>
      </c>
      <c r="L718" s="100">
        <v>1</v>
      </c>
    </row>
    <row r="719" spans="1:12" ht="15" customHeight="1">
      <c r="B719" s="8"/>
      <c r="C719" s="8"/>
      <c r="E719" s="72" t="s">
        <v>271</v>
      </c>
      <c r="F719" s="10" t="s">
        <v>266</v>
      </c>
      <c r="G719" s="96">
        <v>1</v>
      </c>
      <c r="H719" s="73">
        <f>VLOOKUP(E719,'Артикулы и цены'!A:G,7,FALSE)</f>
        <v>3405</v>
      </c>
      <c r="I719" s="97"/>
      <c r="J719" s="98">
        <v>12.4</v>
      </c>
      <c r="K719" s="99">
        <v>2.3E-2</v>
      </c>
      <c r="L719" s="100">
        <v>1</v>
      </c>
    </row>
    <row r="720" spans="1:12" s="11" customFormat="1" ht="15" customHeight="1">
      <c r="A720" s="1"/>
      <c r="B720" s="13"/>
      <c r="C720" s="13"/>
      <c r="E720" s="14"/>
      <c r="F720" s="14"/>
      <c r="G720" s="106"/>
      <c r="H720" s="184"/>
      <c r="I720" s="106"/>
      <c r="J720" s="107"/>
      <c r="K720" s="108"/>
      <c r="L720" s="109"/>
    </row>
    <row r="721" spans="1:12" s="11" customFormat="1" ht="15" customHeight="1">
      <c r="A721" s="1"/>
      <c r="B721" s="13"/>
      <c r="C721" s="13"/>
      <c r="E721" s="14"/>
      <c r="F721" s="19" t="s">
        <v>31</v>
      </c>
      <c r="G721" s="71"/>
      <c r="H721" s="187">
        <f>SUMPRODUCT($G$718:$G$719,H718:H719)</f>
        <v>6213</v>
      </c>
      <c r="I721" s="71" t="s">
        <v>272</v>
      </c>
      <c r="J721" s="120">
        <f>SUMPRODUCT($G$718:$G$719,J718:J719)</f>
        <v>38.6</v>
      </c>
      <c r="K721" s="121">
        <f t="shared" ref="K721:L721" si="53">SUMPRODUCT($G$718:$G$719,K718:K719)</f>
        <v>7.8E-2</v>
      </c>
      <c r="L721" s="122">
        <f t="shared" si="53"/>
        <v>2</v>
      </c>
    </row>
    <row r="722" spans="1:12" ht="15" customHeight="1">
      <c r="B722" s="13"/>
      <c r="C722" s="13"/>
      <c r="D722" s="11"/>
      <c r="E722" s="17"/>
      <c r="F722" s="18"/>
      <c r="G722" s="110"/>
      <c r="H722" s="185"/>
      <c r="I722" s="111"/>
      <c r="J722" s="112"/>
      <c r="K722" s="113"/>
      <c r="L722" s="114"/>
    </row>
    <row r="723" spans="1:12" ht="15" customHeight="1">
      <c r="B723" s="8"/>
      <c r="C723" s="8"/>
      <c r="E723" s="72" t="s">
        <v>270</v>
      </c>
      <c r="F723" s="10" t="s">
        <v>50</v>
      </c>
      <c r="G723" s="96">
        <v>1</v>
      </c>
      <c r="H723" s="73">
        <f>VLOOKUP(E723,'Артикулы и цены'!A:G,7,FALSE)</f>
        <v>2808</v>
      </c>
      <c r="I723" s="97"/>
      <c r="J723" s="98">
        <v>26.2</v>
      </c>
      <c r="K723" s="99">
        <v>5.5E-2</v>
      </c>
      <c r="L723" s="100">
        <v>1</v>
      </c>
    </row>
    <row r="724" spans="1:12" ht="15" customHeight="1">
      <c r="B724" s="8"/>
      <c r="C724" s="8"/>
      <c r="E724" s="72" t="s">
        <v>273</v>
      </c>
      <c r="F724" s="10" t="s">
        <v>269</v>
      </c>
      <c r="G724" s="96">
        <v>1</v>
      </c>
      <c r="H724" s="73">
        <f>VLOOKUP(E724,'Артикулы и цены'!A:G,7,FALSE)</f>
        <v>3405</v>
      </c>
      <c r="I724" s="97"/>
      <c r="J724" s="98">
        <v>12.4</v>
      </c>
      <c r="K724" s="99">
        <v>0.02</v>
      </c>
      <c r="L724" s="101">
        <v>1</v>
      </c>
    </row>
    <row r="725" spans="1:12" s="11" customFormat="1" ht="15" customHeight="1">
      <c r="A725" s="1"/>
      <c r="B725" s="13"/>
      <c r="C725" s="13"/>
      <c r="E725" s="14"/>
      <c r="F725" s="14"/>
      <c r="G725" s="106"/>
      <c r="H725" s="184"/>
      <c r="I725" s="106"/>
      <c r="J725" s="107"/>
      <c r="K725" s="108"/>
      <c r="L725" s="109"/>
    </row>
    <row r="726" spans="1:12" s="11" customFormat="1" ht="15" customHeight="1">
      <c r="A726" s="1"/>
      <c r="B726" s="13"/>
      <c r="C726" s="13"/>
      <c r="E726" s="14"/>
      <c r="F726" s="19" t="s">
        <v>31</v>
      </c>
      <c r="G726" s="71"/>
      <c r="H726" s="187">
        <f>SUMPRODUCT($G$723:$G$724,H723:H724)</f>
        <v>6213</v>
      </c>
      <c r="I726" s="71" t="s">
        <v>272</v>
      </c>
      <c r="J726" s="120">
        <f>SUMPRODUCT($G$723:$G$724,J723:J724)</f>
        <v>38.6</v>
      </c>
      <c r="K726" s="121">
        <f t="shared" ref="K726:L726" si="54">SUMPRODUCT($G$723:$G$724,K723:K724)</f>
        <v>7.4999999999999997E-2</v>
      </c>
      <c r="L726" s="122">
        <f t="shared" si="54"/>
        <v>2</v>
      </c>
    </row>
    <row r="727" spans="1:12" ht="15" customHeight="1">
      <c r="B727" s="15"/>
      <c r="C727" s="15"/>
      <c r="D727" s="16"/>
      <c r="E727" s="17"/>
      <c r="F727" s="18"/>
      <c r="G727" s="110"/>
      <c r="H727" s="185"/>
      <c r="I727" s="111"/>
      <c r="J727" s="112"/>
      <c r="K727" s="113"/>
      <c r="L727" s="114"/>
    </row>
    <row r="728" spans="1:12" s="39" customFormat="1">
      <c r="B728" s="240" t="s">
        <v>275</v>
      </c>
      <c r="C728" s="240"/>
      <c r="D728" s="240"/>
      <c r="E728" s="240"/>
      <c r="F728" s="240"/>
      <c r="G728" s="240"/>
      <c r="H728" s="240"/>
      <c r="I728" s="240"/>
      <c r="J728" s="240"/>
      <c r="K728" s="240"/>
      <c r="L728" s="240"/>
    </row>
    <row r="729" spans="1:12" s="3" customFormat="1" ht="12" customHeight="1">
      <c r="A729" s="1"/>
      <c r="B729" s="48" t="s">
        <v>652</v>
      </c>
      <c r="C729" s="48"/>
      <c r="D729" s="48"/>
      <c r="E729" s="48"/>
      <c r="F729" s="48"/>
      <c r="G729" s="132"/>
      <c r="H729" s="192"/>
      <c r="I729" s="132"/>
      <c r="J729" s="133"/>
      <c r="K729" s="134"/>
      <c r="L729" s="135"/>
    </row>
    <row r="730" spans="1:12" s="39" customFormat="1" ht="12.75" customHeight="1">
      <c r="A730" s="38"/>
      <c r="B730" s="48" t="s">
        <v>653</v>
      </c>
      <c r="C730" s="36"/>
      <c r="D730" s="36"/>
      <c r="E730" s="36"/>
      <c r="F730" s="36"/>
      <c r="G730" s="150"/>
      <c r="H730" s="200"/>
      <c r="I730" s="150"/>
      <c r="J730" s="151"/>
      <c r="K730" s="152"/>
      <c r="L730" s="135"/>
    </row>
    <row r="731" spans="1:12" s="39" customFormat="1" ht="12.75" customHeight="1">
      <c r="A731" s="38"/>
      <c r="B731" s="6" t="s">
        <v>608</v>
      </c>
      <c r="C731" s="40"/>
      <c r="D731" s="40"/>
      <c r="E731" s="40"/>
      <c r="F731" s="40"/>
      <c r="G731" s="155"/>
      <c r="H731" s="201"/>
      <c r="I731" s="155"/>
      <c r="J731" s="156"/>
      <c r="K731" s="157"/>
      <c r="L731" s="118"/>
    </row>
    <row r="732" spans="1:12" ht="24.95" customHeight="1">
      <c r="B732"/>
      <c r="C732"/>
      <c r="D732"/>
      <c r="E732" s="7" t="s">
        <v>2</v>
      </c>
      <c r="F732" s="7" t="s">
        <v>3</v>
      </c>
      <c r="G732" s="7" t="s">
        <v>601</v>
      </c>
      <c r="H732" s="51" t="s">
        <v>599</v>
      </c>
      <c r="I732" s="7" t="s">
        <v>5</v>
      </c>
      <c r="J732" s="64" t="s">
        <v>600</v>
      </c>
      <c r="K732" s="58" t="s">
        <v>602</v>
      </c>
      <c r="L732" s="61" t="s">
        <v>603</v>
      </c>
    </row>
    <row r="733" spans="1:12" ht="15" customHeight="1">
      <c r="B733" s="8"/>
      <c r="C733" s="8"/>
      <c r="E733" s="72" t="s">
        <v>276</v>
      </c>
      <c r="F733" s="10" t="s">
        <v>277</v>
      </c>
      <c r="G733" s="96">
        <v>1</v>
      </c>
      <c r="H733" s="73">
        <f>VLOOKUP(E733,'Артикулы и цены'!A:G,7,FALSE)</f>
        <v>2484</v>
      </c>
      <c r="I733" s="97"/>
      <c r="J733" s="98">
        <v>14.1</v>
      </c>
      <c r="K733" s="99">
        <v>0.03</v>
      </c>
      <c r="L733" s="100">
        <v>1</v>
      </c>
    </row>
    <row r="734" spans="1:12" ht="15" customHeight="1">
      <c r="B734" s="8"/>
      <c r="C734" s="8"/>
      <c r="E734" s="72" t="s">
        <v>278</v>
      </c>
      <c r="F734" s="10" t="s">
        <v>175</v>
      </c>
      <c r="G734" s="96">
        <v>1</v>
      </c>
      <c r="H734" s="73">
        <f>VLOOKUP(E734,'Артикулы и цены'!A:G,7,FALSE)</f>
        <v>666</v>
      </c>
      <c r="I734" s="97"/>
      <c r="J734" s="98">
        <v>3.6</v>
      </c>
      <c r="K734" s="99">
        <v>7.0000000000000001E-3</v>
      </c>
      <c r="L734" s="100">
        <v>1</v>
      </c>
    </row>
    <row r="735" spans="1:12" ht="15" customHeight="1">
      <c r="B735" s="8"/>
      <c r="C735" s="8"/>
      <c r="E735" s="72" t="s">
        <v>279</v>
      </c>
      <c r="F735" s="10" t="s">
        <v>177</v>
      </c>
      <c r="G735" s="96">
        <v>1</v>
      </c>
      <c r="H735" s="73">
        <f>VLOOKUP(E735,'Артикулы и цены'!A:G,7,FALSE)</f>
        <v>1810</v>
      </c>
      <c r="I735" s="97"/>
      <c r="J735" s="98">
        <v>3.9</v>
      </c>
      <c r="K735" s="99">
        <v>0.01</v>
      </c>
      <c r="L735" s="100">
        <v>1</v>
      </c>
    </row>
    <row r="736" spans="1:12" ht="15" customHeight="1">
      <c r="B736" s="8"/>
      <c r="C736" s="8"/>
      <c r="E736" s="9"/>
      <c r="F736" s="10"/>
      <c r="G736" s="96"/>
      <c r="H736" s="73"/>
      <c r="I736" s="97"/>
      <c r="J736" s="98"/>
      <c r="K736" s="99"/>
      <c r="L736" s="101"/>
    </row>
    <row r="737" spans="1:12" ht="15" customHeight="1">
      <c r="B737" s="8"/>
      <c r="C737" s="8"/>
      <c r="E737" s="9"/>
      <c r="F737" s="12" t="s">
        <v>15</v>
      </c>
      <c r="G737" s="102"/>
      <c r="H737" s="182">
        <f>SUMPRODUCT($G$733:$G$734,H733:H734)</f>
        <v>3150</v>
      </c>
      <c r="I737" s="241" t="s">
        <v>280</v>
      </c>
      <c r="J737" s="103">
        <f>SUMPRODUCT($G$733:$G$734,J733:J734)</f>
        <v>17.7</v>
      </c>
      <c r="K737" s="104">
        <f t="shared" ref="K737:L737" si="55">SUMPRODUCT($G$733:$G$734,K733:K734)</f>
        <v>3.6999999999999998E-2</v>
      </c>
      <c r="L737" s="105">
        <f t="shared" si="55"/>
        <v>2</v>
      </c>
    </row>
    <row r="738" spans="1:12" ht="15.75" customHeight="1">
      <c r="B738" s="8"/>
      <c r="C738" s="8"/>
      <c r="E738" s="9"/>
      <c r="F738" s="12" t="s">
        <v>17</v>
      </c>
      <c r="G738" s="102"/>
      <c r="H738" s="183">
        <f>SUMPRODUCT($G$733,H733)+SUMPRODUCT($G$735,H735)</f>
        <v>4294</v>
      </c>
      <c r="I738" s="241"/>
      <c r="J738" s="103">
        <f>SUMPRODUCT($G$733,J733)+SUMPRODUCT($G$735,J735)</f>
        <v>18</v>
      </c>
      <c r="K738" s="104">
        <f t="shared" ref="K738:L738" si="56">SUMPRODUCT($G$733,K733)+SUMPRODUCT($G$735,K735)</f>
        <v>0.04</v>
      </c>
      <c r="L738" s="105">
        <f t="shared" si="56"/>
        <v>2</v>
      </c>
    </row>
    <row r="739" spans="1:12" ht="15" customHeight="1">
      <c r="B739" s="8"/>
      <c r="C739" s="8"/>
      <c r="E739" s="9"/>
      <c r="F739" s="10"/>
      <c r="G739" s="96"/>
      <c r="H739" s="73"/>
      <c r="I739" s="97"/>
      <c r="J739" s="98"/>
      <c r="K739" s="99"/>
      <c r="L739" s="101"/>
    </row>
    <row r="740" spans="1:12" ht="15" customHeight="1">
      <c r="B740" s="13"/>
      <c r="C740" s="13"/>
      <c r="D740" s="11"/>
      <c r="E740" s="17"/>
      <c r="F740" s="18"/>
      <c r="G740" s="110"/>
      <c r="H740" s="185"/>
      <c r="I740" s="111"/>
      <c r="J740" s="112"/>
      <c r="K740" s="113"/>
      <c r="L740" s="114"/>
    </row>
    <row r="741" spans="1:12" ht="15" customHeight="1">
      <c r="B741" s="8"/>
      <c r="C741" s="8"/>
      <c r="E741" s="72" t="s">
        <v>276</v>
      </c>
      <c r="F741" s="10" t="s">
        <v>277</v>
      </c>
      <c r="G741" s="96">
        <v>1</v>
      </c>
      <c r="H741" s="73">
        <f>VLOOKUP(E741,'Артикулы и цены'!A:G,7,FALSE)</f>
        <v>2484</v>
      </c>
      <c r="I741" s="97"/>
      <c r="J741" s="98">
        <v>14.1</v>
      </c>
      <c r="K741" s="99">
        <v>0.03</v>
      </c>
      <c r="L741" s="100">
        <v>1</v>
      </c>
    </row>
    <row r="742" spans="1:12" ht="15" customHeight="1">
      <c r="B742" s="8"/>
      <c r="C742" s="8"/>
      <c r="E742" s="72" t="s">
        <v>281</v>
      </c>
      <c r="F742" s="10" t="s">
        <v>180</v>
      </c>
      <c r="G742" s="96">
        <v>1</v>
      </c>
      <c r="H742" s="73">
        <f>VLOOKUP(E742,'Артикулы и цены'!A:G,7,FALSE)</f>
        <v>666</v>
      </c>
      <c r="I742" s="97"/>
      <c r="J742" s="98">
        <v>3.6</v>
      </c>
      <c r="K742" s="99">
        <v>7.0000000000000001E-3</v>
      </c>
      <c r="L742" s="100">
        <v>1</v>
      </c>
    </row>
    <row r="743" spans="1:12" ht="15" customHeight="1">
      <c r="B743" s="8"/>
      <c r="C743" s="8"/>
      <c r="E743" s="72" t="s">
        <v>282</v>
      </c>
      <c r="F743" s="10" t="s">
        <v>182</v>
      </c>
      <c r="G743" s="96">
        <v>1</v>
      </c>
      <c r="H743" s="73">
        <f>VLOOKUP(E743,'Артикулы и цены'!A:G,7,FALSE)</f>
        <v>1810</v>
      </c>
      <c r="I743" s="97"/>
      <c r="J743" s="98">
        <v>3.9</v>
      </c>
      <c r="K743" s="99">
        <v>0.01</v>
      </c>
      <c r="L743" s="100">
        <v>1</v>
      </c>
    </row>
    <row r="744" spans="1:12" ht="15" customHeight="1">
      <c r="B744" s="8"/>
      <c r="C744" s="8"/>
      <c r="E744" s="9"/>
      <c r="F744" s="10"/>
      <c r="G744" s="96"/>
      <c r="H744" s="73"/>
      <c r="I744" s="97"/>
      <c r="J744" s="98"/>
      <c r="K744" s="99"/>
      <c r="L744" s="101"/>
    </row>
    <row r="745" spans="1:12" ht="15" customHeight="1">
      <c r="B745" s="8"/>
      <c r="C745" s="8"/>
      <c r="E745" s="9"/>
      <c r="F745" s="12" t="s">
        <v>15</v>
      </c>
      <c r="G745" s="102"/>
      <c r="H745" s="182">
        <f>SUMPRODUCT($G$741:$G$742,H741:H742)</f>
        <v>3150</v>
      </c>
      <c r="I745" s="241" t="s">
        <v>280</v>
      </c>
      <c r="J745" s="103">
        <f>SUMPRODUCT($G$741:$G$742,J741:J742)</f>
        <v>17.7</v>
      </c>
      <c r="K745" s="104">
        <f t="shared" ref="K745:L745" si="57">SUMPRODUCT($G$741:$G$742,K741:K742)</f>
        <v>3.6999999999999998E-2</v>
      </c>
      <c r="L745" s="105">
        <f t="shared" si="57"/>
        <v>2</v>
      </c>
    </row>
    <row r="746" spans="1:12" ht="15" customHeight="1">
      <c r="B746" s="8"/>
      <c r="C746" s="8"/>
      <c r="E746" s="9"/>
      <c r="F746" s="12" t="s">
        <v>17</v>
      </c>
      <c r="G746" s="102"/>
      <c r="H746" s="183">
        <f>SUMPRODUCT($G$741,H741)+SUMPRODUCT($G$743,H743)</f>
        <v>4294</v>
      </c>
      <c r="I746" s="241"/>
      <c r="J746" s="103">
        <f>SUMPRODUCT($G$741,J741)+SUMPRODUCT($G$743,J743)</f>
        <v>18</v>
      </c>
      <c r="K746" s="104">
        <f t="shared" ref="K746:L746" si="58">SUMPRODUCT($G$741,K741)+SUMPRODUCT($G$743,K743)</f>
        <v>0.04</v>
      </c>
      <c r="L746" s="105">
        <f t="shared" si="58"/>
        <v>2</v>
      </c>
    </row>
    <row r="747" spans="1:12" ht="15" customHeight="1">
      <c r="B747" s="8"/>
      <c r="C747" s="8"/>
      <c r="E747" s="9"/>
      <c r="F747" s="10"/>
      <c r="G747" s="96"/>
      <c r="H747" s="73"/>
      <c r="I747" s="97"/>
      <c r="J747" s="98"/>
      <c r="K747" s="99"/>
      <c r="L747" s="101"/>
    </row>
    <row r="748" spans="1:12" ht="15" customHeight="1">
      <c r="B748" s="15"/>
      <c r="C748" s="15"/>
      <c r="D748" s="16"/>
      <c r="E748" s="17"/>
      <c r="F748" s="18"/>
      <c r="G748" s="110"/>
      <c r="H748" s="185"/>
      <c r="I748" s="111"/>
      <c r="J748" s="112"/>
      <c r="K748" s="113"/>
      <c r="L748" s="114"/>
    </row>
    <row r="749" spans="1:12" s="39" customFormat="1">
      <c r="B749" s="240" t="s">
        <v>283</v>
      </c>
      <c r="C749" s="240"/>
      <c r="D749" s="240"/>
      <c r="E749" s="240"/>
      <c r="F749" s="240"/>
      <c r="G749" s="240"/>
      <c r="H749" s="240"/>
      <c r="I749" s="240"/>
      <c r="J749" s="240"/>
      <c r="K749" s="240"/>
      <c r="L749" s="240"/>
    </row>
    <row r="750" spans="1:12" s="3" customFormat="1">
      <c r="A750" s="1"/>
      <c r="B750" s="6" t="s">
        <v>654</v>
      </c>
      <c r="C750" s="6"/>
      <c r="D750" s="6"/>
      <c r="E750" s="6"/>
      <c r="F750" s="6"/>
      <c r="G750" s="115"/>
      <c r="H750" s="186"/>
      <c r="I750" s="115"/>
      <c r="J750" s="116"/>
      <c r="K750" s="117"/>
      <c r="L750" s="118"/>
    </row>
    <row r="751" spans="1:12" ht="27" customHeight="1">
      <c r="B751"/>
      <c r="C751"/>
      <c r="D751"/>
      <c r="E751" s="7" t="s">
        <v>2</v>
      </c>
      <c r="F751" s="7" t="s">
        <v>3</v>
      </c>
      <c r="G751" s="7" t="s">
        <v>601</v>
      </c>
      <c r="H751" s="51" t="s">
        <v>599</v>
      </c>
      <c r="I751" s="7" t="s">
        <v>5</v>
      </c>
      <c r="J751" s="64" t="s">
        <v>600</v>
      </c>
      <c r="K751" s="58" t="s">
        <v>602</v>
      </c>
      <c r="L751" s="61" t="s">
        <v>603</v>
      </c>
    </row>
    <row r="752" spans="1:12" ht="15" customHeight="1">
      <c r="B752" s="8"/>
      <c r="C752" s="8"/>
      <c r="E752" s="72" t="s">
        <v>284</v>
      </c>
      <c r="F752" s="10" t="s">
        <v>274</v>
      </c>
      <c r="G752" s="96">
        <v>1</v>
      </c>
      <c r="H752" s="73">
        <f>VLOOKUP(E752,'Артикулы и цены'!A:G,7,FALSE)</f>
        <v>3369</v>
      </c>
      <c r="I752" s="97"/>
      <c r="J752" s="98">
        <v>16.899999999999999</v>
      </c>
      <c r="K752" s="99">
        <v>4.3999999999999997E-2</v>
      </c>
      <c r="L752" s="100">
        <v>1</v>
      </c>
    </row>
    <row r="753" spans="1:12" ht="15" customHeight="1">
      <c r="B753" s="8"/>
      <c r="C753" s="8"/>
      <c r="E753" s="72" t="s">
        <v>285</v>
      </c>
      <c r="F753" s="10" t="s">
        <v>261</v>
      </c>
      <c r="G753" s="96">
        <v>1</v>
      </c>
      <c r="H753" s="73">
        <f>VLOOKUP(E753,'Артикулы и цены'!A:G,7,FALSE)</f>
        <v>903</v>
      </c>
      <c r="I753" s="97"/>
      <c r="J753" s="98">
        <v>4.2</v>
      </c>
      <c r="K753" s="99">
        <v>6.0000000000000001E-3</v>
      </c>
      <c r="L753" s="100">
        <v>1</v>
      </c>
    </row>
    <row r="754" spans="1:12" ht="15" customHeight="1">
      <c r="B754" s="8"/>
      <c r="C754" s="8"/>
      <c r="E754" s="72" t="s">
        <v>286</v>
      </c>
      <c r="F754" s="10" t="s">
        <v>30</v>
      </c>
      <c r="G754" s="96">
        <v>1</v>
      </c>
      <c r="H754" s="73">
        <f>VLOOKUP(E754,'Артикулы и цены'!A:G,7,FALSE)</f>
        <v>900</v>
      </c>
      <c r="I754" s="97"/>
      <c r="J754" s="98">
        <v>7.9</v>
      </c>
      <c r="K754" s="99">
        <v>0.02</v>
      </c>
      <c r="L754" s="100">
        <v>1</v>
      </c>
    </row>
    <row r="755" spans="1:12" s="11" customFormat="1" ht="15" customHeight="1">
      <c r="A755" s="1"/>
      <c r="B755" s="13"/>
      <c r="C755" s="13"/>
      <c r="E755" s="14"/>
      <c r="F755" s="14"/>
      <c r="G755" s="106"/>
      <c r="H755" s="184"/>
      <c r="I755" s="106"/>
      <c r="J755" s="107"/>
      <c r="K755" s="108"/>
      <c r="L755" s="109"/>
    </row>
    <row r="756" spans="1:12" s="11" customFormat="1" ht="15" customHeight="1">
      <c r="A756" s="1"/>
      <c r="B756" s="13"/>
      <c r="C756" s="13"/>
      <c r="E756" s="14"/>
      <c r="F756" s="19" t="s">
        <v>31</v>
      </c>
      <c r="G756" s="119"/>
      <c r="H756" s="187">
        <f>SUMPRODUCT($G$752:$G$754,H752:H754)</f>
        <v>5172</v>
      </c>
      <c r="I756" s="71" t="s">
        <v>287</v>
      </c>
      <c r="J756" s="120">
        <f>SUMPRODUCT($G$752:$G$754,J752:J754)</f>
        <v>29</v>
      </c>
      <c r="K756" s="121">
        <f t="shared" ref="K756:L756" si="59">SUMPRODUCT($G$752:$G$754,K752:K754)</f>
        <v>6.9999999999999993E-2</v>
      </c>
      <c r="L756" s="122">
        <f t="shared" si="59"/>
        <v>3</v>
      </c>
    </row>
    <row r="757" spans="1:12" s="11" customFormat="1" ht="15" customHeight="1">
      <c r="A757" s="1"/>
      <c r="B757" s="13"/>
      <c r="C757" s="13"/>
      <c r="E757" s="9"/>
      <c r="F757" s="10"/>
      <c r="G757" s="123"/>
      <c r="H757" s="188"/>
      <c r="I757" s="124"/>
      <c r="J757" s="125"/>
      <c r="K757" s="126"/>
      <c r="L757" s="101"/>
    </row>
    <row r="758" spans="1:12" ht="15" customHeight="1">
      <c r="B758" s="15"/>
      <c r="C758" s="15"/>
      <c r="D758" s="16"/>
      <c r="E758" s="17"/>
      <c r="F758" s="18"/>
      <c r="G758" s="110"/>
      <c r="H758" s="185"/>
      <c r="I758" s="111"/>
      <c r="J758" s="112"/>
      <c r="K758" s="113"/>
      <c r="L758" s="114"/>
    </row>
    <row r="759" spans="1:12" ht="24.95" customHeight="1">
      <c r="B759"/>
      <c r="C759"/>
      <c r="D759"/>
      <c r="E759" s="7" t="s">
        <v>2</v>
      </c>
      <c r="F759" s="7" t="s">
        <v>3</v>
      </c>
      <c r="G759" s="7" t="s">
        <v>601</v>
      </c>
      <c r="H759" s="51" t="s">
        <v>599</v>
      </c>
      <c r="I759" s="7" t="s">
        <v>5</v>
      </c>
      <c r="J759" s="64" t="s">
        <v>600</v>
      </c>
      <c r="K759" s="58" t="s">
        <v>602</v>
      </c>
      <c r="L759" s="61" t="s">
        <v>603</v>
      </c>
    </row>
    <row r="760" spans="1:12" ht="15" customHeight="1">
      <c r="B760" s="8"/>
      <c r="C760" s="8"/>
      <c r="E760" s="72" t="s">
        <v>288</v>
      </c>
      <c r="F760" s="10" t="s">
        <v>274</v>
      </c>
      <c r="G760" s="96">
        <v>1</v>
      </c>
      <c r="H760" s="73">
        <f>VLOOKUP(E760,'Артикулы и цены'!A:G,7,FALSE)</f>
        <v>3830</v>
      </c>
      <c r="I760" s="97"/>
      <c r="J760" s="98">
        <v>20.2</v>
      </c>
      <c r="K760" s="99">
        <v>4.4999999999999998E-2</v>
      </c>
      <c r="L760" s="100">
        <v>1</v>
      </c>
    </row>
    <row r="761" spans="1:12" ht="15" customHeight="1">
      <c r="B761" s="8"/>
      <c r="C761" s="8"/>
      <c r="E761" s="72" t="s">
        <v>289</v>
      </c>
      <c r="F761" s="10" t="s">
        <v>261</v>
      </c>
      <c r="G761" s="96">
        <v>1</v>
      </c>
      <c r="H761" s="73">
        <f>VLOOKUP(E761,'Артикулы и цены'!A:G,7,FALSE)</f>
        <v>2388</v>
      </c>
      <c r="I761" s="97"/>
      <c r="J761" s="98">
        <v>13.2</v>
      </c>
      <c r="K761" s="99">
        <v>3.3000000000000002E-2</v>
      </c>
      <c r="L761" s="100">
        <v>1</v>
      </c>
    </row>
    <row r="762" spans="1:12" ht="15" customHeight="1">
      <c r="B762" s="8"/>
      <c r="C762" s="8"/>
      <c r="E762" s="72" t="s">
        <v>290</v>
      </c>
      <c r="F762" s="10" t="s">
        <v>30</v>
      </c>
      <c r="G762" s="96">
        <v>1</v>
      </c>
      <c r="H762" s="73">
        <f>VLOOKUP(E762,'Артикулы и цены'!A:G,7,FALSE)</f>
        <v>1807</v>
      </c>
      <c r="I762" s="97"/>
      <c r="J762" s="98">
        <v>16.100000000000001</v>
      </c>
      <c r="K762" s="99">
        <v>2.8000000000000001E-2</v>
      </c>
      <c r="L762" s="100">
        <v>1</v>
      </c>
    </row>
    <row r="763" spans="1:12" s="11" customFormat="1" ht="15" customHeight="1">
      <c r="A763" s="1"/>
      <c r="B763" s="13"/>
      <c r="C763" s="13"/>
      <c r="E763" s="14"/>
      <c r="F763" s="14"/>
      <c r="G763" s="106"/>
      <c r="H763" s="184"/>
      <c r="I763" s="106"/>
      <c r="J763" s="107"/>
      <c r="K763" s="108"/>
      <c r="L763" s="109"/>
    </row>
    <row r="764" spans="1:12" s="11" customFormat="1" ht="15" customHeight="1">
      <c r="A764" s="1"/>
      <c r="B764" s="13"/>
      <c r="C764" s="13"/>
      <c r="E764" s="14"/>
      <c r="F764" s="19" t="s">
        <v>31</v>
      </c>
      <c r="G764" s="119"/>
      <c r="H764" s="187">
        <f>SUMPRODUCT($G$760:$G$762,H760:H762)</f>
        <v>8025</v>
      </c>
      <c r="I764" s="71" t="s">
        <v>291</v>
      </c>
      <c r="J764" s="120">
        <f>SUMPRODUCT($G$760:$G$762,J760:J762)</f>
        <v>49.5</v>
      </c>
      <c r="K764" s="121">
        <f>SUMPRODUCT($G$760:$G$762,K760:K762)</f>
        <v>0.106</v>
      </c>
      <c r="L764" s="122">
        <f>SUMPRODUCT($G$760:$G$762,L760:L762)</f>
        <v>3</v>
      </c>
    </row>
    <row r="765" spans="1:12" s="11" customFormat="1" ht="15" customHeight="1">
      <c r="A765" s="1"/>
      <c r="B765" s="13"/>
      <c r="C765" s="13"/>
      <c r="E765" s="9"/>
      <c r="F765" s="10"/>
      <c r="G765" s="123"/>
      <c r="H765" s="188"/>
      <c r="I765" s="124"/>
      <c r="J765" s="125"/>
      <c r="K765" s="126"/>
      <c r="L765" s="101"/>
    </row>
    <row r="766" spans="1:12" ht="15" customHeight="1">
      <c r="B766" s="15"/>
      <c r="C766" s="15"/>
      <c r="D766" s="16"/>
      <c r="E766" s="17"/>
      <c r="F766" s="18"/>
      <c r="G766" s="110"/>
      <c r="H766" s="185"/>
      <c r="I766" s="111"/>
      <c r="J766" s="112"/>
      <c r="K766" s="113"/>
      <c r="L766" s="114"/>
    </row>
    <row r="767" spans="1:12" ht="24.95" customHeight="1">
      <c r="B767"/>
      <c r="C767"/>
      <c r="D767"/>
      <c r="E767" s="7" t="s">
        <v>2</v>
      </c>
      <c r="F767" s="7" t="s">
        <v>3</v>
      </c>
      <c r="G767" s="7" t="s">
        <v>601</v>
      </c>
      <c r="H767" s="51" t="s">
        <v>599</v>
      </c>
      <c r="I767" s="7" t="s">
        <v>5</v>
      </c>
      <c r="J767" s="64" t="s">
        <v>600</v>
      </c>
      <c r="K767" s="58" t="s">
        <v>602</v>
      </c>
      <c r="L767" s="61" t="s">
        <v>603</v>
      </c>
    </row>
    <row r="768" spans="1:12" ht="15" customHeight="1">
      <c r="B768" s="8"/>
      <c r="C768" s="8"/>
      <c r="E768" s="72" t="s">
        <v>292</v>
      </c>
      <c r="F768" s="10" t="s">
        <v>274</v>
      </c>
      <c r="G768" s="96">
        <v>1</v>
      </c>
      <c r="H768" s="73">
        <f>VLOOKUP(E768,'Артикулы и цены'!A:G,7,FALSE)</f>
        <v>2988</v>
      </c>
      <c r="I768" s="97"/>
      <c r="J768" s="98">
        <v>17.100000000000001</v>
      </c>
      <c r="K768" s="99">
        <v>4.2999999999999997E-2</v>
      </c>
      <c r="L768" s="100">
        <v>1</v>
      </c>
    </row>
    <row r="769" spans="1:12" ht="15" customHeight="1">
      <c r="B769" s="8"/>
      <c r="C769" s="8"/>
      <c r="E769" s="72" t="s">
        <v>293</v>
      </c>
      <c r="F769" s="10" t="s">
        <v>261</v>
      </c>
      <c r="G769" s="96">
        <v>1</v>
      </c>
      <c r="H769" s="73">
        <f>VLOOKUP(E769,'Артикулы и цены'!A:G,7,FALSE)</f>
        <v>674</v>
      </c>
      <c r="I769" s="97"/>
      <c r="J769" s="98">
        <v>4</v>
      </c>
      <c r="K769" s="99">
        <v>8.0000000000000002E-3</v>
      </c>
      <c r="L769" s="100">
        <v>1</v>
      </c>
    </row>
    <row r="770" spans="1:12" ht="15" customHeight="1">
      <c r="B770" s="8"/>
      <c r="C770" s="8"/>
      <c r="E770" s="72" t="s">
        <v>294</v>
      </c>
      <c r="F770" s="10" t="s">
        <v>30</v>
      </c>
      <c r="G770" s="96">
        <v>1</v>
      </c>
      <c r="H770" s="73">
        <f>VLOOKUP(E770,'Артикулы и цены'!A:G,7,FALSE)</f>
        <v>572</v>
      </c>
      <c r="I770" s="97"/>
      <c r="J770" s="98">
        <v>5</v>
      </c>
      <c r="K770" s="99">
        <v>1.9E-2</v>
      </c>
      <c r="L770" s="100">
        <v>1</v>
      </c>
    </row>
    <row r="771" spans="1:12" s="11" customFormat="1" ht="15" customHeight="1">
      <c r="A771" s="1"/>
      <c r="B771" s="13"/>
      <c r="C771" s="13"/>
      <c r="E771" s="14"/>
      <c r="F771" s="14"/>
      <c r="G771" s="106"/>
      <c r="H771" s="184"/>
      <c r="I771" s="106"/>
      <c r="J771" s="107"/>
      <c r="K771" s="108"/>
      <c r="L771" s="109"/>
    </row>
    <row r="772" spans="1:12" s="11" customFormat="1" ht="15" customHeight="1">
      <c r="A772" s="1"/>
      <c r="B772" s="13"/>
      <c r="C772" s="13"/>
      <c r="E772" s="14"/>
      <c r="F772" s="19" t="s">
        <v>31</v>
      </c>
      <c r="G772" s="119"/>
      <c r="H772" s="187">
        <f>SUMPRODUCT($G$768:$G$770,H768:H770)</f>
        <v>4234</v>
      </c>
      <c r="I772" s="71" t="s">
        <v>295</v>
      </c>
      <c r="J772" s="120">
        <f>SUMPRODUCT($G$768:$G$770,J768:J770)</f>
        <v>26.1</v>
      </c>
      <c r="K772" s="121">
        <f t="shared" ref="K772:L772" si="60">SUMPRODUCT($G$768:$G$770,K768:K770)</f>
        <v>6.9999999999999993E-2</v>
      </c>
      <c r="L772" s="122">
        <f t="shared" si="60"/>
        <v>3</v>
      </c>
    </row>
    <row r="773" spans="1:12" ht="15" customHeight="1">
      <c r="B773" s="15"/>
      <c r="C773" s="15"/>
      <c r="D773" s="16"/>
      <c r="E773" s="17"/>
      <c r="F773" s="18"/>
      <c r="G773" s="110"/>
      <c r="H773" s="185"/>
      <c r="I773" s="111"/>
      <c r="J773" s="112"/>
      <c r="K773" s="113"/>
      <c r="L773" s="114"/>
    </row>
    <row r="774" spans="1:12" ht="24.95" customHeight="1">
      <c r="B774"/>
      <c r="C774"/>
      <c r="D774"/>
      <c r="E774" s="7" t="s">
        <v>2</v>
      </c>
      <c r="F774" s="7" t="s">
        <v>3</v>
      </c>
      <c r="G774" s="7" t="s">
        <v>601</v>
      </c>
      <c r="H774" s="51" t="s">
        <v>599</v>
      </c>
      <c r="I774" s="7" t="s">
        <v>5</v>
      </c>
      <c r="J774" s="64" t="s">
        <v>600</v>
      </c>
      <c r="K774" s="58" t="s">
        <v>602</v>
      </c>
      <c r="L774" s="61" t="s">
        <v>603</v>
      </c>
    </row>
    <row r="775" spans="1:12" ht="15" customHeight="1">
      <c r="B775" s="8"/>
      <c r="C775" s="8"/>
      <c r="E775" s="72" t="s">
        <v>296</v>
      </c>
      <c r="F775" s="10" t="s">
        <v>274</v>
      </c>
      <c r="G775" s="96">
        <v>1</v>
      </c>
      <c r="H775" s="73">
        <f>VLOOKUP(E775,'Артикулы и цены'!A:G,7,FALSE)</f>
        <v>3574</v>
      </c>
      <c r="I775" s="97"/>
      <c r="J775" s="98">
        <v>22.4</v>
      </c>
      <c r="K775" s="99">
        <v>0.04</v>
      </c>
      <c r="L775" s="100">
        <v>1</v>
      </c>
    </row>
    <row r="776" spans="1:12" ht="15" customHeight="1">
      <c r="B776" s="8"/>
      <c r="C776" s="8"/>
      <c r="E776" s="72" t="s">
        <v>297</v>
      </c>
      <c r="F776" s="10" t="s">
        <v>261</v>
      </c>
      <c r="G776" s="96">
        <v>1</v>
      </c>
      <c r="H776" s="73">
        <f>VLOOKUP(E776,'Артикулы и цены'!A:G,7,FALSE)</f>
        <v>1080</v>
      </c>
      <c r="I776" s="97"/>
      <c r="J776" s="98">
        <v>8.3000000000000007</v>
      </c>
      <c r="K776" s="99">
        <v>1.2999999999999999E-2</v>
      </c>
      <c r="L776" s="100">
        <v>1</v>
      </c>
    </row>
    <row r="777" spans="1:12" ht="15" customHeight="1">
      <c r="B777" s="8"/>
      <c r="C777" s="8"/>
      <c r="E777" s="72" t="s">
        <v>298</v>
      </c>
      <c r="F777" s="10" t="s">
        <v>30</v>
      </c>
      <c r="G777" s="96">
        <v>1</v>
      </c>
      <c r="H777" s="73">
        <f>VLOOKUP(E777,'Артикулы и цены'!A:G,7,FALSE)</f>
        <v>1158</v>
      </c>
      <c r="I777" s="97"/>
      <c r="J777" s="98">
        <v>10.3</v>
      </c>
      <c r="K777" s="99">
        <v>1.9E-2</v>
      </c>
      <c r="L777" s="100">
        <v>1</v>
      </c>
    </row>
    <row r="778" spans="1:12" s="11" customFormat="1" ht="15" customHeight="1">
      <c r="A778" s="1"/>
      <c r="B778" s="13"/>
      <c r="C778" s="13"/>
      <c r="E778" s="14"/>
      <c r="F778" s="14"/>
      <c r="G778" s="106"/>
      <c r="H778" s="184"/>
      <c r="I778" s="106"/>
      <c r="J778" s="107"/>
      <c r="K778" s="108"/>
      <c r="L778" s="109"/>
    </row>
    <row r="779" spans="1:12" s="11" customFormat="1" ht="15" customHeight="1">
      <c r="A779" s="1"/>
      <c r="B779" s="13"/>
      <c r="C779" s="13"/>
      <c r="E779" s="14"/>
      <c r="F779" s="19" t="s">
        <v>31</v>
      </c>
      <c r="G779" s="119"/>
      <c r="H779" s="187">
        <f>SUMPRODUCT($G$775:$G$777,H775:H777)</f>
        <v>5812</v>
      </c>
      <c r="I779" s="71" t="s">
        <v>299</v>
      </c>
      <c r="J779" s="120">
        <f>SUMPRODUCT($G$775:$G$777,J775:J777)</f>
        <v>41</v>
      </c>
      <c r="K779" s="121">
        <f t="shared" ref="K779:L779" si="61">SUMPRODUCT($G$775:$G$777,K775:K777)</f>
        <v>7.1999999999999995E-2</v>
      </c>
      <c r="L779" s="122">
        <f t="shared" si="61"/>
        <v>3</v>
      </c>
    </row>
    <row r="780" spans="1:12" ht="15" customHeight="1">
      <c r="B780" s="15"/>
      <c r="C780" s="15"/>
      <c r="D780" s="16"/>
      <c r="E780" s="17"/>
      <c r="F780" s="18"/>
      <c r="G780" s="110"/>
      <c r="H780" s="185"/>
      <c r="I780" s="111"/>
      <c r="J780" s="112"/>
      <c r="K780" s="113"/>
      <c r="L780" s="114" t="s">
        <v>300</v>
      </c>
    </row>
    <row r="781" spans="1:12" ht="15" customHeight="1">
      <c r="B781" s="6" t="s">
        <v>301</v>
      </c>
      <c r="C781" s="32"/>
      <c r="D781" s="32"/>
      <c r="E781" s="32"/>
      <c r="F781" s="32"/>
      <c r="G781" s="163"/>
      <c r="H781" s="203"/>
      <c r="I781" s="163"/>
      <c r="J781" s="164"/>
      <c r="K781" s="165"/>
      <c r="L781" s="166"/>
    </row>
    <row r="782" spans="1:12" s="39" customFormat="1">
      <c r="B782" s="240" t="s">
        <v>302</v>
      </c>
      <c r="C782" s="240"/>
      <c r="D782" s="240"/>
      <c r="E782" s="240"/>
      <c r="F782" s="240"/>
      <c r="G782" s="240"/>
      <c r="H782" s="240"/>
      <c r="I782" s="240"/>
      <c r="J782" s="240"/>
      <c r="K782" s="240"/>
      <c r="L782" s="240"/>
    </row>
    <row r="783" spans="1:12" s="3" customFormat="1">
      <c r="A783" s="1"/>
      <c r="B783" s="6" t="s">
        <v>618</v>
      </c>
      <c r="C783" s="6"/>
      <c r="D783" s="6"/>
      <c r="E783" s="6"/>
      <c r="F783" s="6"/>
      <c r="G783" s="115"/>
      <c r="H783" s="186"/>
      <c r="I783" s="115"/>
      <c r="J783" s="116"/>
      <c r="K783" s="117"/>
      <c r="L783" s="118"/>
    </row>
    <row r="784" spans="1:12" ht="24.95" customHeight="1">
      <c r="B784"/>
      <c r="C784"/>
      <c r="D784"/>
      <c r="E784" s="7" t="s">
        <v>2</v>
      </c>
      <c r="F784" s="7" t="s">
        <v>3</v>
      </c>
      <c r="G784" s="7" t="s">
        <v>601</v>
      </c>
      <c r="H784" s="51" t="s">
        <v>599</v>
      </c>
      <c r="I784" s="7" t="s">
        <v>5</v>
      </c>
      <c r="J784" s="64" t="s">
        <v>600</v>
      </c>
      <c r="K784" s="58" t="s">
        <v>602</v>
      </c>
      <c r="L784" s="61" t="s">
        <v>603</v>
      </c>
    </row>
    <row r="785" spans="1:12" ht="15" customHeight="1">
      <c r="B785" s="8"/>
      <c r="C785" s="8"/>
      <c r="E785" s="72" t="s">
        <v>303</v>
      </c>
      <c r="F785" s="10" t="s">
        <v>304</v>
      </c>
      <c r="G785" s="96">
        <v>1</v>
      </c>
      <c r="H785" s="73">
        <f>VLOOKUP(E785,'Артикулы и цены'!A:G,7,FALSE)</f>
        <v>2797</v>
      </c>
      <c r="I785" s="97"/>
      <c r="J785" s="98">
        <v>9.5</v>
      </c>
      <c r="K785" s="99">
        <v>1.7000000000000001E-2</v>
      </c>
      <c r="L785" s="100">
        <v>1</v>
      </c>
    </row>
    <row r="786" spans="1:12" ht="15" customHeight="1">
      <c r="B786" s="8"/>
      <c r="C786" s="8"/>
      <c r="E786" s="72" t="s">
        <v>161</v>
      </c>
      <c r="F786" s="10" t="s">
        <v>162</v>
      </c>
      <c r="G786" s="96">
        <v>1</v>
      </c>
      <c r="H786" s="73">
        <f>VLOOKUP(E786,'Артикулы и цены'!A:G,7,FALSE)</f>
        <v>871</v>
      </c>
      <c r="I786" s="97"/>
      <c r="J786" s="98">
        <v>4</v>
      </c>
      <c r="K786" s="99">
        <v>7.0000000000000001E-3</v>
      </c>
      <c r="L786" s="100">
        <v>1</v>
      </c>
    </row>
    <row r="787" spans="1:12" ht="15" customHeight="1">
      <c r="B787" s="8"/>
      <c r="C787" s="8"/>
      <c r="E787" s="72" t="s">
        <v>305</v>
      </c>
      <c r="F787" s="10" t="s">
        <v>30</v>
      </c>
      <c r="G787" s="96">
        <v>1</v>
      </c>
      <c r="H787" s="73">
        <f>VLOOKUP(E787,'Артикулы и цены'!A:G,7,FALSE)</f>
        <v>683</v>
      </c>
      <c r="I787" s="97"/>
      <c r="J787" s="98">
        <v>5.3</v>
      </c>
      <c r="K787" s="127">
        <v>1E-3</v>
      </c>
      <c r="L787" s="100">
        <v>1</v>
      </c>
    </row>
    <row r="788" spans="1:12" s="11" customFormat="1" ht="15" customHeight="1">
      <c r="A788" s="1"/>
      <c r="B788" s="13"/>
      <c r="C788" s="13"/>
      <c r="E788" s="14"/>
      <c r="F788" s="14"/>
      <c r="G788" s="106"/>
      <c r="H788" s="184"/>
      <c r="I788" s="106"/>
      <c r="J788" s="107"/>
      <c r="K788" s="108"/>
      <c r="L788" s="109"/>
    </row>
    <row r="789" spans="1:12" s="11" customFormat="1" ht="15" customHeight="1">
      <c r="A789" s="1"/>
      <c r="B789" s="13"/>
      <c r="C789" s="13"/>
      <c r="E789" s="14"/>
      <c r="F789" s="19" t="s">
        <v>31</v>
      </c>
      <c r="G789" s="119"/>
      <c r="H789" s="187">
        <f>SUMPRODUCT($G$785:$G$787,H785:H787)</f>
        <v>4351</v>
      </c>
      <c r="I789" s="71" t="s">
        <v>306</v>
      </c>
      <c r="J789" s="120">
        <f>SUMPRODUCT($G$785:$G$787,J785:J787)</f>
        <v>18.8</v>
      </c>
      <c r="K789" s="121">
        <f t="shared" ref="K789:L789" si="62">SUMPRODUCT($G$785:$G$787,K785:K787)</f>
        <v>2.5000000000000001E-2</v>
      </c>
      <c r="L789" s="122">
        <f t="shared" si="62"/>
        <v>3</v>
      </c>
    </row>
    <row r="790" spans="1:12" ht="15" customHeight="1">
      <c r="B790" s="15"/>
      <c r="C790" s="15"/>
      <c r="D790" s="16"/>
      <c r="E790" s="17"/>
      <c r="F790" s="18"/>
      <c r="G790" s="110"/>
      <c r="H790" s="185"/>
      <c r="I790" s="111"/>
      <c r="J790" s="112"/>
      <c r="K790" s="113"/>
      <c r="L790" s="114"/>
    </row>
    <row r="791" spans="1:12" ht="24.95" customHeight="1">
      <c r="B791"/>
      <c r="C791"/>
      <c r="D791"/>
      <c r="E791" s="7" t="s">
        <v>2</v>
      </c>
      <c r="F791" s="7" t="s">
        <v>3</v>
      </c>
      <c r="G791" s="7" t="s">
        <v>601</v>
      </c>
      <c r="H791" s="51" t="s">
        <v>599</v>
      </c>
      <c r="I791" s="7" t="s">
        <v>5</v>
      </c>
      <c r="J791" s="64" t="s">
        <v>600</v>
      </c>
      <c r="K791" s="58" t="s">
        <v>602</v>
      </c>
      <c r="L791" s="61" t="s">
        <v>603</v>
      </c>
    </row>
    <row r="792" spans="1:12" ht="15" customHeight="1">
      <c r="B792" s="8"/>
      <c r="C792" s="8"/>
      <c r="E792" s="72" t="s">
        <v>307</v>
      </c>
      <c r="F792" s="10" t="s">
        <v>304</v>
      </c>
      <c r="G792" s="96">
        <v>1</v>
      </c>
      <c r="H792" s="73">
        <f>VLOOKUP(E792,'Артикулы и цены'!A:G,7,FALSE)</f>
        <v>2857</v>
      </c>
      <c r="I792" s="97"/>
      <c r="J792" s="98">
        <v>11.2</v>
      </c>
      <c r="K792" s="99">
        <v>2.5999999999999999E-2</v>
      </c>
      <c r="L792" s="100">
        <v>1</v>
      </c>
    </row>
    <row r="793" spans="1:12" ht="15" customHeight="1">
      <c r="B793" s="8"/>
      <c r="C793" s="8"/>
      <c r="E793" s="72" t="s">
        <v>308</v>
      </c>
      <c r="F793" s="10" t="s">
        <v>30</v>
      </c>
      <c r="G793" s="96">
        <v>1</v>
      </c>
      <c r="H793" s="73">
        <f>VLOOKUP(E793,'Артикулы и цены'!A:G,7,FALSE)</f>
        <v>420</v>
      </c>
      <c r="I793" s="97"/>
      <c r="J793" s="98">
        <v>3.4</v>
      </c>
      <c r="K793" s="99">
        <v>8.0000000000000002E-3</v>
      </c>
      <c r="L793" s="100">
        <v>1</v>
      </c>
    </row>
    <row r="794" spans="1:12" s="11" customFormat="1" ht="15" customHeight="1">
      <c r="A794" s="1"/>
      <c r="B794" s="13"/>
      <c r="C794" s="13"/>
      <c r="E794" s="14"/>
      <c r="F794" s="14"/>
      <c r="G794" s="106"/>
      <c r="H794" s="184"/>
      <c r="I794" s="106"/>
      <c r="J794" s="107"/>
      <c r="K794" s="108"/>
      <c r="L794" s="109"/>
    </row>
    <row r="795" spans="1:12" s="11" customFormat="1" ht="15" customHeight="1">
      <c r="A795" s="1"/>
      <c r="B795" s="13"/>
      <c r="C795" s="13"/>
      <c r="E795" s="14"/>
      <c r="F795" s="19" t="s">
        <v>31</v>
      </c>
      <c r="G795" s="119"/>
      <c r="H795" s="187">
        <f>SUMPRODUCT($G$792:$G$793,H792:H793)</f>
        <v>3277</v>
      </c>
      <c r="I795" s="71" t="s">
        <v>309</v>
      </c>
      <c r="J795" s="120">
        <f>SUMPRODUCT($G$792:$G$793,J792:J793)</f>
        <v>14.6</v>
      </c>
      <c r="K795" s="121">
        <f t="shared" ref="K795:L795" si="63">SUMPRODUCT($G$792:$G$793,K792:K793)</f>
        <v>3.4000000000000002E-2</v>
      </c>
      <c r="L795" s="122">
        <f t="shared" si="63"/>
        <v>2</v>
      </c>
    </row>
    <row r="796" spans="1:12" ht="15" customHeight="1">
      <c r="B796" s="13"/>
      <c r="C796" s="13"/>
      <c r="D796" s="11"/>
      <c r="E796" s="9"/>
      <c r="F796" s="10"/>
      <c r="G796" s="123"/>
      <c r="H796" s="188"/>
      <c r="I796" s="124"/>
      <c r="J796" s="125"/>
      <c r="K796" s="126"/>
      <c r="L796" s="101"/>
    </row>
    <row r="797" spans="1:12" ht="15" customHeight="1">
      <c r="B797" s="70" t="s">
        <v>310</v>
      </c>
      <c r="C797" s="57"/>
      <c r="D797" s="57"/>
      <c r="E797" s="57"/>
      <c r="F797" s="57"/>
      <c r="G797" s="167"/>
      <c r="H797" s="204"/>
      <c r="I797" s="167"/>
      <c r="J797" s="168"/>
      <c r="K797" s="169"/>
      <c r="L797" s="170"/>
    </row>
    <row r="798" spans="1:12" s="38" customFormat="1" ht="6.75" customHeight="1">
      <c r="B798" s="48"/>
      <c r="C798" s="13"/>
      <c r="D798" s="13"/>
      <c r="E798" s="13"/>
      <c r="F798" s="13"/>
      <c r="G798" s="171"/>
      <c r="H798" s="205"/>
      <c r="I798" s="171"/>
      <c r="J798" s="172"/>
      <c r="K798" s="173"/>
      <c r="L798" s="174"/>
    </row>
    <row r="799" spans="1:12" s="39" customFormat="1">
      <c r="B799" s="240" t="s">
        <v>528</v>
      </c>
      <c r="C799" s="240"/>
      <c r="D799" s="240"/>
      <c r="E799" s="240"/>
      <c r="F799" s="240"/>
      <c r="G799" s="240"/>
      <c r="H799" s="240"/>
      <c r="I799" s="240"/>
      <c r="J799" s="240"/>
      <c r="K799" s="240"/>
      <c r="L799" s="240"/>
    </row>
    <row r="800" spans="1:12" s="38" customFormat="1" ht="15" customHeight="1">
      <c r="B800" s="6" t="s">
        <v>655</v>
      </c>
      <c r="C800" s="6"/>
      <c r="D800" s="6"/>
      <c r="E800" s="6"/>
      <c r="F800" s="6"/>
      <c r="G800" s="115"/>
      <c r="H800" s="198"/>
      <c r="I800" s="115"/>
      <c r="J800" s="116"/>
      <c r="K800" s="117"/>
      <c r="L800" s="118"/>
    </row>
    <row r="801" spans="1:12" s="38" customFormat="1" ht="27.75" customHeight="1">
      <c r="B801" s="48"/>
      <c r="C801" s="48"/>
      <c r="D801" s="48"/>
      <c r="E801" s="7" t="s">
        <v>2</v>
      </c>
      <c r="F801" s="7" t="s">
        <v>3</v>
      </c>
      <c r="G801" s="7" t="s">
        <v>601</v>
      </c>
      <c r="H801" s="51" t="s">
        <v>599</v>
      </c>
      <c r="I801" s="7" t="s">
        <v>5</v>
      </c>
      <c r="J801" s="64" t="s">
        <v>600</v>
      </c>
      <c r="K801" s="58" t="s">
        <v>602</v>
      </c>
      <c r="L801" s="61" t="s">
        <v>603</v>
      </c>
    </row>
    <row r="802" spans="1:12" s="38" customFormat="1" ht="15" customHeight="1">
      <c r="B802" s="48"/>
      <c r="C802" s="13"/>
      <c r="D802" s="13"/>
      <c r="E802" s="72" t="s">
        <v>535</v>
      </c>
      <c r="F802" s="13" t="s">
        <v>126</v>
      </c>
      <c r="G802" s="171">
        <v>1</v>
      </c>
      <c r="H802" s="73">
        <f>VLOOKUP(E802,'Артикулы и цены'!A:G,7,FALSE)</f>
        <v>5157</v>
      </c>
      <c r="I802" s="171" t="s">
        <v>537</v>
      </c>
      <c r="J802" s="98">
        <v>30.7</v>
      </c>
      <c r="K802" s="99">
        <v>0.05</v>
      </c>
      <c r="L802" s="100">
        <v>2</v>
      </c>
    </row>
    <row r="803" spans="1:12" s="38" customFormat="1" ht="15" customHeight="1">
      <c r="B803" s="48"/>
      <c r="C803" s="13"/>
      <c r="D803" s="13"/>
      <c r="E803" s="72"/>
      <c r="F803" s="13"/>
      <c r="G803" s="171"/>
      <c r="H803" s="205"/>
      <c r="I803" s="171"/>
      <c r="J803" s="172"/>
      <c r="K803" s="173"/>
      <c r="L803" s="174"/>
    </row>
    <row r="804" spans="1:12" s="38" customFormat="1" ht="15" customHeight="1">
      <c r="B804" s="48"/>
      <c r="C804" s="13"/>
      <c r="D804" s="13"/>
      <c r="E804" s="13"/>
      <c r="F804" s="13"/>
      <c r="G804" s="171"/>
      <c r="H804" s="205"/>
      <c r="I804" s="171"/>
      <c r="J804" s="172"/>
      <c r="K804" s="173"/>
      <c r="L804" s="174"/>
    </row>
    <row r="805" spans="1:12" s="38" customFormat="1" ht="15" customHeight="1">
      <c r="B805" s="48"/>
      <c r="C805" s="13"/>
      <c r="D805" s="13"/>
      <c r="E805" s="13"/>
      <c r="F805" s="13"/>
      <c r="G805" s="171"/>
      <c r="H805" s="205"/>
      <c r="I805" s="171"/>
      <c r="J805" s="172"/>
      <c r="K805" s="173"/>
      <c r="L805" s="174"/>
    </row>
    <row r="806" spans="1:12" s="38" customFormat="1" ht="15" customHeight="1">
      <c r="B806" s="48"/>
      <c r="C806" s="13"/>
      <c r="D806" s="13"/>
      <c r="E806" s="13"/>
      <c r="F806" s="13"/>
      <c r="G806" s="171"/>
      <c r="H806" s="205"/>
      <c r="I806" s="171"/>
      <c r="J806" s="172"/>
      <c r="K806" s="173"/>
      <c r="L806" s="174"/>
    </row>
    <row r="807" spans="1:12" s="38" customFormat="1" ht="15" customHeight="1">
      <c r="B807" s="48"/>
      <c r="C807" s="13"/>
      <c r="D807" s="13"/>
      <c r="E807" s="13"/>
      <c r="F807" s="13"/>
      <c r="G807" s="171"/>
      <c r="H807" s="205"/>
      <c r="I807" s="171"/>
      <c r="J807" s="172"/>
      <c r="K807" s="173"/>
      <c r="L807" s="174"/>
    </row>
    <row r="808" spans="1:12" s="38" customFormat="1" ht="21.75" customHeight="1">
      <c r="B808" s="48"/>
      <c r="C808" s="13"/>
      <c r="D808" s="13"/>
      <c r="E808" s="13"/>
      <c r="F808" s="13"/>
      <c r="G808" s="171"/>
      <c r="H808" s="205"/>
      <c r="I808" s="171"/>
      <c r="J808" s="172"/>
      <c r="K808" s="173"/>
      <c r="L808" s="174"/>
    </row>
    <row r="809" spans="1:12" s="38" customFormat="1" ht="33" customHeight="1">
      <c r="B809" s="48"/>
      <c r="C809" s="13"/>
      <c r="D809" s="13"/>
      <c r="E809" s="13"/>
      <c r="F809" s="13"/>
      <c r="G809" s="171"/>
      <c r="H809" s="205"/>
      <c r="I809" s="171"/>
      <c r="J809" s="172"/>
      <c r="K809" s="173"/>
      <c r="L809" s="174"/>
    </row>
    <row r="810" spans="1:12" s="39" customFormat="1">
      <c r="B810" s="240" t="s">
        <v>311</v>
      </c>
      <c r="C810" s="240"/>
      <c r="D810" s="240"/>
      <c r="E810" s="240"/>
      <c r="F810" s="240"/>
      <c r="G810" s="240"/>
      <c r="H810" s="240"/>
      <c r="I810" s="240"/>
      <c r="J810" s="240"/>
      <c r="K810" s="240"/>
      <c r="L810" s="240"/>
    </row>
    <row r="811" spans="1:12" s="3" customFormat="1" ht="12.75" customHeight="1">
      <c r="A811" s="1"/>
      <c r="B811" s="48" t="s">
        <v>652</v>
      </c>
      <c r="C811" s="48"/>
      <c r="D811" s="48"/>
      <c r="E811" s="48"/>
      <c r="F811" s="48"/>
      <c r="G811" s="132"/>
      <c r="H811" s="192"/>
      <c r="I811" s="132"/>
      <c r="J811" s="133"/>
      <c r="K811" s="134"/>
      <c r="L811" s="135"/>
    </row>
    <row r="812" spans="1:12" s="39" customFormat="1" ht="13.5" customHeight="1">
      <c r="A812" s="38"/>
      <c r="B812" s="48" t="s">
        <v>637</v>
      </c>
      <c r="C812" s="36"/>
      <c r="D812" s="36"/>
      <c r="E812" s="36"/>
      <c r="F812" s="36"/>
      <c r="G812" s="150"/>
      <c r="H812" s="200"/>
      <c r="I812" s="150"/>
      <c r="J812" s="151"/>
      <c r="K812" s="152"/>
      <c r="L812" s="153"/>
    </row>
    <row r="813" spans="1:12" s="39" customFormat="1" ht="13.5" customHeight="1">
      <c r="A813" s="38"/>
      <c r="B813" s="6" t="s">
        <v>608</v>
      </c>
      <c r="C813" s="40"/>
      <c r="D813" s="40"/>
      <c r="E813" s="40"/>
      <c r="F813" s="40"/>
      <c r="G813" s="155"/>
      <c r="H813" s="201"/>
      <c r="I813" s="155"/>
      <c r="J813" s="156"/>
      <c r="K813" s="157"/>
      <c r="L813" s="158"/>
    </row>
    <row r="814" spans="1:12" ht="24.95" customHeight="1">
      <c r="B814"/>
      <c r="C814"/>
      <c r="D814"/>
      <c r="E814" s="7" t="s">
        <v>2</v>
      </c>
      <c r="F814" s="7" t="s">
        <v>3</v>
      </c>
      <c r="G814" s="7" t="s">
        <v>601</v>
      </c>
      <c r="H814" s="51" t="s">
        <v>599</v>
      </c>
      <c r="I814" s="7" t="s">
        <v>5</v>
      </c>
      <c r="J814" s="64" t="s">
        <v>600</v>
      </c>
      <c r="K814" s="58" t="s">
        <v>602</v>
      </c>
      <c r="L814" s="61" t="s">
        <v>603</v>
      </c>
    </row>
    <row r="815" spans="1:12" ht="15" customHeight="1">
      <c r="B815" s="8"/>
      <c r="C815" s="8"/>
      <c r="E815" s="72" t="s">
        <v>312</v>
      </c>
      <c r="F815" s="10" t="s">
        <v>277</v>
      </c>
      <c r="G815" s="96">
        <v>1</v>
      </c>
      <c r="H815" s="73">
        <f>VLOOKUP(E815,'Артикулы и цены'!A:G,7,FALSE)</f>
        <v>3578</v>
      </c>
      <c r="I815" s="97"/>
      <c r="J815" s="98">
        <v>14.9</v>
      </c>
      <c r="K815" s="99">
        <v>3.1E-2</v>
      </c>
      <c r="L815" s="100">
        <v>1</v>
      </c>
    </row>
    <row r="816" spans="1:12" ht="15" customHeight="1">
      <c r="B816" s="8"/>
      <c r="C816" s="8"/>
      <c r="E816" s="72" t="s">
        <v>313</v>
      </c>
      <c r="F816" s="10" t="s">
        <v>255</v>
      </c>
      <c r="G816" s="96">
        <v>1</v>
      </c>
      <c r="H816" s="73">
        <f>VLOOKUP(E816,'Артикулы и цены'!A:G,7,FALSE)</f>
        <v>755</v>
      </c>
      <c r="I816" s="97"/>
      <c r="J816" s="98">
        <v>4.0999999999999996</v>
      </c>
      <c r="K816" s="99">
        <v>8.9999999999999993E-3</v>
      </c>
      <c r="L816" s="100">
        <v>1</v>
      </c>
    </row>
    <row r="817" spans="2:12" ht="15" customHeight="1">
      <c r="B817" s="8"/>
      <c r="C817" s="8"/>
      <c r="E817" s="72" t="s">
        <v>314</v>
      </c>
      <c r="F817" s="10" t="s">
        <v>257</v>
      </c>
      <c r="G817" s="96">
        <v>1</v>
      </c>
      <c r="H817" s="73">
        <f>VLOOKUP(E817,'Артикулы и цены'!A:G,7,FALSE)</f>
        <v>2228</v>
      </c>
      <c r="I817" s="97"/>
      <c r="J817" s="98">
        <v>4.8</v>
      </c>
      <c r="K817" s="99">
        <v>1.2999999999999999E-2</v>
      </c>
      <c r="L817" s="100">
        <v>1</v>
      </c>
    </row>
    <row r="818" spans="2:12" ht="15" customHeight="1">
      <c r="B818" s="8"/>
      <c r="C818" s="8"/>
      <c r="E818" s="9"/>
      <c r="F818" s="10"/>
      <c r="G818" s="96"/>
      <c r="H818" s="73"/>
      <c r="I818" s="97"/>
      <c r="J818" s="98"/>
      <c r="K818" s="99"/>
      <c r="L818" s="101"/>
    </row>
    <row r="819" spans="2:12" ht="15" customHeight="1">
      <c r="B819" s="8"/>
      <c r="C819" s="8"/>
      <c r="E819" s="9"/>
      <c r="F819" s="12" t="s">
        <v>15</v>
      </c>
      <c r="G819" s="102"/>
      <c r="H819" s="182">
        <f>SUMPRODUCT($G$815:$G$816,H815:H816)</f>
        <v>4333</v>
      </c>
      <c r="I819" s="241" t="s">
        <v>315</v>
      </c>
      <c r="J819" s="103">
        <f>SUMPRODUCT($G$815:$G$816,J815:J816)</f>
        <v>19</v>
      </c>
      <c r="K819" s="104">
        <f t="shared" ref="K819:L819" si="64">SUMPRODUCT($G$815:$G$816,K815:K816)</f>
        <v>0.04</v>
      </c>
      <c r="L819" s="105">
        <f t="shared" si="64"/>
        <v>2</v>
      </c>
    </row>
    <row r="820" spans="2:12" ht="15" customHeight="1">
      <c r="B820" s="8"/>
      <c r="C820" s="8"/>
      <c r="E820" s="9"/>
      <c r="F820" s="12" t="s">
        <v>17</v>
      </c>
      <c r="G820" s="102"/>
      <c r="H820" s="183">
        <f>SUMPRODUCT($G$815,H815)+SUMPRODUCT($G$817,H817)</f>
        <v>5806</v>
      </c>
      <c r="I820" s="241"/>
      <c r="J820" s="103">
        <f>SUMPRODUCT($G$815,J815)+SUMPRODUCT($G$817,J817)</f>
        <v>19.7</v>
      </c>
      <c r="K820" s="104">
        <f t="shared" ref="K820:L820" si="65">SUMPRODUCT($G$815,K815)+SUMPRODUCT($G$817,K817)</f>
        <v>4.3999999999999997E-2</v>
      </c>
      <c r="L820" s="105">
        <f t="shared" si="65"/>
        <v>2</v>
      </c>
    </row>
    <row r="821" spans="2:12" ht="15" customHeight="1">
      <c r="B821" s="8"/>
      <c r="C821" s="8"/>
      <c r="E821" s="9"/>
      <c r="F821" s="10"/>
      <c r="G821" s="96"/>
      <c r="H821" s="73"/>
      <c r="I821" s="97"/>
      <c r="J821" s="98"/>
      <c r="K821" s="99"/>
      <c r="L821" s="101"/>
    </row>
    <row r="822" spans="2:12" ht="15" customHeight="1">
      <c r="B822" s="15"/>
      <c r="C822" s="15"/>
      <c r="D822" s="16"/>
      <c r="E822" s="17"/>
      <c r="F822" s="18"/>
      <c r="G822" s="110"/>
      <c r="H822" s="185"/>
      <c r="I822" s="111"/>
      <c r="J822" s="112"/>
      <c r="K822" s="113"/>
      <c r="L822" s="114"/>
    </row>
    <row r="823" spans="2:12" s="38" customFormat="1" ht="24.95" customHeight="1">
      <c r="B823"/>
      <c r="C823"/>
      <c r="D823"/>
      <c r="E823" s="7" t="s">
        <v>2</v>
      </c>
      <c r="F823" s="7" t="s">
        <v>3</v>
      </c>
      <c r="G823" s="7" t="s">
        <v>601</v>
      </c>
      <c r="H823" s="51" t="s">
        <v>599</v>
      </c>
      <c r="I823" s="7" t="s">
        <v>5</v>
      </c>
      <c r="J823" s="64" t="s">
        <v>600</v>
      </c>
      <c r="K823" s="58" t="s">
        <v>602</v>
      </c>
      <c r="L823" s="61" t="s">
        <v>603</v>
      </c>
    </row>
    <row r="824" spans="2:12" s="38" customFormat="1" ht="15" customHeight="1">
      <c r="B824" s="8"/>
      <c r="C824" s="8"/>
      <c r="E824" s="72" t="s">
        <v>565</v>
      </c>
      <c r="F824" s="10" t="s">
        <v>277</v>
      </c>
      <c r="G824" s="96">
        <v>1</v>
      </c>
      <c r="H824" s="73">
        <f>VLOOKUP(E824,'Артикулы и цены'!A:G,7,FALSE)</f>
        <v>2996</v>
      </c>
      <c r="I824" s="97"/>
      <c r="J824" s="175">
        <v>14.4</v>
      </c>
      <c r="K824" s="175">
        <v>0.03</v>
      </c>
      <c r="L824" s="175">
        <v>1</v>
      </c>
    </row>
    <row r="825" spans="2:12" s="38" customFormat="1" ht="15" customHeight="1">
      <c r="B825" s="8"/>
      <c r="C825" s="8"/>
      <c r="E825" s="72" t="s">
        <v>566</v>
      </c>
      <c r="F825" s="10" t="s">
        <v>175</v>
      </c>
      <c r="G825" s="96">
        <v>1</v>
      </c>
      <c r="H825" s="73">
        <f>VLOOKUP(E825,'Артикулы и цены'!A:G,7,FALSE)</f>
        <v>755</v>
      </c>
      <c r="I825" s="97"/>
      <c r="J825" s="175">
        <v>4.2</v>
      </c>
      <c r="K825" s="175">
        <v>0.01</v>
      </c>
      <c r="L825" s="175">
        <v>1</v>
      </c>
    </row>
    <row r="826" spans="2:12" s="38" customFormat="1" ht="15" customHeight="1">
      <c r="B826" s="8"/>
      <c r="C826" s="8"/>
      <c r="E826" s="72" t="s">
        <v>567</v>
      </c>
      <c r="F826" s="10" t="s">
        <v>177</v>
      </c>
      <c r="G826" s="96">
        <v>1</v>
      </c>
      <c r="H826" s="73">
        <f>VLOOKUP(E826,'Артикулы и цены'!A:G,7,FALSE)</f>
        <v>2228</v>
      </c>
      <c r="I826" s="97"/>
      <c r="J826" s="175">
        <v>4.8</v>
      </c>
      <c r="K826" s="175">
        <v>0.02</v>
      </c>
      <c r="L826" s="175">
        <v>1</v>
      </c>
    </row>
    <row r="827" spans="2:12" s="38" customFormat="1" ht="15" customHeight="1">
      <c r="B827" s="8"/>
      <c r="C827" s="8"/>
      <c r="E827" s="9"/>
      <c r="F827" s="10"/>
      <c r="G827" s="96"/>
      <c r="H827" s="73"/>
      <c r="I827" s="97"/>
      <c r="J827" s="98"/>
      <c r="K827" s="99"/>
      <c r="L827" s="101"/>
    </row>
    <row r="828" spans="2:12" s="38" customFormat="1" ht="15" customHeight="1">
      <c r="B828" s="8"/>
      <c r="C828" s="8"/>
      <c r="E828" s="9"/>
      <c r="F828" s="12" t="s">
        <v>15</v>
      </c>
      <c r="G828" s="102"/>
      <c r="H828" s="182">
        <f>SUMPRODUCT(G824:G825,H824:H825)</f>
        <v>3751</v>
      </c>
      <c r="I828" s="241" t="s">
        <v>570</v>
      </c>
      <c r="J828" s="103">
        <f>SUMPRODUCT(G824:G825,J824:J825)</f>
        <v>18.600000000000001</v>
      </c>
      <c r="K828" s="104">
        <f>SUMPRODUCT(G824:G825,K824:K825)</f>
        <v>0.04</v>
      </c>
      <c r="L828" s="105">
        <f>SUMPRODUCT(G824:G825,L824:L825)</f>
        <v>2</v>
      </c>
    </row>
    <row r="829" spans="2:12" s="38" customFormat="1" ht="15" customHeight="1">
      <c r="B829" s="8"/>
      <c r="C829" s="8"/>
      <c r="E829" s="9"/>
      <c r="F829" s="12" t="s">
        <v>17</v>
      </c>
      <c r="G829" s="102"/>
      <c r="H829" s="183">
        <f>SUMPRODUCT(G824,H824)+SUMPRODUCT(G826,H826)</f>
        <v>5224</v>
      </c>
      <c r="I829" s="241"/>
      <c r="J829" s="103">
        <f>SUMPRODUCT(G824,J824)+SUMPRODUCT(G826,J826)</f>
        <v>19.2</v>
      </c>
      <c r="K829" s="104">
        <f>SUMPRODUCT(G824,K824)+SUMPRODUCT(G826,K826)</f>
        <v>0.05</v>
      </c>
      <c r="L829" s="105">
        <f>SUMPRODUCT(G824,L824)+SUMPRODUCT(G826,L826)</f>
        <v>2</v>
      </c>
    </row>
    <row r="830" spans="2:12" s="38" customFormat="1" ht="15" customHeight="1">
      <c r="B830" s="8"/>
      <c r="C830" s="8"/>
      <c r="E830" s="9"/>
      <c r="F830" s="10"/>
      <c r="G830" s="96"/>
      <c r="H830" s="73"/>
      <c r="I830" s="97"/>
      <c r="J830" s="98"/>
      <c r="K830" s="99"/>
      <c r="L830" s="101"/>
    </row>
    <row r="831" spans="2:12" s="38" customFormat="1" ht="15" customHeight="1">
      <c r="B831" s="13"/>
      <c r="C831" s="13"/>
      <c r="D831" s="11"/>
      <c r="E831" s="17"/>
      <c r="F831" s="18"/>
      <c r="G831" s="110"/>
      <c r="H831" s="185"/>
      <c r="I831" s="111"/>
      <c r="J831" s="112"/>
      <c r="K831" s="113"/>
      <c r="L831" s="114"/>
    </row>
    <row r="832" spans="2:12" s="38" customFormat="1" ht="15" customHeight="1">
      <c r="B832" s="8"/>
      <c r="C832" s="8"/>
      <c r="E832" s="72" t="s">
        <v>565</v>
      </c>
      <c r="F832" s="10" t="s">
        <v>277</v>
      </c>
      <c r="G832" s="96">
        <v>1</v>
      </c>
      <c r="H832" s="73">
        <f>VLOOKUP(E832,'Артикулы и цены'!A:G,7,FALSE)</f>
        <v>2996</v>
      </c>
      <c r="I832" s="97"/>
      <c r="J832" s="175">
        <v>14.4</v>
      </c>
      <c r="K832" s="175">
        <v>0.03</v>
      </c>
      <c r="L832" s="175">
        <v>1</v>
      </c>
    </row>
    <row r="833" spans="2:12" s="38" customFormat="1" ht="15" customHeight="1">
      <c r="B833" s="8"/>
      <c r="C833" s="8"/>
      <c r="E833" s="72" t="s">
        <v>568</v>
      </c>
      <c r="F833" s="10" t="s">
        <v>180</v>
      </c>
      <c r="G833" s="96">
        <v>1</v>
      </c>
      <c r="H833" s="73">
        <f>VLOOKUP(E833,'Артикулы и цены'!A:G,7,FALSE)</f>
        <v>755</v>
      </c>
      <c r="I833" s="97"/>
      <c r="J833" s="175">
        <v>4.2</v>
      </c>
      <c r="K833" s="175">
        <v>0.01</v>
      </c>
      <c r="L833" s="175">
        <v>1</v>
      </c>
    </row>
    <row r="834" spans="2:12" s="38" customFormat="1" ht="15" customHeight="1">
      <c r="B834" s="8"/>
      <c r="C834" s="8"/>
      <c r="E834" s="72" t="s">
        <v>569</v>
      </c>
      <c r="F834" s="10" t="s">
        <v>182</v>
      </c>
      <c r="G834" s="96">
        <v>1</v>
      </c>
      <c r="H834" s="73">
        <f>VLOOKUP(E834,'Артикулы и цены'!A:G,7,FALSE)</f>
        <v>2228</v>
      </c>
      <c r="I834" s="97"/>
      <c r="J834" s="175">
        <v>4.8</v>
      </c>
      <c r="K834" s="175">
        <v>0.02</v>
      </c>
      <c r="L834" s="175">
        <v>1</v>
      </c>
    </row>
    <row r="835" spans="2:12" s="38" customFormat="1" ht="15" customHeight="1">
      <c r="B835" s="8"/>
      <c r="C835" s="8"/>
      <c r="E835" s="9"/>
      <c r="F835" s="10"/>
      <c r="G835" s="96"/>
      <c r="H835" s="73"/>
      <c r="I835" s="97"/>
      <c r="J835" s="98"/>
      <c r="K835" s="99"/>
      <c r="L835" s="101"/>
    </row>
    <row r="836" spans="2:12" s="38" customFormat="1" ht="15" customHeight="1">
      <c r="B836" s="8"/>
      <c r="C836" s="8"/>
      <c r="E836" s="9"/>
      <c r="F836" s="12" t="s">
        <v>15</v>
      </c>
      <c r="G836" s="102"/>
      <c r="H836" s="182">
        <f>SUMPRODUCT(G832:G833,H832:H833)</f>
        <v>3751</v>
      </c>
      <c r="I836" s="241" t="s">
        <v>570</v>
      </c>
      <c r="J836" s="103">
        <f>SUMPRODUCT(G832:G833,J832:J833)</f>
        <v>18.600000000000001</v>
      </c>
      <c r="K836" s="104">
        <f>SUMPRODUCT(G832:G833,K832:K833)</f>
        <v>0.04</v>
      </c>
      <c r="L836" s="105">
        <f>SUMPRODUCT(G832:G833,L832:L833)</f>
        <v>2</v>
      </c>
    </row>
    <row r="837" spans="2:12" s="38" customFormat="1" ht="15" customHeight="1">
      <c r="B837" s="8"/>
      <c r="C837" s="8"/>
      <c r="E837" s="9"/>
      <c r="F837" s="12" t="s">
        <v>17</v>
      </c>
      <c r="G837" s="102"/>
      <c r="H837" s="183">
        <f>SUMPRODUCT(G832,H832)+SUMPRODUCT(G834,H834)</f>
        <v>5224</v>
      </c>
      <c r="I837" s="241"/>
      <c r="J837" s="103">
        <f>SUMPRODUCT(G832,J832)+SUMPRODUCT(G834,J834)</f>
        <v>19.2</v>
      </c>
      <c r="K837" s="104">
        <f>SUMPRODUCT(G832,K832)+SUMPRODUCT(G834,K834)</f>
        <v>0.05</v>
      </c>
      <c r="L837" s="105">
        <f>SUMPRODUCT(G832,L832)+SUMPRODUCT(G834,L834)</f>
        <v>2</v>
      </c>
    </row>
    <row r="838" spans="2:12" s="38" customFormat="1" ht="15" customHeight="1">
      <c r="B838" s="13"/>
      <c r="C838" s="13"/>
      <c r="D838" s="11"/>
      <c r="E838" s="17"/>
      <c r="F838" s="18"/>
      <c r="G838" s="110"/>
      <c r="H838" s="185"/>
      <c r="I838" s="111"/>
      <c r="J838" s="112"/>
      <c r="K838" s="113"/>
      <c r="L838" s="114"/>
    </row>
    <row r="839" spans="2:12" s="38" customFormat="1" ht="24.95" customHeight="1">
      <c r="B839" s="50"/>
      <c r="C839" s="50"/>
      <c r="D839" s="50"/>
      <c r="E839" s="7" t="s">
        <v>2</v>
      </c>
      <c r="F839" s="7" t="s">
        <v>3</v>
      </c>
      <c r="G839" s="7" t="s">
        <v>601</v>
      </c>
      <c r="H839" s="51" t="s">
        <v>599</v>
      </c>
      <c r="I839" s="7" t="s">
        <v>5</v>
      </c>
      <c r="J839" s="64" t="s">
        <v>600</v>
      </c>
      <c r="K839" s="58" t="s">
        <v>602</v>
      </c>
      <c r="L839" s="61" t="s">
        <v>603</v>
      </c>
    </row>
    <row r="840" spans="2:12" s="38" customFormat="1" ht="15" customHeight="1">
      <c r="B840" s="8"/>
      <c r="C840" s="8"/>
      <c r="E840" s="72" t="s">
        <v>558</v>
      </c>
      <c r="F840" s="10" t="s">
        <v>277</v>
      </c>
      <c r="G840" s="96">
        <v>1</v>
      </c>
      <c r="H840" s="73">
        <f>VLOOKUP(E840,'Артикулы и цены'!A:G,7,FALSE)</f>
        <v>2109</v>
      </c>
      <c r="I840" s="97"/>
      <c r="J840" s="131">
        <v>5.5</v>
      </c>
      <c r="K840" s="131">
        <v>0.01</v>
      </c>
      <c r="L840" s="124">
        <v>1</v>
      </c>
    </row>
    <row r="841" spans="2:12" s="38" customFormat="1" ht="15" customHeight="1">
      <c r="B841" s="8"/>
      <c r="C841" s="8"/>
      <c r="E841" s="72" t="s">
        <v>559</v>
      </c>
      <c r="F841" s="10" t="s">
        <v>175</v>
      </c>
      <c r="G841" s="96">
        <v>1</v>
      </c>
      <c r="H841" s="73">
        <f>VLOOKUP(E841,'Артикулы и цены'!A:G,7,FALSE)</f>
        <v>446</v>
      </c>
      <c r="I841" s="97"/>
      <c r="J841" s="175">
        <v>1.3</v>
      </c>
      <c r="K841" s="176">
        <v>0</v>
      </c>
      <c r="L841" s="175">
        <v>1</v>
      </c>
    </row>
    <row r="842" spans="2:12" s="38" customFormat="1" ht="15" customHeight="1">
      <c r="B842" s="8"/>
      <c r="C842" s="8"/>
      <c r="E842" s="72" t="s">
        <v>560</v>
      </c>
      <c r="F842" s="10" t="s">
        <v>177</v>
      </c>
      <c r="G842" s="96">
        <v>1</v>
      </c>
      <c r="H842" s="73">
        <f>VLOOKUP(E842,'Артикулы и цены'!A:G,7,FALSE)</f>
        <v>988</v>
      </c>
      <c r="I842" s="97"/>
      <c r="J842" s="175">
        <v>1.5</v>
      </c>
      <c r="K842" s="175">
        <v>0.01</v>
      </c>
      <c r="L842" s="175">
        <v>1</v>
      </c>
    </row>
    <row r="843" spans="2:12" s="38" customFormat="1" ht="15" customHeight="1">
      <c r="B843" s="8"/>
      <c r="C843" s="8"/>
      <c r="E843" s="9"/>
      <c r="F843" s="10"/>
      <c r="G843" s="96"/>
      <c r="H843" s="73"/>
      <c r="I843" s="97"/>
      <c r="J843" s="98"/>
      <c r="K843" s="99"/>
      <c r="L843" s="101"/>
    </row>
    <row r="844" spans="2:12" s="38" customFormat="1" ht="15" customHeight="1">
      <c r="B844" s="8"/>
      <c r="C844" s="8"/>
      <c r="E844" s="9"/>
      <c r="F844" s="12" t="s">
        <v>15</v>
      </c>
      <c r="G844" s="102"/>
      <c r="H844" s="182">
        <f>SUMPRODUCT(G840:G841,H840:H841)</f>
        <v>2555</v>
      </c>
      <c r="I844" s="241" t="s">
        <v>561</v>
      </c>
      <c r="J844" s="103">
        <f>SUMPRODUCT(G840:G841,J840:J841)</f>
        <v>6.8</v>
      </c>
      <c r="K844" s="104">
        <f>SUMPRODUCT(G840:G841,K840:K841)</f>
        <v>0.01</v>
      </c>
      <c r="L844" s="105">
        <f>SUMPRODUCT(G840:G841,L840:L841)</f>
        <v>2</v>
      </c>
    </row>
    <row r="845" spans="2:12" s="38" customFormat="1" ht="15" customHeight="1">
      <c r="B845" s="8"/>
      <c r="C845" s="8"/>
      <c r="E845" s="9"/>
      <c r="F845" s="12" t="s">
        <v>17</v>
      </c>
      <c r="G845" s="102"/>
      <c r="H845" s="183">
        <f>SUMPRODUCT(G840,H840)+SUMPRODUCT(G842,H842)</f>
        <v>3097</v>
      </c>
      <c r="I845" s="241"/>
      <c r="J845" s="103">
        <f>SUMPRODUCT(G840,J840)+SUMPRODUCT(G842,J842)</f>
        <v>7</v>
      </c>
      <c r="K845" s="104">
        <f>SUMPRODUCT(G840,K840)+SUMPRODUCT(G842,K842)</f>
        <v>0.02</v>
      </c>
      <c r="L845" s="105">
        <f>SUMPRODUCT(G840,L840)+SUMPRODUCT(G842,L842)</f>
        <v>2</v>
      </c>
    </row>
    <row r="846" spans="2:12" s="38" customFormat="1" ht="15" customHeight="1">
      <c r="B846" s="8"/>
      <c r="C846" s="8"/>
      <c r="E846" s="9"/>
      <c r="F846" s="10"/>
      <c r="G846" s="96"/>
      <c r="H846" s="73"/>
      <c r="I846" s="97"/>
      <c r="J846" s="98"/>
      <c r="K846" s="99"/>
      <c r="L846" s="101"/>
    </row>
    <row r="847" spans="2:12" s="38" customFormat="1" ht="15" customHeight="1">
      <c r="B847" s="13"/>
      <c r="C847" s="13"/>
      <c r="D847" s="11"/>
      <c r="E847" s="17"/>
      <c r="F847" s="18"/>
      <c r="G847" s="110"/>
      <c r="H847" s="185"/>
      <c r="I847" s="111"/>
      <c r="J847" s="112"/>
      <c r="K847" s="113"/>
      <c r="L847" s="114"/>
    </row>
    <row r="848" spans="2:12" s="38" customFormat="1" ht="15" customHeight="1">
      <c r="B848" s="8"/>
      <c r="C848" s="8"/>
      <c r="E848" s="72" t="s">
        <v>558</v>
      </c>
      <c r="F848" s="10" t="s">
        <v>277</v>
      </c>
      <c r="G848" s="96">
        <v>1</v>
      </c>
      <c r="H848" s="73">
        <f>VLOOKUP(E848,'Артикулы и цены'!A:G,7,FALSE)</f>
        <v>2109</v>
      </c>
      <c r="I848" s="97"/>
      <c r="J848" s="131">
        <v>5.5</v>
      </c>
      <c r="K848" s="131">
        <v>0.01</v>
      </c>
      <c r="L848" s="124">
        <v>1</v>
      </c>
    </row>
    <row r="849" spans="2:12" s="38" customFormat="1" ht="15" customHeight="1">
      <c r="B849" s="8"/>
      <c r="C849" s="8"/>
      <c r="E849" s="72" t="s">
        <v>563</v>
      </c>
      <c r="F849" s="10" t="s">
        <v>180</v>
      </c>
      <c r="G849" s="96">
        <v>1</v>
      </c>
      <c r="H849" s="73">
        <f>VLOOKUP(E849,'Артикулы и цены'!A:G,7,FALSE)</f>
        <v>446</v>
      </c>
      <c r="I849" s="97"/>
      <c r="J849" s="175">
        <v>1.3</v>
      </c>
      <c r="K849" s="176">
        <v>0</v>
      </c>
      <c r="L849" s="175">
        <v>1</v>
      </c>
    </row>
    <row r="850" spans="2:12" s="38" customFormat="1" ht="15" customHeight="1">
      <c r="B850" s="8"/>
      <c r="C850" s="8"/>
      <c r="E850" s="72" t="s">
        <v>564</v>
      </c>
      <c r="F850" s="10" t="s">
        <v>182</v>
      </c>
      <c r="G850" s="96">
        <v>1</v>
      </c>
      <c r="H850" s="73">
        <f>VLOOKUP(E850,'Артикулы и цены'!A:G,7,FALSE)</f>
        <v>988</v>
      </c>
      <c r="I850" s="97"/>
      <c r="J850" s="175">
        <v>1.5</v>
      </c>
      <c r="K850" s="175">
        <v>0.01</v>
      </c>
      <c r="L850" s="175">
        <v>1</v>
      </c>
    </row>
    <row r="851" spans="2:12" s="38" customFormat="1" ht="15" customHeight="1">
      <c r="B851" s="8"/>
      <c r="C851" s="8"/>
      <c r="E851" s="9"/>
      <c r="F851" s="10"/>
      <c r="G851" s="96"/>
      <c r="H851" s="73"/>
      <c r="I851" s="97"/>
      <c r="J851" s="98"/>
      <c r="K851" s="99"/>
      <c r="L851" s="101"/>
    </row>
    <row r="852" spans="2:12" s="38" customFormat="1" ht="15" customHeight="1">
      <c r="B852" s="8"/>
      <c r="C852" s="8"/>
      <c r="E852" s="9"/>
      <c r="F852" s="12" t="s">
        <v>15</v>
      </c>
      <c r="G852" s="102"/>
      <c r="H852" s="182">
        <f>SUMPRODUCT(G848:G849,H848:H849)</f>
        <v>2555</v>
      </c>
      <c r="I852" s="241" t="s">
        <v>562</v>
      </c>
      <c r="J852" s="103">
        <f>SUMPRODUCT(G848:G849,J848:J849)</f>
        <v>6.8</v>
      </c>
      <c r="K852" s="104">
        <f>SUMPRODUCT(G848:G849,K848:K849)</f>
        <v>0.01</v>
      </c>
      <c r="L852" s="105">
        <f>SUMPRODUCT(G848:G849,L848:L849)</f>
        <v>2</v>
      </c>
    </row>
    <row r="853" spans="2:12" s="38" customFormat="1" ht="15" customHeight="1">
      <c r="B853" s="8"/>
      <c r="C853" s="8"/>
      <c r="E853" s="9"/>
      <c r="F853" s="12" t="s">
        <v>17</v>
      </c>
      <c r="G853" s="102"/>
      <c r="H853" s="183">
        <f>SUMPRODUCT(G848,H848)+SUMPRODUCT(G850,H850)</f>
        <v>3097</v>
      </c>
      <c r="I853" s="241"/>
      <c r="J853" s="103">
        <f>SUMPRODUCT(G848,J848)+SUMPRODUCT(G850,J850)</f>
        <v>7</v>
      </c>
      <c r="K853" s="104">
        <f>SUMPRODUCT(G848,K848)+SUMPRODUCT(G850,K850)</f>
        <v>0.02</v>
      </c>
      <c r="L853" s="105">
        <f>SUMPRODUCT(G848,L848)+SUMPRODUCT(G850,L850)</f>
        <v>2</v>
      </c>
    </row>
    <row r="854" spans="2:12" s="38" customFormat="1" ht="15" customHeight="1">
      <c r="B854" s="13"/>
      <c r="C854" s="13"/>
      <c r="D854" s="11"/>
      <c r="E854" s="17"/>
      <c r="F854" s="18"/>
      <c r="G854" s="110"/>
      <c r="H854" s="185"/>
      <c r="I854" s="111"/>
      <c r="J854" s="112"/>
      <c r="K854" s="113"/>
      <c r="L854" s="114"/>
    </row>
    <row r="855" spans="2:12" ht="24.95" customHeight="1">
      <c r="B855" s="50"/>
      <c r="C855" s="50"/>
      <c r="D855" s="50"/>
      <c r="E855" s="7" t="s">
        <v>2</v>
      </c>
      <c r="F855" s="7" t="s">
        <v>3</v>
      </c>
      <c r="G855" s="7" t="s">
        <v>601</v>
      </c>
      <c r="H855" s="51" t="s">
        <v>599</v>
      </c>
      <c r="I855" s="7" t="s">
        <v>5</v>
      </c>
      <c r="J855" s="64" t="s">
        <v>600</v>
      </c>
      <c r="K855" s="58" t="s">
        <v>602</v>
      </c>
      <c r="L855" s="61" t="s">
        <v>603</v>
      </c>
    </row>
    <row r="856" spans="2:12" ht="15" customHeight="1">
      <c r="B856" s="8"/>
      <c r="C856" s="8"/>
      <c r="E856" s="72" t="s">
        <v>316</v>
      </c>
      <c r="F856" s="10" t="s">
        <v>277</v>
      </c>
      <c r="G856" s="96">
        <v>1</v>
      </c>
      <c r="H856" s="73">
        <f>VLOOKUP(E856,'Артикулы и цены'!A:G,7,FALSE)</f>
        <v>2911</v>
      </c>
      <c r="I856" s="97"/>
      <c r="J856" s="98">
        <v>12.8</v>
      </c>
      <c r="K856" s="99">
        <v>3.7999999999999999E-2</v>
      </c>
      <c r="L856" s="100">
        <v>1</v>
      </c>
    </row>
    <row r="857" spans="2:12" ht="15" customHeight="1">
      <c r="B857" s="8"/>
      <c r="C857" s="8"/>
      <c r="E857" s="72" t="s">
        <v>317</v>
      </c>
      <c r="F857" s="10" t="s">
        <v>175</v>
      </c>
      <c r="G857" s="96">
        <v>1</v>
      </c>
      <c r="H857" s="73">
        <f>VLOOKUP(E857,'Артикулы и цены'!A:G,7,FALSE)</f>
        <v>721</v>
      </c>
      <c r="I857" s="97"/>
      <c r="J857" s="98">
        <v>4.2</v>
      </c>
      <c r="K857" s="99">
        <v>6.0000000000000001E-3</v>
      </c>
      <c r="L857" s="100">
        <v>1</v>
      </c>
    </row>
    <row r="858" spans="2:12" ht="15" customHeight="1">
      <c r="B858" s="8"/>
      <c r="C858" s="8"/>
      <c r="E858" s="72" t="s">
        <v>318</v>
      </c>
      <c r="F858" s="10" t="s">
        <v>177</v>
      </c>
      <c r="G858" s="96">
        <v>1</v>
      </c>
      <c r="H858" s="73">
        <f>VLOOKUP(E858,'Артикулы и цены'!A:G,7,FALSE)</f>
        <v>2119</v>
      </c>
      <c r="I858" s="97"/>
      <c r="J858" s="98">
        <v>4.8</v>
      </c>
      <c r="K858" s="99">
        <v>1.2999999999999999E-2</v>
      </c>
      <c r="L858" s="100">
        <v>1</v>
      </c>
    </row>
    <row r="859" spans="2:12" ht="15" customHeight="1">
      <c r="B859" s="8"/>
      <c r="C859" s="8"/>
      <c r="E859" s="9"/>
      <c r="F859" s="10"/>
      <c r="G859" s="96"/>
      <c r="H859" s="73"/>
      <c r="I859" s="97"/>
      <c r="J859" s="98"/>
      <c r="K859" s="99"/>
      <c r="L859" s="101"/>
    </row>
    <row r="860" spans="2:12" ht="15" customHeight="1">
      <c r="B860" s="8"/>
      <c r="C860" s="8"/>
      <c r="E860" s="9"/>
      <c r="F860" s="12" t="s">
        <v>15</v>
      </c>
      <c r="G860" s="102"/>
      <c r="H860" s="182">
        <f>SUMPRODUCT(G856:G857,H856:H857)</f>
        <v>3632</v>
      </c>
      <c r="I860" s="241" t="s">
        <v>319</v>
      </c>
      <c r="J860" s="103">
        <f>SUMPRODUCT(G856:G857,J856:J857)</f>
        <v>17</v>
      </c>
      <c r="K860" s="104">
        <f>SUMPRODUCT(G856:G857,K856:K857)</f>
        <v>4.3999999999999997E-2</v>
      </c>
      <c r="L860" s="105">
        <f>SUMPRODUCT(G856:G857,L856:L857)</f>
        <v>2</v>
      </c>
    </row>
    <row r="861" spans="2:12" ht="15" customHeight="1">
      <c r="B861" s="8"/>
      <c r="C861" s="8"/>
      <c r="E861" s="9"/>
      <c r="F861" s="12" t="s">
        <v>17</v>
      </c>
      <c r="G861" s="102"/>
      <c r="H861" s="183">
        <f>SUMPRODUCT(G856,H856)+SUMPRODUCT(G858,H858)</f>
        <v>5030</v>
      </c>
      <c r="I861" s="241"/>
      <c r="J861" s="103">
        <f>SUMPRODUCT(G856,J856)+SUMPRODUCT(G858,J858)</f>
        <v>17.600000000000001</v>
      </c>
      <c r="K861" s="104">
        <f>SUMPRODUCT(G856,K856)+SUMPRODUCT(G858,K858)</f>
        <v>5.0999999999999997E-2</v>
      </c>
      <c r="L861" s="105">
        <f>SUMPRODUCT(G856,L856)+SUMPRODUCT(G858,L858)</f>
        <v>2</v>
      </c>
    </row>
    <row r="862" spans="2:12" ht="15" customHeight="1">
      <c r="B862" s="8"/>
      <c r="C862" s="8"/>
      <c r="E862" s="9"/>
      <c r="F862" s="10"/>
      <c r="G862" s="96"/>
      <c r="H862" s="73"/>
      <c r="I862" s="97"/>
      <c r="J862" s="98"/>
      <c r="K862" s="99"/>
      <c r="L862" s="101"/>
    </row>
    <row r="863" spans="2:12" ht="15" customHeight="1">
      <c r="B863" s="13"/>
      <c r="C863" s="13"/>
      <c r="D863" s="11"/>
      <c r="E863" s="17"/>
      <c r="F863" s="18"/>
      <c r="G863" s="110"/>
      <c r="H863" s="185"/>
      <c r="I863" s="111"/>
      <c r="J863" s="112"/>
      <c r="K863" s="113"/>
      <c r="L863" s="114"/>
    </row>
    <row r="864" spans="2:12" ht="15" customHeight="1">
      <c r="B864" s="8"/>
      <c r="C864" s="8"/>
      <c r="E864" s="72" t="s">
        <v>316</v>
      </c>
      <c r="F864" s="10" t="s">
        <v>277</v>
      </c>
      <c r="G864" s="96">
        <v>1</v>
      </c>
      <c r="H864" s="73">
        <f>VLOOKUP(E864,'Артикулы и цены'!A:G,7,FALSE)</f>
        <v>2911</v>
      </c>
      <c r="I864" s="97"/>
      <c r="J864" s="98">
        <v>12.8</v>
      </c>
      <c r="K864" s="99">
        <v>3.7999999999999999E-2</v>
      </c>
      <c r="L864" s="100">
        <v>1</v>
      </c>
    </row>
    <row r="865" spans="1:12" ht="15" customHeight="1">
      <c r="B865" s="8"/>
      <c r="C865" s="8"/>
      <c r="E865" s="72" t="s">
        <v>320</v>
      </c>
      <c r="F865" s="10" t="s">
        <v>180</v>
      </c>
      <c r="G865" s="96">
        <v>1</v>
      </c>
      <c r="H865" s="73">
        <f>VLOOKUP(E865,'Артикулы и цены'!A:G,7,FALSE)</f>
        <v>721</v>
      </c>
      <c r="I865" s="97"/>
      <c r="J865" s="98">
        <v>4.2</v>
      </c>
      <c r="K865" s="99">
        <v>6.0000000000000001E-3</v>
      </c>
      <c r="L865" s="100">
        <v>1</v>
      </c>
    </row>
    <row r="866" spans="1:12" ht="15" customHeight="1">
      <c r="B866" s="8"/>
      <c r="C866" s="8"/>
      <c r="E866" s="72" t="s">
        <v>321</v>
      </c>
      <c r="F866" s="10" t="s">
        <v>182</v>
      </c>
      <c r="G866" s="96">
        <v>1</v>
      </c>
      <c r="H866" s="73">
        <f>VLOOKUP(E866,'Артикулы и цены'!A:G,7,FALSE)</f>
        <v>2119</v>
      </c>
      <c r="I866" s="97"/>
      <c r="J866" s="98">
        <v>4.8</v>
      </c>
      <c r="K866" s="99">
        <v>1.2999999999999999E-2</v>
      </c>
      <c r="L866" s="100">
        <v>1</v>
      </c>
    </row>
    <row r="867" spans="1:12" ht="15" customHeight="1">
      <c r="B867" s="8"/>
      <c r="C867" s="8"/>
      <c r="E867" s="9"/>
      <c r="F867" s="10"/>
      <c r="G867" s="96"/>
      <c r="H867" s="73"/>
      <c r="I867" s="97"/>
      <c r="J867" s="98"/>
      <c r="K867" s="99"/>
      <c r="L867" s="101"/>
    </row>
    <row r="868" spans="1:12" ht="15" customHeight="1">
      <c r="B868" s="8"/>
      <c r="C868" s="8"/>
      <c r="E868" s="9"/>
      <c r="F868" s="12" t="s">
        <v>15</v>
      </c>
      <c r="G868" s="102"/>
      <c r="H868" s="182">
        <f>SUMPRODUCT($G$864:$G$865,H864:H865)</f>
        <v>3632</v>
      </c>
      <c r="I868" s="241" t="s">
        <v>319</v>
      </c>
      <c r="J868" s="103">
        <f>SUMPRODUCT($G$864:$G$865,J864:J865)</f>
        <v>17</v>
      </c>
      <c r="K868" s="104">
        <f t="shared" ref="K868:L868" si="66">SUMPRODUCT($G$864:$G$865,K864:K865)</f>
        <v>4.3999999999999997E-2</v>
      </c>
      <c r="L868" s="105">
        <f t="shared" si="66"/>
        <v>2</v>
      </c>
    </row>
    <row r="869" spans="1:12" ht="15" customHeight="1">
      <c r="B869" s="8"/>
      <c r="C869" s="8"/>
      <c r="E869" s="9"/>
      <c r="F869" s="12" t="s">
        <v>17</v>
      </c>
      <c r="G869" s="102"/>
      <c r="H869" s="183">
        <f>SUMPRODUCT($G$864,H864)+SUMPRODUCT($G$866,H866)</f>
        <v>5030</v>
      </c>
      <c r="I869" s="241"/>
      <c r="J869" s="103">
        <f>SUMPRODUCT($G$864,J864)+SUMPRODUCT($G$866,J866)</f>
        <v>17.600000000000001</v>
      </c>
      <c r="K869" s="104">
        <f t="shared" ref="K869:L869" si="67">SUMPRODUCT($G$864,K864)+SUMPRODUCT($G$866,K866)</f>
        <v>5.0999999999999997E-2</v>
      </c>
      <c r="L869" s="105">
        <f t="shared" si="67"/>
        <v>2</v>
      </c>
    </row>
    <row r="870" spans="1:12" ht="15" customHeight="1">
      <c r="B870" s="8"/>
      <c r="C870" s="8"/>
      <c r="E870" s="9"/>
      <c r="F870" s="10"/>
      <c r="G870" s="96"/>
      <c r="H870" s="73"/>
      <c r="I870" s="97"/>
      <c r="J870" s="98"/>
      <c r="K870" s="99"/>
      <c r="L870" s="101"/>
    </row>
    <row r="871" spans="1:12" ht="15" customHeight="1">
      <c r="B871" s="15"/>
      <c r="C871" s="15"/>
      <c r="D871" s="16"/>
      <c r="E871" s="17"/>
      <c r="F871" s="18"/>
      <c r="G871" s="110"/>
      <c r="H871" s="185"/>
      <c r="I871" s="111"/>
      <c r="J871" s="112"/>
      <c r="K871" s="113"/>
      <c r="L871" s="114"/>
    </row>
    <row r="872" spans="1:12" ht="15" customHeight="1">
      <c r="B872" s="6" t="s">
        <v>310</v>
      </c>
      <c r="C872" s="32"/>
      <c r="D872" s="32"/>
      <c r="E872" s="32"/>
      <c r="F872" s="32"/>
      <c r="G872" s="163"/>
      <c r="H872" s="203"/>
      <c r="I872" s="163"/>
      <c r="J872" s="164"/>
      <c r="K872" s="165"/>
      <c r="L872" s="166"/>
    </row>
    <row r="873" spans="1:12" s="39" customFormat="1">
      <c r="B873" s="240" t="s">
        <v>322</v>
      </c>
      <c r="C873" s="240"/>
      <c r="D873" s="240"/>
      <c r="E873" s="240"/>
      <c r="F873" s="240"/>
      <c r="G873" s="240"/>
      <c r="H873" s="240"/>
      <c r="I873" s="240"/>
      <c r="J873" s="240"/>
      <c r="K873" s="240"/>
      <c r="L873" s="240"/>
    </row>
    <row r="874" spans="1:12" s="3" customFormat="1">
      <c r="A874" s="1"/>
      <c r="B874" s="6" t="s">
        <v>656</v>
      </c>
      <c r="C874" s="6"/>
      <c r="D874" s="6"/>
      <c r="E874" s="6"/>
      <c r="F874" s="6"/>
      <c r="G874" s="115"/>
      <c r="H874" s="186"/>
      <c r="I874" s="115"/>
      <c r="J874" s="116"/>
      <c r="K874" s="117"/>
      <c r="L874" s="118"/>
    </row>
    <row r="875" spans="1:12" ht="24.95" customHeight="1">
      <c r="B875"/>
      <c r="C875"/>
      <c r="D875"/>
      <c r="E875" s="7" t="s">
        <v>2</v>
      </c>
      <c r="F875" s="7" t="s">
        <v>3</v>
      </c>
      <c r="G875" s="7" t="s">
        <v>601</v>
      </c>
      <c r="H875" s="51" t="s">
        <v>599</v>
      </c>
      <c r="I875" s="7" t="s">
        <v>5</v>
      </c>
      <c r="J875" s="64" t="s">
        <v>600</v>
      </c>
      <c r="K875" s="58" t="s">
        <v>602</v>
      </c>
      <c r="L875" s="61" t="s">
        <v>603</v>
      </c>
    </row>
    <row r="876" spans="1:12" ht="15" customHeight="1">
      <c r="B876" s="8"/>
      <c r="C876" s="8"/>
      <c r="E876" s="72" t="s">
        <v>323</v>
      </c>
      <c r="F876" s="10" t="s">
        <v>277</v>
      </c>
      <c r="G876" s="96">
        <v>1</v>
      </c>
      <c r="H876" s="73">
        <f>VLOOKUP(E876,'Артикулы и цены'!A:G,7,FALSE)</f>
        <v>2033</v>
      </c>
      <c r="I876" s="131" t="s">
        <v>350</v>
      </c>
      <c r="J876" s="98">
        <v>3.9</v>
      </c>
      <c r="K876" s="99">
        <v>7.0000000000000001E-3</v>
      </c>
      <c r="L876" s="100">
        <v>1</v>
      </c>
    </row>
    <row r="877" spans="1:12" ht="15" customHeight="1">
      <c r="B877" s="17"/>
      <c r="C877" s="17"/>
      <c r="D877" s="17"/>
      <c r="E877" s="17"/>
      <c r="F877" s="18"/>
      <c r="G877" s="110"/>
      <c r="H877" s="185"/>
      <c r="I877" s="111"/>
      <c r="J877" s="112"/>
      <c r="K877" s="113"/>
      <c r="L877" s="114"/>
    </row>
    <row r="878" spans="1:12" ht="15" customHeight="1">
      <c r="B878" s="8"/>
      <c r="C878" s="8"/>
      <c r="E878" s="72" t="s">
        <v>324</v>
      </c>
      <c r="F878" s="10" t="s">
        <v>277</v>
      </c>
      <c r="G878" s="96">
        <v>1</v>
      </c>
      <c r="H878" s="73">
        <f>VLOOKUP(E878,'Артикулы и цены'!A:G,7,FALSE)</f>
        <v>1414</v>
      </c>
      <c r="I878" s="131" t="s">
        <v>351</v>
      </c>
      <c r="J878" s="98">
        <v>3.9</v>
      </c>
      <c r="K878" s="99">
        <v>7.0000000000000001E-3</v>
      </c>
      <c r="L878" s="100">
        <v>1</v>
      </c>
    </row>
    <row r="879" spans="1:12" s="11" customFormat="1" ht="15" customHeight="1">
      <c r="A879" s="1"/>
      <c r="B879" s="15"/>
      <c r="C879" s="15"/>
      <c r="D879" s="16"/>
      <c r="E879" s="17"/>
      <c r="F879" s="18"/>
      <c r="G879" s="110"/>
      <c r="H879" s="185"/>
      <c r="I879" s="111"/>
      <c r="J879" s="112"/>
      <c r="K879" s="113"/>
      <c r="L879" s="114"/>
    </row>
    <row r="880" spans="1:12" ht="15" customHeight="1">
      <c r="B880" s="6" t="s">
        <v>327</v>
      </c>
      <c r="C880" s="32"/>
      <c r="D880" s="32"/>
      <c r="E880" s="32"/>
      <c r="F880" s="32"/>
      <c r="G880" s="163"/>
      <c r="H880" s="203"/>
      <c r="I880" s="163"/>
      <c r="J880" s="164"/>
      <c r="K880" s="165"/>
      <c r="L880" s="166"/>
    </row>
    <row r="881" spans="2:12" s="39" customFormat="1">
      <c r="B881" s="240" t="s">
        <v>527</v>
      </c>
      <c r="C881" s="240"/>
      <c r="D881" s="240"/>
      <c r="E881" s="240"/>
      <c r="F881" s="240"/>
      <c r="G881" s="240"/>
      <c r="H881" s="240"/>
      <c r="I881" s="240"/>
      <c r="J881" s="240"/>
      <c r="K881" s="240"/>
      <c r="L881" s="240"/>
    </row>
    <row r="882" spans="2:12" s="11" customFormat="1" ht="15" customHeight="1">
      <c r="B882" s="6" t="s">
        <v>598</v>
      </c>
      <c r="C882" s="6"/>
      <c r="D882" s="6"/>
      <c r="E882" s="6"/>
      <c r="F882" s="6"/>
      <c r="G882" s="115"/>
      <c r="H882" s="198"/>
      <c r="I882" s="115"/>
      <c r="J882" s="116"/>
      <c r="K882" s="117"/>
      <c r="L882" s="118"/>
    </row>
    <row r="883" spans="2:12" s="11" customFormat="1" ht="32.25" customHeight="1">
      <c r="B883" s="48"/>
      <c r="C883" s="48"/>
      <c r="D883" s="48"/>
      <c r="E883" s="7" t="s">
        <v>2</v>
      </c>
      <c r="F883" s="7" t="s">
        <v>3</v>
      </c>
      <c r="G883" s="7" t="s">
        <v>601</v>
      </c>
      <c r="H883" s="51" t="s">
        <v>599</v>
      </c>
      <c r="I883" s="7" t="s">
        <v>5</v>
      </c>
      <c r="J883" s="64" t="s">
        <v>600</v>
      </c>
      <c r="K883" s="58" t="s">
        <v>602</v>
      </c>
      <c r="L883" s="61" t="s">
        <v>603</v>
      </c>
    </row>
    <row r="884" spans="2:12" s="11" customFormat="1" ht="15" customHeight="1">
      <c r="B884" s="13"/>
      <c r="C884" s="13"/>
      <c r="E884" s="72" t="s">
        <v>529</v>
      </c>
      <c r="F884" s="13" t="s">
        <v>530</v>
      </c>
      <c r="G884" s="171">
        <v>1</v>
      </c>
      <c r="H884" s="73">
        <f>VLOOKUP(E884,'Артикулы и цены'!A:G,7,FALSE)</f>
        <v>3744</v>
      </c>
      <c r="I884" s="131" t="s">
        <v>531</v>
      </c>
      <c r="J884" s="98">
        <v>21.6</v>
      </c>
      <c r="K884" s="99">
        <v>0.05</v>
      </c>
      <c r="L884" s="100">
        <v>2</v>
      </c>
    </row>
    <row r="885" spans="2:12" s="11" customFormat="1" ht="15" customHeight="1">
      <c r="B885" s="13"/>
      <c r="C885" s="13"/>
      <c r="E885" s="9"/>
      <c r="F885" s="10"/>
      <c r="G885" s="123"/>
      <c r="H885" s="188"/>
      <c r="I885" s="124"/>
      <c r="J885" s="125"/>
      <c r="K885" s="126"/>
      <c r="L885" s="101"/>
    </row>
    <row r="886" spans="2:12" s="11" customFormat="1" ht="15" customHeight="1">
      <c r="B886" s="13"/>
      <c r="C886" s="13"/>
      <c r="E886" s="9"/>
      <c r="F886" s="10"/>
      <c r="G886" s="123"/>
      <c r="H886" s="188"/>
      <c r="I886" s="124"/>
      <c r="J886" s="125"/>
      <c r="K886" s="126"/>
      <c r="L886" s="101"/>
    </row>
    <row r="887" spans="2:12" s="11" customFormat="1" ht="15" customHeight="1">
      <c r="B887" s="13"/>
      <c r="C887" s="13"/>
      <c r="E887" s="9"/>
      <c r="F887" s="10"/>
      <c r="G887" s="123"/>
      <c r="H887" s="188"/>
      <c r="I887" s="124"/>
      <c r="J887" s="125"/>
      <c r="K887" s="126"/>
      <c r="L887" s="101"/>
    </row>
    <row r="888" spans="2:12" s="11" customFormat="1" ht="15" customHeight="1">
      <c r="B888" s="13"/>
      <c r="C888" s="13"/>
      <c r="E888" s="9"/>
      <c r="F888" s="10"/>
      <c r="G888" s="123"/>
      <c r="H888" s="188"/>
      <c r="I888" s="124"/>
      <c r="J888" s="125"/>
      <c r="K888" s="126"/>
      <c r="L888" s="101"/>
    </row>
    <row r="889" spans="2:12" s="11" customFormat="1" ht="15" customHeight="1">
      <c r="B889" s="13"/>
      <c r="C889" s="13"/>
      <c r="E889" s="9"/>
      <c r="F889" s="10"/>
      <c r="G889" s="123"/>
      <c r="H889" s="188"/>
      <c r="I889" s="124"/>
      <c r="J889" s="125"/>
      <c r="K889" s="126"/>
      <c r="L889" s="101"/>
    </row>
    <row r="890" spans="2:12" s="39" customFormat="1">
      <c r="B890" s="240" t="s">
        <v>329</v>
      </c>
      <c r="C890" s="240"/>
      <c r="D890" s="240"/>
      <c r="E890" s="240"/>
      <c r="F890" s="240"/>
      <c r="G890" s="240"/>
      <c r="H890" s="240"/>
      <c r="I890" s="240"/>
      <c r="J890" s="240"/>
      <c r="K890" s="240"/>
      <c r="L890" s="240"/>
    </row>
    <row r="891" spans="2:12" ht="15" hidden="1" customHeight="1">
      <c r="B891" s="33"/>
      <c r="C891" s="33"/>
      <c r="D891" s="33"/>
      <c r="E891" s="33"/>
      <c r="F891" s="33"/>
      <c r="G891" s="80"/>
      <c r="H891" s="206"/>
      <c r="I891" s="80"/>
      <c r="J891" s="81"/>
      <c r="K891" s="82"/>
      <c r="L891" s="83"/>
    </row>
    <row r="892" spans="2:12" ht="24.95" customHeight="1">
      <c r="B892"/>
      <c r="C892"/>
      <c r="D892"/>
      <c r="E892" s="7" t="s">
        <v>2</v>
      </c>
      <c r="F892" s="7" t="s">
        <v>3</v>
      </c>
      <c r="G892" s="7" t="s">
        <v>4</v>
      </c>
      <c r="H892" s="181" t="s">
        <v>540</v>
      </c>
      <c r="I892" s="7" t="s">
        <v>5</v>
      </c>
      <c r="J892" s="64" t="s">
        <v>6</v>
      </c>
      <c r="K892" s="58" t="s">
        <v>7</v>
      </c>
      <c r="L892" s="61" t="s">
        <v>8</v>
      </c>
    </row>
    <row r="893" spans="2:12" ht="15" customHeight="1">
      <c r="B893" s="8"/>
      <c r="C893" s="8"/>
      <c r="E893" s="72" t="s">
        <v>331</v>
      </c>
      <c r="F893" s="10" t="s">
        <v>330</v>
      </c>
      <c r="G893" s="96">
        <v>1</v>
      </c>
      <c r="H893" s="73">
        <f>VLOOKUP(E893,'Артикулы и цены'!A:G,7,FALSE)</f>
        <v>652</v>
      </c>
      <c r="I893" s="131" t="s">
        <v>332</v>
      </c>
      <c r="J893" s="98"/>
      <c r="K893" s="99"/>
      <c r="L893" s="100"/>
    </row>
    <row r="894" spans="2:12" ht="15" customHeight="1">
      <c r="B894" s="15"/>
      <c r="C894" s="15"/>
      <c r="D894" s="16"/>
      <c r="E894" s="17"/>
      <c r="F894" s="18"/>
      <c r="G894" s="110"/>
      <c r="H894" s="185"/>
      <c r="I894" s="111"/>
      <c r="J894" s="112"/>
      <c r="K894" s="113"/>
      <c r="L894" s="114"/>
    </row>
    <row r="895" spans="2:12" ht="15" customHeight="1">
      <c r="B895" s="8"/>
      <c r="C895" s="8"/>
      <c r="E895" s="72" t="s">
        <v>333</v>
      </c>
      <c r="F895" s="10" t="s">
        <v>334</v>
      </c>
      <c r="G895" s="96">
        <v>1</v>
      </c>
      <c r="H895" s="73">
        <f>VLOOKUP(E895,'Артикулы и цены'!A:G,7,FALSE)</f>
        <v>289</v>
      </c>
      <c r="I895" s="131" t="s">
        <v>335</v>
      </c>
      <c r="J895" s="98"/>
      <c r="K895" s="99"/>
      <c r="L895" s="100"/>
    </row>
    <row r="896" spans="2:12" ht="15" customHeight="1">
      <c r="B896" s="8"/>
      <c r="C896" s="8"/>
      <c r="E896" s="9"/>
      <c r="F896" s="10"/>
      <c r="G896" s="96"/>
      <c r="H896" s="73"/>
      <c r="I896" s="131"/>
      <c r="J896" s="98"/>
      <c r="K896" s="99"/>
      <c r="L896" s="100"/>
    </row>
    <row r="897" spans="2:12" ht="15" customHeight="1">
      <c r="B897" s="15"/>
      <c r="C897" s="15"/>
      <c r="D897" s="16"/>
      <c r="E897" s="17"/>
      <c r="F897" s="18"/>
      <c r="G897" s="110"/>
      <c r="H897" s="185"/>
      <c r="I897" s="111"/>
      <c r="J897" s="112"/>
      <c r="K897" s="113"/>
      <c r="L897" s="114"/>
    </row>
    <row r="898" spans="2:12" ht="15" customHeight="1">
      <c r="B898" s="8"/>
      <c r="C898" s="8"/>
      <c r="E898" s="72" t="s">
        <v>336</v>
      </c>
      <c r="F898" s="10" t="s">
        <v>334</v>
      </c>
      <c r="G898" s="96">
        <v>1</v>
      </c>
      <c r="H898" s="73">
        <f>VLOOKUP(E898,'Артикулы и цены'!A:G,7,FALSE)</f>
        <v>289</v>
      </c>
      <c r="I898" s="131" t="s">
        <v>335</v>
      </c>
      <c r="J898" s="98"/>
      <c r="K898" s="99"/>
      <c r="L898" s="100"/>
    </row>
    <row r="899" spans="2:12" ht="15" customHeight="1">
      <c r="B899" s="8"/>
      <c r="C899" s="8"/>
      <c r="E899" s="9"/>
      <c r="F899" s="10"/>
      <c r="G899" s="96"/>
      <c r="H899" s="73"/>
      <c r="I899" s="131"/>
      <c r="J899" s="98"/>
      <c r="K899" s="99"/>
      <c r="L899" s="100"/>
    </row>
    <row r="900" spans="2:12" ht="15" customHeight="1">
      <c r="B900" s="15"/>
      <c r="C900" s="15"/>
      <c r="D900" s="16"/>
      <c r="E900" s="17"/>
      <c r="F900" s="18"/>
      <c r="G900" s="110"/>
      <c r="H900" s="185"/>
      <c r="I900" s="111"/>
      <c r="J900" s="112"/>
      <c r="K900" s="113"/>
      <c r="L900" s="114"/>
    </row>
  </sheetData>
  <mergeCells count="91">
    <mergeCell ref="H2:L2"/>
    <mergeCell ref="B3:L3"/>
    <mergeCell ref="I407:I408"/>
    <mergeCell ref="B7:L7"/>
    <mergeCell ref="B8:L8"/>
    <mergeCell ref="B9:L9"/>
    <mergeCell ref="I353:I354"/>
    <mergeCell ref="I362:I363"/>
    <mergeCell ref="I204:I205"/>
    <mergeCell ref="I289:I290"/>
    <mergeCell ref="I316:I317"/>
    <mergeCell ref="I192:I193"/>
    <mergeCell ref="I15:I16"/>
    <mergeCell ref="I25:I26"/>
    <mergeCell ref="I62:I63"/>
    <mergeCell ref="I72:I73"/>
    <mergeCell ref="I618:I619"/>
    <mergeCell ref="I479:I480"/>
    <mergeCell ref="I487:I488"/>
    <mergeCell ref="I517:I518"/>
    <mergeCell ref="I530:I531"/>
    <mergeCell ref="I540:I541"/>
    <mergeCell ref="I549:I550"/>
    <mergeCell ref="I557:I558"/>
    <mergeCell ref="I570:I571"/>
    <mergeCell ref="I584:I585"/>
    <mergeCell ref="I594:I595"/>
    <mergeCell ref="I603:I604"/>
    <mergeCell ref="B508:L508"/>
    <mergeCell ref="B561:L561"/>
    <mergeCell ref="I470:I471"/>
    <mergeCell ref="I868:I869"/>
    <mergeCell ref="I638:I639"/>
    <mergeCell ref="I656:I657"/>
    <mergeCell ref="I666:I667"/>
    <mergeCell ref="I675:I676"/>
    <mergeCell ref="I698:I699"/>
    <mergeCell ref="I737:I738"/>
    <mergeCell ref="I745:I746"/>
    <mergeCell ref="I819:I820"/>
    <mergeCell ref="I860:I861"/>
    <mergeCell ref="I844:I845"/>
    <mergeCell ref="I852:I853"/>
    <mergeCell ref="I828:I829"/>
    <mergeCell ref="I836:I837"/>
    <mergeCell ref="B499:L499"/>
    <mergeCell ref="I461:I462"/>
    <mergeCell ref="B367:L367"/>
    <mergeCell ref="I376:I377"/>
    <mergeCell ref="I386:I387"/>
    <mergeCell ref="I420:I421"/>
    <mergeCell ref="I429:I430"/>
    <mergeCell ref="I437:I438"/>
    <mergeCell ref="B450:L450"/>
    <mergeCell ref="I259:I260"/>
    <mergeCell ref="I280:I281"/>
    <mergeCell ref="I298:I299"/>
    <mergeCell ref="I307:I308"/>
    <mergeCell ref="B208:L208"/>
    <mergeCell ref="B222:L222"/>
    <mergeCell ref="B251:L251"/>
    <mergeCell ref="B263:L263"/>
    <mergeCell ref="B271:L271"/>
    <mergeCell ref="B28:L28"/>
    <mergeCell ref="B52:L52"/>
    <mergeCell ref="B76:L76"/>
    <mergeCell ref="B6:L6"/>
    <mergeCell ref="B93:L93"/>
    <mergeCell ref="B121:L121"/>
    <mergeCell ref="B149:L149"/>
    <mergeCell ref="B154:L154"/>
    <mergeCell ref="B168:L168"/>
    <mergeCell ref="B179:L179"/>
    <mergeCell ref="I164:I165"/>
    <mergeCell ref="B326:L326"/>
    <mergeCell ref="B344:L344"/>
    <mergeCell ref="B366:L366"/>
    <mergeCell ref="B398:L398"/>
    <mergeCell ref="B411:L411"/>
    <mergeCell ref="B625:L625"/>
    <mergeCell ref="B645:L645"/>
    <mergeCell ref="B684:L684"/>
    <mergeCell ref="B704:L704"/>
    <mergeCell ref="B728:L728"/>
    <mergeCell ref="B881:L881"/>
    <mergeCell ref="B890:L890"/>
    <mergeCell ref="B749:L749"/>
    <mergeCell ref="B782:L782"/>
    <mergeCell ref="B799:L799"/>
    <mergeCell ref="B810:L810"/>
    <mergeCell ref="B873:L873"/>
  </mergeCells>
  <printOptions horizontalCentered="1"/>
  <pageMargins left="0.39370078740157483" right="0.19685039370078741" top="0.31496062992125984" bottom="0.39370078740157483" header="1.0236220472440944" footer="0.19685039370078741"/>
  <pageSetup paperSize="9" scale="48" fitToHeight="7" orientation="portrait" horizontalDpi="300" verticalDpi="300" r:id="rId1"/>
  <headerFooter alignWithMargins="0">
    <oddFooter>&amp;LМОЛОДЕЖНАЯ МЕБЕЛЬ "SILUET"&amp;RСтраница &amp;P из &amp;N</oddFooter>
  </headerFooter>
  <rowBreaks count="10" manualBreakCount="10">
    <brk id="92" min="1" max="12" man="1"/>
    <brk id="178" min="1" max="12" man="1"/>
    <brk id="270" min="1" max="11" man="1"/>
    <brk id="343" min="1" max="12" man="1"/>
    <brk id="449" min="1" max="11" man="1"/>
    <brk id="543" min="1" max="11" man="1"/>
    <brk id="624" min="1" max="12" man="1"/>
    <brk id="727" min="1" max="11" man="1"/>
    <brk id="809" min="1" max="11" man="1"/>
    <brk id="909" min="1" max="12" man="1"/>
  </rowBreaks>
  <ignoredErrors>
    <ignoredError sqref="J164:L164 H62:L63 H72 J192:L192 J204:L204 J316:L316 J353:L353 J362:L362 J376:L376 J386:L387 J420:L420 J437:L437 J461:L461 J470:L470 J479:L479 J487:L487 J517:L522 J540:L543 J666:L669 J810:L810 L729 J888:L888 J570:L576 J689:L689 J794:L797 J890:L892 J530:L532 J548:L552 J556:L559 J583:L587 J593:L597 J602:L610 J617:L617 J637:L645 J655:L657 J674:L684 J693:L694 J697:L705 J709:L711 J714:L717 J720:L722 J725:L728 J736:L740 J744:L750 J755:L758 J763:L766 J771:L773 J778:L783 J788:L790 J859:L859 J867:L874 J877:L877 J879:L879 J880:L880 J619:L625 J618:K618 I25:I26 K25:L26 J818:L822 J862:L863 J893:L89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9"/>
  <sheetViews>
    <sheetView topLeftCell="A2" workbookViewId="0">
      <selection activeCell="J2" sqref="J1:M1048576"/>
    </sheetView>
  </sheetViews>
  <sheetFormatPr defaultRowHeight="12.75"/>
  <cols>
    <col min="1" max="1" width="18.28515625" style="225" customWidth="1"/>
    <col min="2" max="2" width="40" style="225" customWidth="1"/>
    <col min="3" max="3" width="11.7109375" style="225" hidden="1" customWidth="1"/>
    <col min="4" max="4" width="8" style="225" hidden="1" customWidth="1"/>
    <col min="5" max="5" width="9.7109375" style="225" hidden="1" customWidth="1"/>
    <col min="6" max="6" width="8.7109375" style="225" hidden="1" customWidth="1"/>
    <col min="7" max="7" width="10.28515625" style="225" customWidth="1"/>
  </cols>
  <sheetData>
    <row r="1" spans="1:7" hidden="1">
      <c r="A1" s="246" t="s">
        <v>352</v>
      </c>
      <c r="B1" s="247"/>
      <c r="C1" s="247"/>
      <c r="D1" s="247"/>
      <c r="E1" s="247"/>
      <c r="F1" s="247"/>
      <c r="G1" s="210"/>
    </row>
    <row r="2" spans="1:7">
      <c r="A2" s="211"/>
      <c r="B2" s="211"/>
      <c r="C2" s="212"/>
      <c r="D2" s="213" t="s">
        <v>353</v>
      </c>
      <c r="E2" s="213" t="s">
        <v>354</v>
      </c>
      <c r="F2" s="213" t="s">
        <v>355</v>
      </c>
      <c r="G2" s="214"/>
    </row>
    <row r="3" spans="1:7">
      <c r="A3" s="215"/>
      <c r="B3" s="215"/>
      <c r="C3" s="216" t="s">
        <v>596</v>
      </c>
      <c r="D3" s="217">
        <v>0</v>
      </c>
      <c r="E3" s="217">
        <v>0</v>
      </c>
      <c r="F3" s="217">
        <v>0</v>
      </c>
      <c r="G3" s="218"/>
    </row>
    <row r="4" spans="1:7" s="209" customFormat="1">
      <c r="A4" s="213" t="s">
        <v>2</v>
      </c>
      <c r="B4" s="213" t="s">
        <v>3</v>
      </c>
      <c r="C4" s="219" t="s">
        <v>539</v>
      </c>
      <c r="D4" s="220"/>
      <c r="E4" s="220"/>
      <c r="F4" s="220"/>
      <c r="G4" s="221" t="s">
        <v>604</v>
      </c>
    </row>
    <row r="5" spans="1:7">
      <c r="A5" s="222" t="s">
        <v>331</v>
      </c>
      <c r="B5" s="223"/>
      <c r="C5" s="224"/>
      <c r="G5" s="238">
        <v>652</v>
      </c>
    </row>
    <row r="6" spans="1:7">
      <c r="A6" s="222" t="s">
        <v>333</v>
      </c>
      <c r="B6" s="223"/>
      <c r="C6" s="224"/>
      <c r="G6" s="238">
        <v>289</v>
      </c>
    </row>
    <row r="7" spans="1:7">
      <c r="A7" s="222" t="s">
        <v>336</v>
      </c>
      <c r="B7" s="223"/>
      <c r="C7" s="224"/>
      <c r="G7" s="238">
        <v>289</v>
      </c>
    </row>
    <row r="8" spans="1:7">
      <c r="A8" s="226" t="s">
        <v>254</v>
      </c>
      <c r="B8" s="227" t="s">
        <v>356</v>
      </c>
      <c r="C8" s="224"/>
      <c r="G8" s="239">
        <v>1495</v>
      </c>
    </row>
    <row r="9" spans="1:7">
      <c r="A9" s="226" t="s">
        <v>205</v>
      </c>
      <c r="B9" s="227" t="s">
        <v>357</v>
      </c>
      <c r="C9" s="224"/>
      <c r="G9" s="239">
        <v>1728</v>
      </c>
    </row>
    <row r="10" spans="1:7">
      <c r="A10" s="226" t="s">
        <v>211</v>
      </c>
      <c r="B10" s="227" t="s">
        <v>358</v>
      </c>
      <c r="C10" s="224"/>
      <c r="G10" s="239">
        <v>1277</v>
      </c>
    </row>
    <row r="11" spans="1:7">
      <c r="A11" s="226" t="s">
        <v>213</v>
      </c>
      <c r="B11" s="227" t="s">
        <v>359</v>
      </c>
      <c r="C11" s="224"/>
      <c r="G11" s="239">
        <v>1277</v>
      </c>
    </row>
    <row r="12" spans="1:7">
      <c r="A12" s="226" t="s">
        <v>216</v>
      </c>
      <c r="B12" s="227" t="s">
        <v>360</v>
      </c>
      <c r="C12" s="224"/>
      <c r="G12" s="238">
        <v>784</v>
      </c>
    </row>
    <row r="13" spans="1:7">
      <c r="A13" s="226" t="s">
        <v>219</v>
      </c>
      <c r="B13" s="227" t="s">
        <v>361</v>
      </c>
      <c r="C13" s="224"/>
      <c r="G13" s="238">
        <v>784</v>
      </c>
    </row>
    <row r="14" spans="1:7">
      <c r="A14" s="226" t="s">
        <v>278</v>
      </c>
      <c r="B14" s="227" t="s">
        <v>362</v>
      </c>
      <c r="C14" s="224"/>
      <c r="G14" s="238">
        <v>666</v>
      </c>
    </row>
    <row r="15" spans="1:7">
      <c r="A15" s="226" t="s">
        <v>281</v>
      </c>
      <c r="B15" s="227" t="s">
        <v>363</v>
      </c>
      <c r="C15" s="224"/>
      <c r="G15" s="238">
        <v>666</v>
      </c>
    </row>
    <row r="16" spans="1:7">
      <c r="A16" s="226" t="s">
        <v>313</v>
      </c>
      <c r="B16" s="227" t="s">
        <v>364</v>
      </c>
      <c r="C16" s="224"/>
      <c r="G16" s="238">
        <v>755</v>
      </c>
    </row>
    <row r="17" spans="1:7">
      <c r="A17" s="226" t="s">
        <v>320</v>
      </c>
      <c r="B17" s="227" t="s">
        <v>365</v>
      </c>
      <c r="C17" s="224"/>
      <c r="G17" s="238">
        <v>721</v>
      </c>
    </row>
    <row r="18" spans="1:7">
      <c r="A18" s="226" t="s">
        <v>317</v>
      </c>
      <c r="B18" s="227" t="s">
        <v>366</v>
      </c>
      <c r="C18" s="224"/>
      <c r="G18" s="238">
        <v>721</v>
      </c>
    </row>
    <row r="19" spans="1:7">
      <c r="A19" s="226" t="s">
        <v>174</v>
      </c>
      <c r="B19" s="227" t="s">
        <v>367</v>
      </c>
      <c r="C19" s="224"/>
      <c r="G19" s="239">
        <v>1358</v>
      </c>
    </row>
    <row r="20" spans="1:7">
      <c r="A20" s="226" t="s">
        <v>179</v>
      </c>
      <c r="B20" s="227" t="s">
        <v>368</v>
      </c>
      <c r="C20" s="224"/>
      <c r="G20" s="239">
        <v>1358</v>
      </c>
    </row>
    <row r="21" spans="1:7">
      <c r="A21" s="226" t="s">
        <v>195</v>
      </c>
      <c r="B21" s="227" t="s">
        <v>369</v>
      </c>
      <c r="C21" s="224"/>
      <c r="G21" s="239">
        <v>1089</v>
      </c>
    </row>
    <row r="22" spans="1:7">
      <c r="A22" s="226" t="s">
        <v>197</v>
      </c>
      <c r="B22" s="227" t="s">
        <v>370</v>
      </c>
      <c r="C22" s="224"/>
      <c r="G22" s="239">
        <v>1089</v>
      </c>
    </row>
    <row r="23" spans="1:7">
      <c r="A23" s="226" t="s">
        <v>559</v>
      </c>
      <c r="B23" s="227" t="s">
        <v>586</v>
      </c>
      <c r="C23" s="224"/>
      <c r="G23" s="238">
        <v>446</v>
      </c>
    </row>
    <row r="24" spans="1:7">
      <c r="A24" s="226" t="s">
        <v>563</v>
      </c>
      <c r="B24" s="227" t="s">
        <v>588</v>
      </c>
      <c r="C24" s="224"/>
      <c r="D24" s="228"/>
      <c r="E24" s="229"/>
      <c r="F24" s="228"/>
      <c r="G24" s="238">
        <v>446</v>
      </c>
    </row>
    <row r="25" spans="1:7">
      <c r="A25" s="226" t="s">
        <v>568</v>
      </c>
      <c r="B25" s="227" t="s">
        <v>594</v>
      </c>
      <c r="C25" s="224"/>
      <c r="G25" s="238">
        <v>755</v>
      </c>
    </row>
    <row r="26" spans="1:7">
      <c r="A26" s="226" t="s">
        <v>566</v>
      </c>
      <c r="B26" s="227" t="s">
        <v>591</v>
      </c>
      <c r="C26" s="224"/>
      <c r="G26" s="238">
        <v>755</v>
      </c>
    </row>
    <row r="27" spans="1:7">
      <c r="A27" s="226" t="s">
        <v>226</v>
      </c>
      <c r="B27" s="227" t="s">
        <v>371</v>
      </c>
      <c r="C27" s="224"/>
      <c r="G27" s="239">
        <v>3173</v>
      </c>
    </row>
    <row r="28" spans="1:7">
      <c r="A28" s="226" t="s">
        <v>230</v>
      </c>
      <c r="B28" s="227" t="s">
        <v>372</v>
      </c>
      <c r="C28" s="224"/>
      <c r="G28" s="239">
        <v>2431</v>
      </c>
    </row>
    <row r="29" spans="1:7">
      <c r="A29" s="226" t="s">
        <v>168</v>
      </c>
      <c r="B29" s="227" t="s">
        <v>373</v>
      </c>
      <c r="C29" s="224"/>
      <c r="G29" s="239">
        <v>2084</v>
      </c>
    </row>
    <row r="30" spans="1:7">
      <c r="A30" s="226" t="s">
        <v>256</v>
      </c>
      <c r="B30" s="227" t="s">
        <v>493</v>
      </c>
      <c r="C30" s="224"/>
      <c r="G30" s="239">
        <v>4635</v>
      </c>
    </row>
    <row r="31" spans="1:7">
      <c r="A31" s="226" t="s">
        <v>207</v>
      </c>
      <c r="B31" s="227" t="s">
        <v>494</v>
      </c>
      <c r="C31" s="224"/>
      <c r="G31" s="239">
        <v>5781</v>
      </c>
    </row>
    <row r="32" spans="1:7">
      <c r="A32" s="226" t="s">
        <v>212</v>
      </c>
      <c r="B32" s="227" t="s">
        <v>495</v>
      </c>
      <c r="C32" s="224"/>
      <c r="G32" s="239">
        <v>4217</v>
      </c>
    </row>
    <row r="33" spans="1:7">
      <c r="A33" s="226" t="s">
        <v>214</v>
      </c>
      <c r="B33" s="227" t="s">
        <v>496</v>
      </c>
      <c r="C33" s="224"/>
      <c r="G33" s="239">
        <v>4217</v>
      </c>
    </row>
    <row r="34" spans="1:7">
      <c r="A34" s="226" t="s">
        <v>217</v>
      </c>
      <c r="B34" s="227" t="s">
        <v>497</v>
      </c>
      <c r="C34" s="224"/>
      <c r="G34" s="239">
        <v>2431</v>
      </c>
    </row>
    <row r="35" spans="1:7">
      <c r="A35" s="226" t="s">
        <v>220</v>
      </c>
      <c r="B35" s="227" t="s">
        <v>498</v>
      </c>
      <c r="C35" s="224"/>
      <c r="G35" s="239">
        <v>2431</v>
      </c>
    </row>
    <row r="36" spans="1:7">
      <c r="A36" s="226" t="s">
        <v>279</v>
      </c>
      <c r="B36" s="227" t="s">
        <v>499</v>
      </c>
      <c r="C36" s="224"/>
      <c r="G36" s="239">
        <v>1810</v>
      </c>
    </row>
    <row r="37" spans="1:7">
      <c r="A37" s="226" t="s">
        <v>282</v>
      </c>
      <c r="B37" s="227" t="s">
        <v>500</v>
      </c>
      <c r="C37" s="224"/>
      <c r="G37" s="239">
        <v>1810</v>
      </c>
    </row>
    <row r="38" spans="1:7">
      <c r="A38" s="226" t="s">
        <v>314</v>
      </c>
      <c r="B38" s="227" t="s">
        <v>501</v>
      </c>
      <c r="C38" s="224"/>
      <c r="G38" s="239">
        <v>2228</v>
      </c>
    </row>
    <row r="39" spans="1:7">
      <c r="A39" s="226" t="s">
        <v>321</v>
      </c>
      <c r="B39" s="227" t="s">
        <v>502</v>
      </c>
      <c r="C39" s="224"/>
      <c r="G39" s="239">
        <v>2119</v>
      </c>
    </row>
    <row r="40" spans="1:7">
      <c r="A40" s="226" t="s">
        <v>318</v>
      </c>
      <c r="B40" s="227" t="s">
        <v>503</v>
      </c>
      <c r="C40" s="224"/>
      <c r="G40" s="239">
        <v>2119</v>
      </c>
    </row>
    <row r="41" spans="1:7">
      <c r="A41" s="226" t="s">
        <v>176</v>
      </c>
      <c r="B41" s="227" t="s">
        <v>504</v>
      </c>
      <c r="C41" s="224"/>
      <c r="G41" s="239">
        <v>4760</v>
      </c>
    </row>
    <row r="42" spans="1:7">
      <c r="A42" s="226" t="s">
        <v>181</v>
      </c>
      <c r="B42" s="227" t="s">
        <v>505</v>
      </c>
      <c r="C42" s="224"/>
      <c r="G42" s="239">
        <v>4760</v>
      </c>
    </row>
    <row r="43" spans="1:7">
      <c r="A43" s="226" t="s">
        <v>196</v>
      </c>
      <c r="B43" s="227" t="s">
        <v>506</v>
      </c>
      <c r="C43" s="224"/>
      <c r="G43" s="239">
        <v>3586</v>
      </c>
    </row>
    <row r="44" spans="1:7">
      <c r="A44" s="226" t="s">
        <v>198</v>
      </c>
      <c r="B44" s="227" t="s">
        <v>507</v>
      </c>
      <c r="C44" s="224"/>
      <c r="G44" s="239">
        <v>3586</v>
      </c>
    </row>
    <row r="45" spans="1:7">
      <c r="A45" s="230" t="s">
        <v>560</v>
      </c>
      <c r="B45" s="227" t="s">
        <v>587</v>
      </c>
      <c r="C45" s="224"/>
      <c r="G45" s="238">
        <v>988</v>
      </c>
    </row>
    <row r="46" spans="1:7">
      <c r="A46" s="226" t="s">
        <v>564</v>
      </c>
      <c r="B46" s="227" t="s">
        <v>589</v>
      </c>
      <c r="C46" s="224"/>
      <c r="G46" s="238">
        <v>988</v>
      </c>
    </row>
    <row r="47" spans="1:7">
      <c r="A47" s="226" t="s">
        <v>569</v>
      </c>
      <c r="B47" s="227" t="s">
        <v>593</v>
      </c>
      <c r="C47" s="224"/>
      <c r="G47" s="239">
        <v>2228</v>
      </c>
    </row>
    <row r="48" spans="1:7">
      <c r="A48" s="226" t="s">
        <v>567</v>
      </c>
      <c r="B48" s="227" t="s">
        <v>592</v>
      </c>
      <c r="C48" s="224"/>
      <c r="G48" s="239">
        <v>2228</v>
      </c>
    </row>
    <row r="49" spans="1:7">
      <c r="A49" s="226" t="s">
        <v>227</v>
      </c>
      <c r="B49" s="227" t="s">
        <v>508</v>
      </c>
      <c r="C49" s="224"/>
      <c r="G49" s="239">
        <v>11398</v>
      </c>
    </row>
    <row r="50" spans="1:7">
      <c r="A50" s="226" t="s">
        <v>231</v>
      </c>
      <c r="B50" s="227" t="s">
        <v>509</v>
      </c>
      <c r="C50" s="224"/>
      <c r="G50" s="239">
        <v>8423</v>
      </c>
    </row>
    <row r="51" spans="1:7">
      <c r="A51" s="226" t="s">
        <v>170</v>
      </c>
      <c r="B51" s="227" t="s">
        <v>510</v>
      </c>
      <c r="C51" s="224"/>
      <c r="G51" s="239">
        <v>7008</v>
      </c>
    </row>
    <row r="52" spans="1:7">
      <c r="A52" s="226" t="s">
        <v>328</v>
      </c>
      <c r="B52" s="227" t="s">
        <v>374</v>
      </c>
      <c r="C52" s="224"/>
      <c r="G52" s="239">
        <v>6425</v>
      </c>
    </row>
    <row r="53" spans="1:7">
      <c r="A53" s="231" t="s">
        <v>529</v>
      </c>
      <c r="B53" s="232" t="s">
        <v>538</v>
      </c>
      <c r="C53" s="224"/>
      <c r="G53" s="239">
        <v>3744</v>
      </c>
    </row>
    <row r="54" spans="1:7">
      <c r="A54" s="226" t="s">
        <v>73</v>
      </c>
      <c r="B54" s="227" t="s">
        <v>375</v>
      </c>
      <c r="C54" s="224"/>
      <c r="G54" s="239">
        <v>11901</v>
      </c>
    </row>
    <row r="55" spans="1:7">
      <c r="A55" s="226" t="s">
        <v>76</v>
      </c>
      <c r="B55" s="227" t="s">
        <v>376</v>
      </c>
      <c r="C55" s="224"/>
      <c r="G55" s="239">
        <v>11901</v>
      </c>
    </row>
    <row r="56" spans="1:7">
      <c r="A56" s="226" t="s">
        <v>66</v>
      </c>
      <c r="B56" s="227" t="s">
        <v>377</v>
      </c>
      <c r="C56" s="224"/>
      <c r="G56" s="239">
        <v>7999</v>
      </c>
    </row>
    <row r="57" spans="1:7">
      <c r="A57" s="226" t="s">
        <v>71</v>
      </c>
      <c r="B57" s="227" t="s">
        <v>378</v>
      </c>
      <c r="C57" s="224"/>
      <c r="G57" s="239">
        <v>7999</v>
      </c>
    </row>
    <row r="58" spans="1:7">
      <c r="A58" s="226" t="s">
        <v>54</v>
      </c>
      <c r="B58" s="227" t="s">
        <v>379</v>
      </c>
      <c r="C58" s="224"/>
      <c r="G58" s="239">
        <v>13703</v>
      </c>
    </row>
    <row r="59" spans="1:7">
      <c r="A59" s="226" t="s">
        <v>63</v>
      </c>
      <c r="B59" s="227" t="s">
        <v>380</v>
      </c>
      <c r="C59" s="224"/>
      <c r="G59" s="239">
        <v>17737</v>
      </c>
    </row>
    <row r="60" spans="1:7">
      <c r="A60" s="226" t="s">
        <v>128</v>
      </c>
      <c r="B60" s="227" t="s">
        <v>381</v>
      </c>
      <c r="C60" s="224"/>
      <c r="G60" s="239">
        <v>4276</v>
      </c>
    </row>
    <row r="61" spans="1:7">
      <c r="A61" s="226" t="s">
        <v>135</v>
      </c>
      <c r="B61" s="227" t="s">
        <v>382</v>
      </c>
      <c r="C61" s="224"/>
      <c r="G61" s="239">
        <v>8103</v>
      </c>
    </row>
    <row r="62" spans="1:7">
      <c r="A62" s="226" t="s">
        <v>541</v>
      </c>
      <c r="B62" s="227" t="s">
        <v>574</v>
      </c>
      <c r="C62" s="224"/>
      <c r="G62" s="239">
        <v>3567</v>
      </c>
    </row>
    <row r="63" spans="1:7">
      <c r="A63" s="226" t="s">
        <v>549</v>
      </c>
      <c r="B63" s="227" t="s">
        <v>579</v>
      </c>
      <c r="C63" s="224"/>
      <c r="G63" s="239">
        <v>6543</v>
      </c>
    </row>
    <row r="64" spans="1:7">
      <c r="A64" s="226" t="s">
        <v>545</v>
      </c>
      <c r="B64" s="227" t="s">
        <v>576</v>
      </c>
      <c r="C64" s="224"/>
      <c r="G64" s="239">
        <v>4569</v>
      </c>
    </row>
    <row r="65" spans="1:7">
      <c r="A65" s="226" t="s">
        <v>543</v>
      </c>
      <c r="B65" s="227" t="s">
        <v>575</v>
      </c>
      <c r="C65" s="224"/>
      <c r="G65" s="239">
        <v>5114</v>
      </c>
    </row>
    <row r="66" spans="1:7">
      <c r="A66" s="226" t="s">
        <v>20</v>
      </c>
      <c r="B66" s="227" t="s">
        <v>383</v>
      </c>
      <c r="C66" s="224"/>
      <c r="G66" s="239">
        <v>4632</v>
      </c>
    </row>
    <row r="67" spans="1:7">
      <c r="A67" s="226" t="s">
        <v>9</v>
      </c>
      <c r="B67" s="227" t="s">
        <v>384</v>
      </c>
      <c r="C67" s="224"/>
      <c r="G67" s="239">
        <v>9733</v>
      </c>
    </row>
    <row r="68" spans="1:7">
      <c r="A68" s="230" t="s">
        <v>18</v>
      </c>
      <c r="B68" s="227" t="s">
        <v>385</v>
      </c>
      <c r="C68" s="224"/>
      <c r="G68" s="239">
        <v>5977</v>
      </c>
    </row>
    <row r="69" spans="1:7">
      <c r="A69" s="226" t="s">
        <v>303</v>
      </c>
      <c r="B69" s="227" t="s">
        <v>386</v>
      </c>
      <c r="C69" s="224"/>
      <c r="G69" s="239">
        <v>2797</v>
      </c>
    </row>
    <row r="70" spans="1:7">
      <c r="A70" s="226" t="s">
        <v>307</v>
      </c>
      <c r="B70" s="227" t="s">
        <v>387</v>
      </c>
      <c r="C70" s="224"/>
      <c r="G70" s="239">
        <v>2857</v>
      </c>
    </row>
    <row r="71" spans="1:7">
      <c r="A71" s="226" t="s">
        <v>292</v>
      </c>
      <c r="B71" s="227" t="s">
        <v>388</v>
      </c>
      <c r="C71" s="224"/>
      <c r="G71" s="239">
        <v>2988</v>
      </c>
    </row>
    <row r="72" spans="1:7">
      <c r="A72" s="226" t="s">
        <v>296</v>
      </c>
      <c r="B72" s="227" t="s">
        <v>389</v>
      </c>
      <c r="C72" s="224"/>
      <c r="G72" s="239">
        <v>3574</v>
      </c>
    </row>
    <row r="73" spans="1:7">
      <c r="A73" s="226" t="s">
        <v>284</v>
      </c>
      <c r="B73" s="227" t="s">
        <v>390</v>
      </c>
      <c r="C73" s="224"/>
      <c r="G73" s="239">
        <v>3369</v>
      </c>
    </row>
    <row r="74" spans="1:7">
      <c r="A74" s="226" t="s">
        <v>288</v>
      </c>
      <c r="B74" s="227" t="s">
        <v>391</v>
      </c>
      <c r="C74" s="224"/>
      <c r="G74" s="239">
        <v>3830</v>
      </c>
    </row>
    <row r="75" spans="1:7">
      <c r="A75" s="226" t="s">
        <v>112</v>
      </c>
      <c r="B75" s="227" t="s">
        <v>392</v>
      </c>
      <c r="C75" s="224"/>
      <c r="G75" s="239">
        <v>1463</v>
      </c>
    </row>
    <row r="76" spans="1:7">
      <c r="A76" s="226" t="s">
        <v>117</v>
      </c>
      <c r="B76" s="227" t="s">
        <v>393</v>
      </c>
      <c r="C76" s="224"/>
      <c r="G76" s="239">
        <v>2061</v>
      </c>
    </row>
    <row r="77" spans="1:7">
      <c r="A77" s="226" t="s">
        <v>121</v>
      </c>
      <c r="B77" s="227" t="s">
        <v>394</v>
      </c>
      <c r="C77" s="224"/>
      <c r="G77" s="239">
        <v>3145</v>
      </c>
    </row>
    <row r="78" spans="1:7">
      <c r="A78" s="226" t="s">
        <v>90</v>
      </c>
      <c r="B78" s="227" t="s">
        <v>395</v>
      </c>
      <c r="C78" s="224"/>
      <c r="G78" s="239">
        <v>3205</v>
      </c>
    </row>
    <row r="79" spans="1:7">
      <c r="A79" s="226" t="s">
        <v>99</v>
      </c>
      <c r="B79" s="227" t="s">
        <v>396</v>
      </c>
      <c r="C79" s="224"/>
      <c r="G79" s="239">
        <v>3205</v>
      </c>
    </row>
    <row r="80" spans="1:7">
      <c r="A80" s="222" t="s">
        <v>523</v>
      </c>
      <c r="B80" s="233" t="s">
        <v>532</v>
      </c>
      <c r="C80" s="224"/>
      <c r="G80" s="239">
        <v>2745</v>
      </c>
    </row>
    <row r="81" spans="1:7">
      <c r="A81" s="226" t="s">
        <v>148</v>
      </c>
      <c r="B81" s="227" t="s">
        <v>397</v>
      </c>
      <c r="C81" s="224"/>
      <c r="G81" s="239">
        <v>2981</v>
      </c>
    </row>
    <row r="82" spans="1:7">
      <c r="A82" s="226" t="s">
        <v>150</v>
      </c>
      <c r="B82" s="227" t="s">
        <v>398</v>
      </c>
      <c r="C82" s="224"/>
      <c r="G82" s="239">
        <v>4359</v>
      </c>
    </row>
    <row r="83" spans="1:7">
      <c r="A83" s="226" t="s">
        <v>38</v>
      </c>
      <c r="B83" s="227" t="s">
        <v>399</v>
      </c>
      <c r="C83" s="224"/>
      <c r="G83" s="239">
        <v>6294</v>
      </c>
    </row>
    <row r="84" spans="1:7">
      <c r="A84" s="226" t="s">
        <v>154</v>
      </c>
      <c r="B84" s="227" t="s">
        <v>400</v>
      </c>
      <c r="C84" s="224"/>
      <c r="G84" s="239">
        <v>2432</v>
      </c>
    </row>
    <row r="85" spans="1:7">
      <c r="A85" s="226" t="s">
        <v>44</v>
      </c>
      <c r="B85" s="227" t="s">
        <v>401</v>
      </c>
      <c r="C85" s="224"/>
      <c r="G85" s="239">
        <v>6797</v>
      </c>
    </row>
    <row r="86" spans="1:7">
      <c r="A86" s="226" t="s">
        <v>156</v>
      </c>
      <c r="B86" s="227" t="s">
        <v>402</v>
      </c>
      <c r="C86" s="224"/>
      <c r="G86" s="239">
        <v>5048</v>
      </c>
    </row>
    <row r="87" spans="1:7">
      <c r="A87" s="226" t="s">
        <v>95</v>
      </c>
      <c r="B87" s="227" t="s">
        <v>403</v>
      </c>
      <c r="C87" s="224"/>
      <c r="G87" s="239">
        <v>2373</v>
      </c>
    </row>
    <row r="88" spans="1:7">
      <c r="A88" s="226" t="s">
        <v>80</v>
      </c>
      <c r="B88" s="227" t="s">
        <v>404</v>
      </c>
      <c r="C88" s="224"/>
      <c r="G88" s="239">
        <v>8813</v>
      </c>
    </row>
    <row r="89" spans="1:7">
      <c r="A89" s="226" t="s">
        <v>139</v>
      </c>
      <c r="B89" s="227" t="s">
        <v>405</v>
      </c>
      <c r="C89" s="224"/>
      <c r="G89" s="239">
        <v>3062</v>
      </c>
    </row>
    <row r="90" spans="1:7">
      <c r="A90" s="226" t="s">
        <v>160</v>
      </c>
      <c r="B90" s="227" t="s">
        <v>406</v>
      </c>
      <c r="C90" s="224"/>
      <c r="G90" s="239">
        <v>3410</v>
      </c>
    </row>
    <row r="91" spans="1:7">
      <c r="A91" s="226" t="s">
        <v>204</v>
      </c>
      <c r="B91" s="227" t="s">
        <v>407</v>
      </c>
      <c r="C91" s="224"/>
      <c r="G91" s="239">
        <v>6423</v>
      </c>
    </row>
    <row r="92" spans="1:7">
      <c r="A92" s="226" t="s">
        <v>210</v>
      </c>
      <c r="B92" s="227" t="s">
        <v>408</v>
      </c>
      <c r="C92" s="224"/>
      <c r="G92" s="239">
        <v>7698</v>
      </c>
    </row>
    <row r="93" spans="1:7">
      <c r="A93" s="226" t="s">
        <v>215</v>
      </c>
      <c r="B93" s="227" t="s">
        <v>409</v>
      </c>
      <c r="C93" s="224"/>
      <c r="G93" s="239">
        <v>7331</v>
      </c>
    </row>
    <row r="94" spans="1:7">
      <c r="A94" s="226" t="s">
        <v>222</v>
      </c>
      <c r="B94" s="227" t="s">
        <v>410</v>
      </c>
      <c r="C94" s="224"/>
      <c r="G94" s="239">
        <v>6325</v>
      </c>
    </row>
    <row r="95" spans="1:7">
      <c r="A95" s="226" t="s">
        <v>224</v>
      </c>
      <c r="B95" s="227" t="s">
        <v>411</v>
      </c>
      <c r="C95" s="224"/>
      <c r="G95" s="239">
        <v>8327</v>
      </c>
    </row>
    <row r="96" spans="1:7">
      <c r="A96" s="226" t="s">
        <v>225</v>
      </c>
      <c r="B96" s="227" t="s">
        <v>412</v>
      </c>
      <c r="C96" s="224"/>
      <c r="G96" s="239">
        <v>7985</v>
      </c>
    </row>
    <row r="97" spans="1:7">
      <c r="A97" s="226" t="s">
        <v>229</v>
      </c>
      <c r="B97" s="227" t="s">
        <v>413</v>
      </c>
      <c r="C97" s="224"/>
      <c r="G97" s="239">
        <v>13343</v>
      </c>
    </row>
    <row r="98" spans="1:7">
      <c r="A98" s="226" t="s">
        <v>233</v>
      </c>
      <c r="B98" s="227" t="s">
        <v>414</v>
      </c>
      <c r="C98" s="224"/>
      <c r="G98" s="239">
        <v>17732</v>
      </c>
    </row>
    <row r="99" spans="1:7">
      <c r="A99" s="226" t="s">
        <v>249</v>
      </c>
      <c r="B99" s="227" t="s">
        <v>415</v>
      </c>
      <c r="C99" s="224"/>
      <c r="G99" s="239">
        <v>13877</v>
      </c>
    </row>
    <row r="100" spans="1:7">
      <c r="A100" s="226" t="s">
        <v>253</v>
      </c>
      <c r="B100" s="227" t="s">
        <v>416</v>
      </c>
      <c r="C100" s="224"/>
      <c r="G100" s="239">
        <v>4978</v>
      </c>
    </row>
    <row r="101" spans="1:7">
      <c r="A101" s="226" t="s">
        <v>194</v>
      </c>
      <c r="B101" s="227" t="s">
        <v>417</v>
      </c>
      <c r="C101" s="224"/>
      <c r="G101" s="239">
        <v>4590</v>
      </c>
    </row>
    <row r="102" spans="1:7">
      <c r="A102" s="226" t="s">
        <v>183</v>
      </c>
      <c r="B102" s="227" t="s">
        <v>418</v>
      </c>
      <c r="C102" s="224"/>
      <c r="G102" s="239">
        <v>6767</v>
      </c>
    </row>
    <row r="103" spans="1:7">
      <c r="A103" s="226" t="s">
        <v>240</v>
      </c>
      <c r="B103" s="227" t="s">
        <v>419</v>
      </c>
      <c r="C103" s="224"/>
      <c r="G103" s="239">
        <v>15926</v>
      </c>
    </row>
    <row r="104" spans="1:7">
      <c r="A104" s="226" t="s">
        <v>247</v>
      </c>
      <c r="B104" s="227" t="s">
        <v>420</v>
      </c>
      <c r="C104" s="224"/>
      <c r="G104" s="239">
        <v>15926</v>
      </c>
    </row>
    <row r="105" spans="1:7">
      <c r="A105" s="226" t="s">
        <v>166</v>
      </c>
      <c r="B105" s="227" t="s">
        <v>421</v>
      </c>
      <c r="C105" s="224"/>
      <c r="G105" s="239">
        <v>7406</v>
      </c>
    </row>
    <row r="106" spans="1:7">
      <c r="A106" s="226" t="s">
        <v>173</v>
      </c>
      <c r="B106" s="227" t="s">
        <v>422</v>
      </c>
      <c r="C106" s="224"/>
      <c r="G106" s="239">
        <v>6667</v>
      </c>
    </row>
    <row r="107" spans="1:7">
      <c r="A107" s="226" t="s">
        <v>185</v>
      </c>
      <c r="B107" s="227" t="s">
        <v>423</v>
      </c>
      <c r="C107" s="224"/>
      <c r="G107" s="239">
        <v>6971</v>
      </c>
    </row>
    <row r="108" spans="1:7">
      <c r="A108" s="226" t="s">
        <v>193</v>
      </c>
      <c r="B108" s="227" t="s">
        <v>424</v>
      </c>
      <c r="C108" s="224"/>
      <c r="G108" s="239">
        <v>5836</v>
      </c>
    </row>
    <row r="109" spans="1:7">
      <c r="A109" s="226" t="s">
        <v>145</v>
      </c>
      <c r="B109" s="227" t="s">
        <v>425</v>
      </c>
      <c r="C109" s="224"/>
      <c r="G109" s="238">
        <v>536</v>
      </c>
    </row>
    <row r="110" spans="1:7">
      <c r="A110" s="226" t="s">
        <v>146</v>
      </c>
      <c r="B110" s="227" t="s">
        <v>426</v>
      </c>
      <c r="C110" s="224"/>
      <c r="G110" s="238">
        <v>808</v>
      </c>
    </row>
    <row r="111" spans="1:7">
      <c r="A111" s="226" t="s">
        <v>552</v>
      </c>
      <c r="B111" s="227" t="s">
        <v>582</v>
      </c>
      <c r="C111" s="224"/>
      <c r="G111" s="239">
        <v>1099</v>
      </c>
    </row>
    <row r="112" spans="1:7">
      <c r="A112" s="226" t="s">
        <v>111</v>
      </c>
      <c r="B112" s="227" t="s">
        <v>427</v>
      </c>
      <c r="C112" s="224"/>
      <c r="G112" s="239">
        <v>1552</v>
      </c>
    </row>
    <row r="113" spans="1:7">
      <c r="A113" s="226" t="s">
        <v>116</v>
      </c>
      <c r="B113" s="227" t="s">
        <v>428</v>
      </c>
      <c r="C113" s="224"/>
      <c r="G113" s="239">
        <v>1552</v>
      </c>
    </row>
    <row r="114" spans="1:7">
      <c r="A114" s="226" t="s">
        <v>550</v>
      </c>
      <c r="B114" s="227" t="s">
        <v>580</v>
      </c>
      <c r="C114" s="224"/>
      <c r="G114" s="238">
        <v>627</v>
      </c>
    </row>
    <row r="115" spans="1:7">
      <c r="A115" s="226" t="s">
        <v>551</v>
      </c>
      <c r="B115" s="227" t="s">
        <v>581</v>
      </c>
      <c r="C115" s="224"/>
      <c r="G115" s="238">
        <v>658</v>
      </c>
    </row>
    <row r="116" spans="1:7">
      <c r="A116" s="226" t="s">
        <v>553</v>
      </c>
      <c r="B116" s="227" t="s">
        <v>583</v>
      </c>
      <c r="C116" s="224"/>
      <c r="G116" s="239">
        <v>1245</v>
      </c>
    </row>
    <row r="117" spans="1:7">
      <c r="A117" s="226" t="s">
        <v>554</v>
      </c>
      <c r="B117" s="227" t="s">
        <v>584</v>
      </c>
      <c r="C117" s="224"/>
      <c r="G117" s="239">
        <v>1392</v>
      </c>
    </row>
    <row r="118" spans="1:7">
      <c r="A118" s="226" t="s">
        <v>118</v>
      </c>
      <c r="B118" s="227" t="s">
        <v>429</v>
      </c>
      <c r="C118" s="224"/>
      <c r="G118" s="239">
        <v>1758</v>
      </c>
    </row>
    <row r="119" spans="1:7">
      <c r="A119" s="230" t="s">
        <v>122</v>
      </c>
      <c r="B119" s="234" t="s">
        <v>430</v>
      </c>
      <c r="C119" s="224"/>
      <c r="G119" s="239">
        <v>3747</v>
      </c>
    </row>
    <row r="120" spans="1:7">
      <c r="A120" s="226" t="s">
        <v>92</v>
      </c>
      <c r="B120" s="227" t="s">
        <v>431</v>
      </c>
      <c r="C120" s="224"/>
      <c r="G120" s="239">
        <v>2119</v>
      </c>
    </row>
    <row r="121" spans="1:7">
      <c r="A121" s="226" t="s">
        <v>101</v>
      </c>
      <c r="B121" s="227" t="s">
        <v>432</v>
      </c>
      <c r="C121" s="224"/>
      <c r="G121" s="239">
        <v>2119</v>
      </c>
    </row>
    <row r="122" spans="1:7">
      <c r="A122" s="226" t="s">
        <v>60</v>
      </c>
      <c r="B122" s="227" t="s">
        <v>433</v>
      </c>
      <c r="C122" s="224"/>
      <c r="G122" s="239">
        <v>1113</v>
      </c>
    </row>
    <row r="123" spans="1:7">
      <c r="A123" s="235" t="s">
        <v>36</v>
      </c>
      <c r="B123" s="227" t="s">
        <v>434</v>
      </c>
      <c r="C123" s="224"/>
      <c r="G123" s="239">
        <v>3968</v>
      </c>
    </row>
    <row r="124" spans="1:7">
      <c r="A124" s="226" t="s">
        <v>43</v>
      </c>
      <c r="B124" s="227" t="s">
        <v>435</v>
      </c>
      <c r="C124" s="224"/>
      <c r="G124" s="239">
        <v>4783</v>
      </c>
    </row>
    <row r="125" spans="1:7">
      <c r="A125" s="226" t="s">
        <v>161</v>
      </c>
      <c r="B125" s="227" t="s">
        <v>436</v>
      </c>
      <c r="C125" s="224"/>
      <c r="G125" s="238">
        <v>871</v>
      </c>
    </row>
    <row r="126" spans="1:7">
      <c r="A126" s="226" t="s">
        <v>242</v>
      </c>
      <c r="B126" s="227" t="s">
        <v>437</v>
      </c>
      <c r="C126" s="224"/>
      <c r="G126" s="239">
        <v>1509</v>
      </c>
    </row>
    <row r="127" spans="1:7">
      <c r="A127" s="226" t="s">
        <v>244</v>
      </c>
      <c r="B127" s="227" t="s">
        <v>511</v>
      </c>
      <c r="C127" s="224"/>
      <c r="G127" s="239">
        <v>3324</v>
      </c>
    </row>
    <row r="128" spans="1:7">
      <c r="A128" s="226" t="s">
        <v>276</v>
      </c>
      <c r="B128" s="227" t="s">
        <v>438</v>
      </c>
      <c r="C128" s="224"/>
      <c r="G128" s="239">
        <v>2484</v>
      </c>
    </row>
    <row r="129" spans="1:7">
      <c r="A129" s="226" t="s">
        <v>312</v>
      </c>
      <c r="B129" s="227" t="s">
        <v>439</v>
      </c>
      <c r="C129" s="224"/>
      <c r="G129" s="239">
        <v>3578</v>
      </c>
    </row>
    <row r="130" spans="1:7">
      <c r="A130" s="226" t="s">
        <v>316</v>
      </c>
      <c r="B130" s="227" t="s">
        <v>440</v>
      </c>
      <c r="C130" s="224"/>
      <c r="G130" s="239">
        <v>2911</v>
      </c>
    </row>
    <row r="131" spans="1:7">
      <c r="A131" s="226" t="s">
        <v>558</v>
      </c>
      <c r="B131" s="227" t="s">
        <v>585</v>
      </c>
      <c r="C131" s="224"/>
      <c r="G131" s="239">
        <v>2109</v>
      </c>
    </row>
    <row r="132" spans="1:7">
      <c r="A132" s="226" t="s">
        <v>565</v>
      </c>
      <c r="B132" s="227" t="s">
        <v>590</v>
      </c>
      <c r="C132" s="224"/>
      <c r="G132" s="239">
        <v>2996</v>
      </c>
    </row>
    <row r="133" spans="1:7">
      <c r="A133" s="226" t="s">
        <v>323</v>
      </c>
      <c r="B133" s="227" t="s">
        <v>441</v>
      </c>
      <c r="C133" s="224"/>
      <c r="G133" s="239">
        <v>2033</v>
      </c>
    </row>
    <row r="134" spans="1:7">
      <c r="A134" s="226" t="s">
        <v>324</v>
      </c>
      <c r="B134" s="227" t="s">
        <v>442</v>
      </c>
      <c r="C134" s="224"/>
      <c r="G134" s="239">
        <v>1414</v>
      </c>
    </row>
    <row r="135" spans="1:7">
      <c r="A135" s="226" t="s">
        <v>325</v>
      </c>
      <c r="B135" s="227" t="s">
        <v>443</v>
      </c>
      <c r="C135" s="224"/>
      <c r="G135" s="239">
        <v>2018</v>
      </c>
    </row>
    <row r="136" spans="1:7">
      <c r="A136" s="226" t="s">
        <v>326</v>
      </c>
      <c r="B136" s="227" t="s">
        <v>444</v>
      </c>
      <c r="C136" s="224"/>
      <c r="G136" s="239">
        <v>1403</v>
      </c>
    </row>
    <row r="137" spans="1:7">
      <c r="A137" s="226" t="s">
        <v>125</v>
      </c>
      <c r="B137" s="227" t="s">
        <v>445</v>
      </c>
      <c r="C137" s="224"/>
      <c r="G137" s="239">
        <v>4400</v>
      </c>
    </row>
    <row r="138" spans="1:7">
      <c r="A138" s="231" t="s">
        <v>535</v>
      </c>
      <c r="B138" s="236" t="s">
        <v>536</v>
      </c>
      <c r="C138" s="224"/>
      <c r="G138" s="239">
        <v>5157</v>
      </c>
    </row>
    <row r="139" spans="1:7">
      <c r="A139" s="226" t="s">
        <v>141</v>
      </c>
      <c r="B139" s="227" t="s">
        <v>446</v>
      </c>
      <c r="C139" s="224"/>
      <c r="G139" s="239">
        <v>1191</v>
      </c>
    </row>
    <row r="140" spans="1:7">
      <c r="A140" s="226" t="s">
        <v>293</v>
      </c>
      <c r="B140" s="227" t="s">
        <v>447</v>
      </c>
      <c r="C140" s="224"/>
      <c r="G140" s="238">
        <v>674</v>
      </c>
    </row>
    <row r="141" spans="1:7">
      <c r="A141" s="226" t="s">
        <v>297</v>
      </c>
      <c r="B141" s="227" t="s">
        <v>448</v>
      </c>
      <c r="C141" s="224"/>
      <c r="G141" s="239">
        <v>1080</v>
      </c>
    </row>
    <row r="142" spans="1:7">
      <c r="A142" s="235" t="s">
        <v>285</v>
      </c>
      <c r="B142" s="227" t="s">
        <v>449</v>
      </c>
      <c r="C142" s="224"/>
      <c r="G142" s="238">
        <v>903</v>
      </c>
    </row>
    <row r="143" spans="1:7">
      <c r="A143" s="226" t="s">
        <v>289</v>
      </c>
      <c r="B143" s="227" t="s">
        <v>450</v>
      </c>
      <c r="C143" s="224"/>
      <c r="G143" s="239">
        <v>2388</v>
      </c>
    </row>
    <row r="144" spans="1:7">
      <c r="A144" s="226" t="s">
        <v>260</v>
      </c>
      <c r="B144" s="227" t="s">
        <v>451</v>
      </c>
      <c r="C144" s="224"/>
      <c r="G144" s="239">
        <v>1474</v>
      </c>
    </row>
    <row r="145" spans="1:7">
      <c r="A145" s="226" t="s">
        <v>265</v>
      </c>
      <c r="B145" s="227" t="s">
        <v>452</v>
      </c>
      <c r="C145" s="224"/>
      <c r="G145" s="239">
        <v>2794</v>
      </c>
    </row>
    <row r="146" spans="1:7">
      <c r="A146" s="226" t="s">
        <v>268</v>
      </c>
      <c r="B146" s="227" t="s">
        <v>453</v>
      </c>
      <c r="C146" s="224"/>
      <c r="G146" s="239">
        <v>2794</v>
      </c>
    </row>
    <row r="147" spans="1:7">
      <c r="A147" s="226" t="s">
        <v>271</v>
      </c>
      <c r="B147" s="227" t="s">
        <v>454</v>
      </c>
      <c r="C147" s="224"/>
      <c r="G147" s="239">
        <v>3405</v>
      </c>
    </row>
    <row r="148" spans="1:7">
      <c r="A148" s="226" t="s">
        <v>273</v>
      </c>
      <c r="B148" s="227" t="s">
        <v>455</v>
      </c>
      <c r="C148" s="224"/>
      <c r="G148" s="239">
        <v>3405</v>
      </c>
    </row>
    <row r="149" spans="1:7">
      <c r="A149" s="226" t="s">
        <v>58</v>
      </c>
      <c r="B149" s="227" t="s">
        <v>456</v>
      </c>
      <c r="C149" s="224"/>
      <c r="G149" s="239">
        <v>1231</v>
      </c>
    </row>
    <row r="150" spans="1:7">
      <c r="A150" s="226" t="s">
        <v>27</v>
      </c>
      <c r="B150" s="227" t="s">
        <v>457</v>
      </c>
      <c r="C150" s="224"/>
      <c r="G150" s="239">
        <v>2394</v>
      </c>
    </row>
    <row r="151" spans="1:7">
      <c r="A151" s="226" t="s">
        <v>199</v>
      </c>
      <c r="B151" s="227" t="s">
        <v>458</v>
      </c>
      <c r="C151" s="224"/>
      <c r="G151" s="239">
        <v>4825</v>
      </c>
    </row>
    <row r="152" spans="1:7">
      <c r="A152" s="226" t="s">
        <v>259</v>
      </c>
      <c r="B152" s="227" t="s">
        <v>459</v>
      </c>
      <c r="C152" s="224"/>
      <c r="G152" s="239">
        <v>2846</v>
      </c>
    </row>
    <row r="153" spans="1:7">
      <c r="A153" s="226" t="s">
        <v>52</v>
      </c>
      <c r="B153" s="227" t="s">
        <v>460</v>
      </c>
      <c r="C153" s="224"/>
      <c r="G153" s="239">
        <v>2281</v>
      </c>
    </row>
    <row r="154" spans="1:7">
      <c r="A154" s="226" t="s">
        <v>87</v>
      </c>
      <c r="B154" s="227" t="s">
        <v>461</v>
      </c>
      <c r="C154" s="224"/>
      <c r="G154" s="239">
        <v>3079</v>
      </c>
    </row>
    <row r="155" spans="1:7">
      <c r="A155" s="226" t="s">
        <v>49</v>
      </c>
      <c r="B155" s="227" t="s">
        <v>462</v>
      </c>
      <c r="C155" s="224"/>
      <c r="G155" s="239">
        <v>2526</v>
      </c>
    </row>
    <row r="156" spans="1:7">
      <c r="A156" s="226" t="s">
        <v>51</v>
      </c>
      <c r="B156" s="227" t="s">
        <v>463</v>
      </c>
      <c r="C156" s="224"/>
      <c r="G156" s="239">
        <v>2850</v>
      </c>
    </row>
    <row r="157" spans="1:7">
      <c r="A157" s="226" t="s">
        <v>264</v>
      </c>
      <c r="B157" s="227" t="s">
        <v>464</v>
      </c>
      <c r="C157" s="224"/>
      <c r="G157" s="239">
        <v>2562</v>
      </c>
    </row>
    <row r="158" spans="1:7">
      <c r="A158" s="226" t="s">
        <v>270</v>
      </c>
      <c r="B158" s="227" t="s">
        <v>465</v>
      </c>
      <c r="C158" s="224"/>
      <c r="G158" s="239">
        <v>2808</v>
      </c>
    </row>
    <row r="159" spans="1:7">
      <c r="A159" s="226" t="s">
        <v>56</v>
      </c>
      <c r="B159" s="227" t="s">
        <v>466</v>
      </c>
      <c r="C159" s="224"/>
      <c r="G159" s="239">
        <v>5496</v>
      </c>
    </row>
    <row r="160" spans="1:7">
      <c r="A160" s="226" t="s">
        <v>68</v>
      </c>
      <c r="B160" s="227" t="s">
        <v>467</v>
      </c>
      <c r="C160" s="224"/>
      <c r="G160" s="239">
        <v>2243</v>
      </c>
    </row>
    <row r="161" spans="1:7">
      <c r="A161" s="226" t="s">
        <v>81</v>
      </c>
      <c r="B161" s="227" t="s">
        <v>468</v>
      </c>
      <c r="C161" s="224"/>
      <c r="G161" s="239">
        <v>1936</v>
      </c>
    </row>
    <row r="162" spans="1:7">
      <c r="A162" s="226" t="s">
        <v>294</v>
      </c>
      <c r="B162" s="227" t="s">
        <v>469</v>
      </c>
      <c r="C162" s="224"/>
      <c r="G162" s="238">
        <v>572</v>
      </c>
    </row>
    <row r="163" spans="1:7">
      <c r="A163" s="226" t="s">
        <v>298</v>
      </c>
      <c r="B163" s="227" t="s">
        <v>470</v>
      </c>
      <c r="C163" s="224"/>
      <c r="G163" s="239">
        <v>1158</v>
      </c>
    </row>
    <row r="164" spans="1:7">
      <c r="A164" s="226" t="s">
        <v>286</v>
      </c>
      <c r="B164" s="227" t="s">
        <v>471</v>
      </c>
      <c r="C164" s="224"/>
      <c r="G164" s="238">
        <v>900</v>
      </c>
    </row>
    <row r="165" spans="1:7">
      <c r="A165" s="226" t="s">
        <v>290</v>
      </c>
      <c r="B165" s="227" t="s">
        <v>472</v>
      </c>
      <c r="C165" s="224"/>
      <c r="G165" s="239">
        <v>1807</v>
      </c>
    </row>
    <row r="166" spans="1:7">
      <c r="A166" s="235" t="s">
        <v>305</v>
      </c>
      <c r="B166" s="227" t="s">
        <v>473</v>
      </c>
      <c r="C166" s="224"/>
      <c r="G166" s="238">
        <v>683</v>
      </c>
    </row>
    <row r="167" spans="1:7">
      <c r="A167" s="226" t="s">
        <v>29</v>
      </c>
      <c r="B167" s="227" t="s">
        <v>474</v>
      </c>
      <c r="C167" s="224"/>
      <c r="G167" s="239">
        <v>2988</v>
      </c>
    </row>
    <row r="168" spans="1:7">
      <c r="A168" s="226" t="s">
        <v>33</v>
      </c>
      <c r="B168" s="227" t="s">
        <v>475</v>
      </c>
      <c r="C168" s="224"/>
      <c r="G168" s="239">
        <v>4276</v>
      </c>
    </row>
    <row r="169" spans="1:7">
      <c r="A169" s="226" t="s">
        <v>163</v>
      </c>
      <c r="B169" s="227" t="s">
        <v>476</v>
      </c>
      <c r="C169" s="224"/>
      <c r="G169" s="238">
        <v>690</v>
      </c>
    </row>
    <row r="170" spans="1:7">
      <c r="A170" s="226" t="s">
        <v>308</v>
      </c>
      <c r="B170" s="227" t="s">
        <v>477</v>
      </c>
      <c r="C170" s="224"/>
      <c r="G170" s="238">
        <v>420</v>
      </c>
    </row>
    <row r="171" spans="1:7">
      <c r="A171" s="226" t="s">
        <v>114</v>
      </c>
      <c r="B171" s="227" t="s">
        <v>478</v>
      </c>
      <c r="C171" s="224"/>
      <c r="G171" s="239">
        <v>1899</v>
      </c>
    </row>
    <row r="172" spans="1:7">
      <c r="A172" s="226" t="s">
        <v>45</v>
      </c>
      <c r="B172" s="227" t="s">
        <v>479</v>
      </c>
      <c r="C172" s="224"/>
      <c r="G172" s="238">
        <v>728</v>
      </c>
    </row>
    <row r="173" spans="1:7">
      <c r="A173" s="226" t="s">
        <v>22</v>
      </c>
      <c r="B173" s="227" t="s">
        <v>480</v>
      </c>
      <c r="C173" s="224"/>
      <c r="G173" s="239">
        <v>1204</v>
      </c>
    </row>
    <row r="174" spans="1:7">
      <c r="A174" s="226" t="s">
        <v>96</v>
      </c>
      <c r="B174" s="227" t="s">
        <v>481</v>
      </c>
      <c r="C174" s="224"/>
      <c r="G174" s="239">
        <v>1286</v>
      </c>
    </row>
    <row r="175" spans="1:7">
      <c r="A175" s="226" t="s">
        <v>130</v>
      </c>
      <c r="B175" s="227" t="s">
        <v>482</v>
      </c>
      <c r="C175" s="224"/>
      <c r="G175" s="238">
        <v>516</v>
      </c>
    </row>
    <row r="176" spans="1:7">
      <c r="A176" s="226" t="s">
        <v>157</v>
      </c>
      <c r="B176" s="227" t="s">
        <v>483</v>
      </c>
      <c r="C176" s="224"/>
      <c r="G176" s="238">
        <v>368</v>
      </c>
    </row>
    <row r="177" spans="1:7">
      <c r="A177" s="226" t="s">
        <v>187</v>
      </c>
      <c r="B177" s="227" t="s">
        <v>484</v>
      </c>
      <c r="C177" s="224"/>
      <c r="G177" s="238">
        <v>581</v>
      </c>
    </row>
    <row r="178" spans="1:7">
      <c r="A178" s="226" t="s">
        <v>40</v>
      </c>
      <c r="B178" s="227" t="s">
        <v>485</v>
      </c>
      <c r="C178" s="224"/>
      <c r="G178" s="238">
        <v>577</v>
      </c>
    </row>
    <row r="179" spans="1:7">
      <c r="A179" s="226" t="s">
        <v>136</v>
      </c>
      <c r="B179" s="227" t="s">
        <v>486</v>
      </c>
      <c r="C179" s="224"/>
      <c r="G179" s="238">
        <v>686</v>
      </c>
    </row>
    <row r="180" spans="1:7">
      <c r="A180" s="222" t="s">
        <v>524</v>
      </c>
      <c r="B180" s="237" t="s">
        <v>533</v>
      </c>
      <c r="C180" s="224"/>
      <c r="G180" s="239">
        <v>3522</v>
      </c>
    </row>
    <row r="181" spans="1:7">
      <c r="A181" s="226" t="s">
        <v>546</v>
      </c>
      <c r="B181" s="227" t="s">
        <v>577</v>
      </c>
      <c r="C181" s="224"/>
      <c r="G181" s="238">
        <v>581</v>
      </c>
    </row>
    <row r="182" spans="1:7">
      <c r="A182" s="226" t="s">
        <v>11</v>
      </c>
      <c r="B182" s="227" t="s">
        <v>487</v>
      </c>
      <c r="C182" s="224"/>
      <c r="G182" s="239">
        <v>1343</v>
      </c>
    </row>
    <row r="183" spans="1:7">
      <c r="A183" s="226" t="s">
        <v>83</v>
      </c>
      <c r="B183" s="227" t="s">
        <v>488</v>
      </c>
      <c r="C183" s="224"/>
      <c r="G183" s="239">
        <v>1831</v>
      </c>
    </row>
    <row r="184" spans="1:7">
      <c r="A184" s="226" t="s">
        <v>46</v>
      </c>
      <c r="B184" s="227" t="s">
        <v>512</v>
      </c>
      <c r="C184" s="224"/>
      <c r="G184" s="239">
        <v>1867</v>
      </c>
    </row>
    <row r="185" spans="1:7">
      <c r="A185" s="226" t="s">
        <v>24</v>
      </c>
      <c r="B185" s="227" t="s">
        <v>513</v>
      </c>
      <c r="C185" s="224"/>
      <c r="G185" s="239">
        <v>3900</v>
      </c>
    </row>
    <row r="186" spans="1:7">
      <c r="A186" s="226" t="s">
        <v>97</v>
      </c>
      <c r="B186" s="227" t="s">
        <v>514</v>
      </c>
      <c r="C186" s="224"/>
      <c r="G186" s="239">
        <v>3620</v>
      </c>
    </row>
    <row r="187" spans="1:7">
      <c r="A187" s="226" t="s">
        <v>132</v>
      </c>
      <c r="B187" s="227" t="s">
        <v>515</v>
      </c>
      <c r="C187" s="224"/>
      <c r="G187" s="238">
        <v>911</v>
      </c>
    </row>
    <row r="188" spans="1:7">
      <c r="A188" s="226" t="s">
        <v>158</v>
      </c>
      <c r="B188" s="227" t="s">
        <v>516</v>
      </c>
      <c r="C188" s="224"/>
      <c r="G188" s="238">
        <v>738</v>
      </c>
    </row>
    <row r="189" spans="1:7">
      <c r="A189" s="226" t="s">
        <v>190</v>
      </c>
      <c r="B189" s="227" t="s">
        <v>517</v>
      </c>
      <c r="C189" s="224"/>
      <c r="G189" s="239">
        <v>1471</v>
      </c>
    </row>
    <row r="190" spans="1:7">
      <c r="A190" s="226" t="s">
        <v>41</v>
      </c>
      <c r="B190" s="227" t="s">
        <v>518</v>
      </c>
      <c r="C190" s="224"/>
      <c r="G190" s="239">
        <v>1329</v>
      </c>
    </row>
    <row r="191" spans="1:7">
      <c r="A191" s="226" t="s">
        <v>137</v>
      </c>
      <c r="B191" s="227" t="s">
        <v>519</v>
      </c>
      <c r="C191" s="224"/>
      <c r="G191" s="239">
        <v>1522</v>
      </c>
    </row>
    <row r="192" spans="1:7">
      <c r="A192" s="222" t="s">
        <v>525</v>
      </c>
      <c r="B192" s="237" t="s">
        <v>534</v>
      </c>
      <c r="C192" s="224"/>
      <c r="G192" s="239">
        <v>4030</v>
      </c>
    </row>
    <row r="193" spans="1:7">
      <c r="A193" s="226" t="s">
        <v>547</v>
      </c>
      <c r="B193" s="227" t="s">
        <v>578</v>
      </c>
      <c r="C193" s="224"/>
      <c r="G193" s="239">
        <v>1231</v>
      </c>
    </row>
    <row r="194" spans="1:7">
      <c r="A194" s="226" t="s">
        <v>13</v>
      </c>
      <c r="B194" s="227" t="s">
        <v>520</v>
      </c>
      <c r="C194" s="224"/>
      <c r="G194" s="239">
        <v>4044</v>
      </c>
    </row>
    <row r="195" spans="1:7">
      <c r="A195" s="226" t="s">
        <v>84</v>
      </c>
      <c r="B195" s="227" t="s">
        <v>521</v>
      </c>
      <c r="C195" s="224"/>
      <c r="G195" s="239">
        <v>3567</v>
      </c>
    </row>
    <row r="196" spans="1:7">
      <c r="A196" s="226" t="s">
        <v>104</v>
      </c>
      <c r="B196" s="227" t="s">
        <v>489</v>
      </c>
      <c r="C196" s="224"/>
      <c r="G196" s="239">
        <v>3511</v>
      </c>
    </row>
    <row r="197" spans="1:7">
      <c r="A197" s="226" t="s">
        <v>106</v>
      </c>
      <c r="B197" s="227" t="s">
        <v>490</v>
      </c>
      <c r="C197" s="224"/>
      <c r="G197" s="239">
        <v>3485</v>
      </c>
    </row>
    <row r="198" spans="1:7">
      <c r="A198" s="226" t="s">
        <v>108</v>
      </c>
      <c r="B198" s="227" t="s">
        <v>491</v>
      </c>
      <c r="C198" s="224"/>
      <c r="G198" s="239">
        <v>3485</v>
      </c>
    </row>
    <row r="199" spans="1:7">
      <c r="A199" s="226" t="s">
        <v>201</v>
      </c>
      <c r="B199" s="227" t="s">
        <v>492</v>
      </c>
      <c r="C199" s="224"/>
      <c r="G199" s="239">
        <v>4194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Прайс!</vt:lpstr>
      <vt:lpstr>Артикулы и цены</vt:lpstr>
      <vt:lpstr>'Прайс!'!Заголовки_для_печати</vt:lpstr>
      <vt:lpstr>'Прайс!'!Область_печати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веримейчик</dc:creator>
  <cp:lastModifiedBy>KSV2</cp:lastModifiedBy>
  <cp:lastPrinted>2017-07-27T14:02:35Z</cp:lastPrinted>
  <dcterms:created xsi:type="dcterms:W3CDTF">2013-12-18T10:07:17Z</dcterms:created>
  <dcterms:modified xsi:type="dcterms:W3CDTF">2018-09-20T14:03:08Z</dcterms:modified>
</cp:coreProperties>
</file>