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804" activeTab="1"/>
  </bookViews>
  <sheets>
    <sheet name="Мальчики Лето" sheetId="1" r:id="rId1"/>
    <sheet name="Мальчики Осень-Зима" sheetId="2" r:id="rId2"/>
    <sheet name="Девочки Осень-Зима" sheetId="3" r:id="rId3"/>
    <sheet name="Девочки Лето" sheetId="4" r:id="rId4"/>
    <sheet name="Малыш-Зима" sheetId="5" r:id="rId5"/>
    <sheet name="Малыши" sheetId="6" r:id="rId6"/>
    <sheet name="Дождь.зонты" sheetId="7" r:id="rId7"/>
    <sheet name="Резин.сапоги" sheetId="8" r:id="rId8"/>
    <sheet name="Лист1" sheetId="9" r:id="rId9"/>
  </sheets>
  <externalReferences>
    <externalReference r:id="rId12"/>
  </externalReferences>
  <definedNames>
    <definedName name="_xlnm._FilterDatabase" localSheetId="3" hidden="1">'Девочки Лето'!$A$1:$Y$66</definedName>
    <definedName name="_xlnm._FilterDatabase" localSheetId="2" hidden="1">'Девочки Осень-Зима'!$A$1:$S$100</definedName>
    <definedName name="_xlnm._FilterDatabase" localSheetId="6" hidden="1">'Дождь.зонты'!$A$1:$M$54</definedName>
    <definedName name="_xlnm._FilterDatabase" localSheetId="4" hidden="1">'Малыш-Зима'!$A$1:$T$66</definedName>
    <definedName name="_xlnm._FilterDatabase" localSheetId="5" hidden="1">'Малыши'!$A$1:$T$144</definedName>
    <definedName name="_xlnm._FilterDatabase" localSheetId="0" hidden="1">'Мальчики Лето'!$A$1:$Y$92</definedName>
    <definedName name="_xlnm._FilterDatabase" localSheetId="1" hidden="1">'Мальчики Осень-Зима'!$A$1:$R$46</definedName>
    <definedName name="_xlnm._FilterDatabase" localSheetId="7" hidden="1">'Резин.сапоги'!$A$1:$U$55</definedName>
  </definedNames>
  <calcPr fullCalcOnLoad="1"/>
</workbook>
</file>

<file path=xl/sharedStrings.xml><?xml version="1.0" encoding="utf-8"?>
<sst xmlns="http://schemas.openxmlformats.org/spreadsheetml/2006/main" count="1825" uniqueCount="510">
  <si>
    <t>Артикул 
для заказа</t>
  </si>
  <si>
    <r>
      <t xml:space="preserve">Артикул
 c сайта </t>
    </r>
    <r>
      <rPr>
        <b/>
        <sz val="9"/>
        <color indexed="10"/>
        <rFont val="Arial Cyr"/>
        <family val="0"/>
      </rPr>
      <t>( в заказе не пишем)</t>
    </r>
  </si>
  <si>
    <t>Наименование
 товара</t>
  </si>
  <si>
    <t>Размерная сетка</t>
  </si>
  <si>
    <t>Цвет</t>
  </si>
  <si>
    <t>Размер</t>
  </si>
  <si>
    <t>Детская обувь Мальчики</t>
  </si>
  <si>
    <t>Длина стельки</t>
  </si>
  <si>
    <t>Детские сандали  из натуральной кожи на липучке с эргономичной резиновой подошвой</t>
  </si>
  <si>
    <t>черный, коричневый, сине-желтый, коричнево-желтый, голубой-белый
 сине-желтый, коричневый</t>
  </si>
  <si>
    <t>синий, серый, темно-синий</t>
  </si>
  <si>
    <t>темно-синий, синий, зелено-желтый, серый, серый-зеленый, серый-оранжевый</t>
  </si>
  <si>
    <t>черный,красный,синий</t>
  </si>
  <si>
    <t>серый,синий</t>
  </si>
  <si>
    <t>лето</t>
  </si>
  <si>
    <t>Моккасины эко кожа</t>
  </si>
  <si>
    <t>Весна -Осень</t>
  </si>
  <si>
    <t>белый,желтый,синий</t>
  </si>
  <si>
    <t>темно-синий,желтый, зеленый</t>
  </si>
  <si>
    <t>Кроссовки детские дышашие, верх -сетка</t>
  </si>
  <si>
    <t>красный, синий</t>
  </si>
  <si>
    <t>Детская обувь Девочки</t>
  </si>
  <si>
    <t>Детские сандали  на липучке, материал эко-кожа</t>
  </si>
  <si>
    <t>красный,желтый,синий</t>
  </si>
  <si>
    <t>Детская обувь Малыш мальчик</t>
  </si>
  <si>
    <t>Кроссовки детские дышашие, верх -сетка, материал эко-кожа</t>
  </si>
  <si>
    <t>синий, бирюзовый</t>
  </si>
  <si>
    <t>розовый</t>
  </si>
  <si>
    <t>серо-голубой, серо-красный, темно-зеленый, синий, зеленый</t>
  </si>
  <si>
    <t>синий,красный,желтый</t>
  </si>
  <si>
    <t>фиолетовый,синий,черный</t>
  </si>
  <si>
    <t>черный,синий</t>
  </si>
  <si>
    <t>белый</t>
  </si>
  <si>
    <t>красный,темно-синий</t>
  </si>
  <si>
    <t>синий, ярко-зеленый</t>
  </si>
  <si>
    <t>Детские босоножки из натуральной кожи на липучке с эргономической подошвой</t>
  </si>
  <si>
    <t>розовый, коралловый, красный</t>
  </si>
  <si>
    <t>Детские дышащие кроссовки на липучках из искуственной кожи</t>
  </si>
  <si>
    <t>белый, розовый</t>
  </si>
  <si>
    <t>Детские босоножки на липучке из искуственной кожи</t>
  </si>
  <si>
    <t>оранжевый, красный</t>
  </si>
  <si>
    <t>Детские туфельки из эко кожи на липучке с очень удобной гибкой подошвой</t>
  </si>
  <si>
    <t>белый, розовый, красный</t>
  </si>
  <si>
    <t xml:space="preserve">Кеды детские дышащие на липучках внутри кожа, снаружи экокожа </t>
  </si>
  <si>
    <t>белые с рисунком</t>
  </si>
  <si>
    <t>Детские летние дышащие кроссовки</t>
  </si>
  <si>
    <t>розовые</t>
  </si>
  <si>
    <t>Детские босоножки из эко кожи на липучке с удобной гибкой подошвой на каблучке</t>
  </si>
  <si>
    <t>белый, розовый, желтый</t>
  </si>
  <si>
    <t>Детские дышащие летние кроссовки</t>
  </si>
  <si>
    <t>Детские дышащие летние кроссовки на липучках с удобной подошвой</t>
  </si>
  <si>
    <t>светло-розовый, красный</t>
  </si>
  <si>
    <t>Детские сандали из натуральной кожи на липучке с эргономичной резиновой подошвой</t>
  </si>
  <si>
    <t>розовый, красный</t>
  </si>
  <si>
    <t>Детские светящиеся сандали на липучке внутри натуральная кожа сраружи искуственная с эргономичной резиновой подошвой</t>
  </si>
  <si>
    <t>Детские босоножки из эко кожи на липучке с удобной гибкой подошвой</t>
  </si>
  <si>
    <t>нежно-розовый, малиновый</t>
  </si>
  <si>
    <t>Детские сандали из натуральной кожи на липучке</t>
  </si>
  <si>
    <t>белый, розовый, красный, ярко-розовый</t>
  </si>
  <si>
    <t>розовый, арбуз</t>
  </si>
  <si>
    <t>белый, розовый, фиолетовый</t>
  </si>
  <si>
    <t>2638XH</t>
  </si>
  <si>
    <t>Детские сандали из натуральной кожи на липучке с цветком</t>
  </si>
  <si>
    <t>белый с голубым, розовый с голубым, красный с голубым</t>
  </si>
  <si>
    <t>белый, розовый, бордовый, зеленый</t>
  </si>
  <si>
    <t>662DK</t>
  </si>
  <si>
    <t>Детские дышащие кроссовки на липучке</t>
  </si>
  <si>
    <t>синий</t>
  </si>
  <si>
    <t>BBY17Z8799</t>
  </si>
  <si>
    <t>Детские текстильные тапочки-кеды для мальчиков с защитой носа</t>
  </si>
  <si>
    <t>Детские светящиеся сандали из натуральной кожи на липучке с комфортной удобной подошвой</t>
  </si>
  <si>
    <t>нежно-розовый, ярко-розовый</t>
  </si>
  <si>
    <t>розовый, белый, малиновый, красный</t>
  </si>
  <si>
    <t>Детские светящиеся сандали из натуральной кожи на липучке с эргономичной резиновой подошвой</t>
  </si>
  <si>
    <t>белый, зеленый, розовый</t>
  </si>
  <si>
    <t>белый, нежно-розовый, ярко-розовый</t>
  </si>
  <si>
    <t>малиновый</t>
  </si>
  <si>
    <t>815DK</t>
  </si>
  <si>
    <t>Детские ботинки для девочки на весну-осень из натуральной кожи на молнии и шнуровке</t>
  </si>
  <si>
    <t>белый, розовый, черный</t>
  </si>
  <si>
    <t>Кожаная обувь -DK</t>
  </si>
  <si>
    <t>Детские туфли для девочки из натуральной кожи на липучке</t>
  </si>
  <si>
    <t>15626DK</t>
  </si>
  <si>
    <t>белый, красный, черный</t>
  </si>
  <si>
    <t>808DK</t>
  </si>
  <si>
    <t>Детские полуботинки для девочки из натуральной кожи на липучке</t>
  </si>
  <si>
    <t>нежно-розовый, ярко-розовый, черный</t>
  </si>
  <si>
    <t>Детские полуботиночки для девочки из натуральной кожи на липучке</t>
  </si>
  <si>
    <t>красный, черный</t>
  </si>
  <si>
    <t>661-ДК</t>
  </si>
  <si>
    <t>Детские туфельки из натуральной кожи для девочки на липучке</t>
  </si>
  <si>
    <t>черный</t>
  </si>
  <si>
    <t>Кожа Crocs 15828DK</t>
  </si>
  <si>
    <t>С размерами запуталась</t>
  </si>
  <si>
    <t>Детские туфельки из замши для девочки на липучке</t>
  </si>
  <si>
    <t>бордовый, черный</t>
  </si>
  <si>
    <t>Детские туфельки из натуральной кожи для девочки на липучке с бантиком</t>
  </si>
  <si>
    <t>белый, розовый, нежно-голубой, бордовый, черный</t>
  </si>
  <si>
    <t>б/н</t>
  </si>
  <si>
    <t>Детские туфельки для девочки на липучке, внутри натуральная кожа, снаружи эко кожа</t>
  </si>
  <si>
    <t>белый, розовый, небесно-голубой</t>
  </si>
  <si>
    <t>E6613</t>
  </si>
  <si>
    <t>розовый, красный, черный</t>
  </si>
  <si>
    <t>E6617</t>
  </si>
  <si>
    <t>белый, розовый, красный, черный</t>
  </si>
  <si>
    <t>E6608</t>
  </si>
  <si>
    <t>арбуз, алый, черный</t>
  </si>
  <si>
    <t>E6609</t>
  </si>
  <si>
    <t>розовый, арбуз, алый, черный</t>
  </si>
  <si>
    <t>голубой, голубой с оранж полосками</t>
  </si>
  <si>
    <t>хаки, темно-синий, красный</t>
  </si>
  <si>
    <t>Цена по
 курсу 58 руб</t>
  </si>
  <si>
    <t>белый, нежно-розовый, 
ярко-розовый, черный, бордовый</t>
  </si>
  <si>
    <t>Мальчики</t>
  </si>
  <si>
    <t>М мальчик</t>
  </si>
  <si>
    <t>Девочки</t>
  </si>
  <si>
    <t>М девочка</t>
  </si>
  <si>
    <t>Девочки туфли</t>
  </si>
  <si>
    <t>BBY17A7016</t>
  </si>
  <si>
    <t>Детские текстильные кеды для мальчика на липучке</t>
  </si>
  <si>
    <t>белый, красный, темно-серый, черный</t>
  </si>
  <si>
    <t>белый, красный, темно-синий</t>
  </si>
  <si>
    <t>белый с черным, белый с красным, белый с зеленым</t>
  </si>
  <si>
    <t>BBY17A7011</t>
  </si>
  <si>
    <t>Детские текстильные кеды для девочки с защитным носом на липучке</t>
  </si>
  <si>
    <t>OPOEE17CTB902</t>
  </si>
  <si>
    <t>Детские джинсовые кеды с защитным носом для мальчиков</t>
  </si>
  <si>
    <t>синий, черный</t>
  </si>
  <si>
    <t>BBY17A7035</t>
  </si>
  <si>
    <t>Детские текстильные тапочки-кеды для девочек</t>
  </si>
  <si>
    <t>Дождевики</t>
  </si>
  <si>
    <t>M</t>
  </si>
  <si>
    <t>L</t>
  </si>
  <si>
    <t>XL</t>
  </si>
  <si>
    <t>2XL</t>
  </si>
  <si>
    <t>3XL</t>
  </si>
  <si>
    <t>4XL</t>
  </si>
  <si>
    <t>Дождевик-плащ для детей на пуговицах с капюшоном с отделением для портфеля и светоотражающими элементами. Материал - полиэстер</t>
  </si>
  <si>
    <t>ДИ</t>
  </si>
  <si>
    <t>Рост</t>
  </si>
  <si>
    <t>100-110</t>
  </si>
  <si>
    <t>110-120</t>
  </si>
  <si>
    <t>120-130</t>
  </si>
  <si>
    <t>130-150</t>
  </si>
  <si>
    <t>150-170</t>
  </si>
  <si>
    <t>розовый, желтый, зеленый, синий</t>
  </si>
  <si>
    <t>S</t>
  </si>
  <si>
    <t>90-100</t>
  </si>
  <si>
    <t>130-140</t>
  </si>
  <si>
    <t>140-145</t>
  </si>
  <si>
    <t>145-150</t>
  </si>
  <si>
    <t>розовый,голубой</t>
  </si>
  <si>
    <t>ОГ</t>
  </si>
  <si>
    <t>ДР</t>
  </si>
  <si>
    <t>Дождевик для детей на пуговицах</t>
  </si>
  <si>
    <t>90-105</t>
  </si>
  <si>
    <t>105-110</t>
  </si>
  <si>
    <t>110-115</t>
  </si>
  <si>
    <t>115-120</t>
  </si>
  <si>
    <t>желтый, розовый, синий</t>
  </si>
  <si>
    <t>Зонтики</t>
  </si>
  <si>
    <t>о87</t>
  </si>
  <si>
    <t>Детские мультяшные зонтики в форме животных сверхлегкие, нержавеющая сталь, ткань - полиэстер</t>
  </si>
  <si>
    <t>Диаметр</t>
  </si>
  <si>
    <t>желтый, синий, фиолетовый, оранжевый</t>
  </si>
  <si>
    <t>о1</t>
  </si>
  <si>
    <t>Детский автоматический зонтик с кружевом с героями мультиков</t>
  </si>
  <si>
    <t>розовый, цветной</t>
  </si>
  <si>
    <t>Детский автоматический зонтик с мультяшными героями</t>
  </si>
  <si>
    <t>Детский механический зонт с ручкой крючком с героями мультфильмов, нержавеющая сталь</t>
  </si>
  <si>
    <t>желтый с черным, оранжевый, салатовый, фиолетовый и др.</t>
  </si>
  <si>
    <t>SW1109</t>
  </si>
  <si>
    <t>Детский полуавтоматический зонт-трость с мультяшными героями, нержавеющая сталь</t>
  </si>
  <si>
    <t>розовый, зеленый, желтый, оранжевый, фиолетовый и др.</t>
  </si>
  <si>
    <t>TS013</t>
  </si>
  <si>
    <t>розовый, зеленый, миний, красный, желтый и др.</t>
  </si>
  <si>
    <t>Резиновые сапоги Девочки</t>
  </si>
  <si>
    <t>Резиновые сапоги для девочек без внутреннего сапожка. Высота 27,5 см</t>
  </si>
  <si>
    <t>Резиновые сапоги для девочек со съемным утепленным сапожком</t>
  </si>
  <si>
    <t>розовый, желтый, салатовый</t>
  </si>
  <si>
    <t>Резиновые сапоги Мальчики</t>
  </si>
  <si>
    <t>Резиновые сапоги для мальчиков без внутреннего сапожка. Высота 27,5 см</t>
  </si>
  <si>
    <t>синий, синий с зеленым</t>
  </si>
  <si>
    <t>Резиновые сапоги для мальчиков со съемным утепленным сапожком</t>
  </si>
  <si>
    <t>синий, салатовый</t>
  </si>
  <si>
    <t>плащ</t>
  </si>
  <si>
    <t>зонтик</t>
  </si>
  <si>
    <t>Кеды, материал хлопок на липучке</t>
  </si>
  <si>
    <t>черный, темно-синий</t>
  </si>
  <si>
    <t>Кеды высокие, материал хлопок на липучке</t>
  </si>
  <si>
    <t>зеленый, джинсово-синий</t>
  </si>
  <si>
    <t>зеленый</t>
  </si>
  <si>
    <t>Кроссовки детские дышащие, верх -сетка, материал эко-кожа</t>
  </si>
  <si>
    <t>черный,синий,салатовый</t>
  </si>
  <si>
    <t>черный, синий</t>
  </si>
  <si>
    <t>черный,синий,салатовый, красный</t>
  </si>
  <si>
    <t>красный,серый,оранжевый</t>
  </si>
  <si>
    <t>черный,темно-синий, голубой</t>
  </si>
  <si>
    <t>оранжевый,темно-синий,синий, темно-синий+салатов</t>
  </si>
  <si>
    <t>синий, фиолетовый</t>
  </si>
  <si>
    <t>различный см фото</t>
  </si>
  <si>
    <t>голубой,зеленый,темно-синий, оранжевый</t>
  </si>
  <si>
    <t>темно-синий, черный</t>
  </si>
  <si>
    <t>салатовый, розовый</t>
  </si>
  <si>
    <t>фиолетовый</t>
  </si>
  <si>
    <t>Рез сап Девочки</t>
  </si>
  <si>
    <t>520-А</t>
  </si>
  <si>
    <t>532-А</t>
  </si>
  <si>
    <t>Рез сап Мальчики</t>
  </si>
  <si>
    <t>521-А</t>
  </si>
  <si>
    <t>524-А</t>
  </si>
  <si>
    <t>525-А</t>
  </si>
  <si>
    <t>Резиновые сапоги для девочек без утепленного сапожка</t>
  </si>
  <si>
    <t>Резиновые сапоги для девочек и мальчиков без утепленного сапожка</t>
  </si>
  <si>
    <t>желтый, розовый, зеленый</t>
  </si>
  <si>
    <t>Резиновые сапоги Холодное сердце для девочек без утепленного сапожка</t>
  </si>
  <si>
    <t>голубой</t>
  </si>
  <si>
    <t>Резиновые сапоги Княжна Софья для девочек без утепленного сапожка</t>
  </si>
  <si>
    <t>Резиновые сапоги для девочки в горошек без утепленного сапожка</t>
  </si>
  <si>
    <t>Резиновые сапоги Свинка Пеппа для девочек со съемным утепленным сапожком</t>
  </si>
  <si>
    <t>нежно-розовый</t>
  </si>
  <si>
    <t>Резиновые сапоги Hello Kitty для девочек без утепленного сапожка</t>
  </si>
  <si>
    <t>Резиновые сапоги Hello Kitty для девочек с утепленным сапожком</t>
  </si>
  <si>
    <t>Резиновые сапоги для мальчиков без утепленного сапожка</t>
  </si>
  <si>
    <t>Резиновые сапоги для мальчиков с утепленным сапожком "Тачки</t>
  </si>
  <si>
    <t>Резиновые сапоги Супергерой для мальчиков без утепленного сапожка</t>
  </si>
  <si>
    <t>Резиновые сапоги Ангри Бертс для мальчиков без утепленного сапожка</t>
  </si>
  <si>
    <t>черный с желтым</t>
  </si>
  <si>
    <t>Резиновые сапоги Ангри Бертс для мальчиков со съемным утепленным сапожком</t>
  </si>
  <si>
    <t>Резиновые сапоги Паровозик Томас для мальчиков без утепленного сапожка</t>
  </si>
  <si>
    <t>Резиновые сапоги Паровозик Томас для мальчиков со съемным утепленным сапожком</t>
  </si>
  <si>
    <t>586T0083</t>
  </si>
  <si>
    <t>Детские кроссовки верх - сетка, материал - полиэстер, с функцией противоскольжения, на липучке</t>
  </si>
  <si>
    <t>желтый с темно-серым, синий, синий с розовым</t>
  </si>
  <si>
    <t>586Y0091</t>
  </si>
  <si>
    <t>Детские кроссовки на липучке</t>
  </si>
  <si>
    <t>салатовый с синим, синий</t>
  </si>
  <si>
    <t>полная кожа 961</t>
  </si>
  <si>
    <t>Детские макасины на мальчиков из натуральной кожи, очень гибкая и удобная подошва</t>
  </si>
  <si>
    <t>песочный, белый, черный</t>
  </si>
  <si>
    <t xml:space="preserve">Детские высокие кроссовки из натуральной кожи на липучках  </t>
  </si>
  <si>
    <t>белый, черный</t>
  </si>
  <si>
    <t>P 807</t>
  </si>
  <si>
    <t xml:space="preserve">Детские высокие кроссовки из эко кожи на липучках  </t>
  </si>
  <si>
    <t>белый, красный, черный, черный с синим</t>
  </si>
  <si>
    <t xml:space="preserve">Детские высокие утепленные кроссовки из натуральной кожи на липучках  </t>
  </si>
  <si>
    <t>белый, серебро, черный</t>
  </si>
  <si>
    <t>Малыш</t>
  </si>
  <si>
    <t>ярко розовый, нежно-розовый, оранжевый с черным</t>
  </si>
  <si>
    <t>Осень мальчики</t>
  </si>
  <si>
    <t>Дождевик девочка</t>
  </si>
  <si>
    <t>Кожаные туфли для мальчика на липучке</t>
  </si>
  <si>
    <t>Детские осенние ботинки для мальчика из натуральной кожи на липучке, имитация шнуровки</t>
  </si>
  <si>
    <t>песочный, черный</t>
  </si>
  <si>
    <t>Дождевик для детей на пуговицах с капюшоном с отделением для портфеля</t>
  </si>
  <si>
    <t>105-115</t>
  </si>
  <si>
    <t>115-125</t>
  </si>
  <si>
    <t>125-135</t>
  </si>
  <si>
    <t>135-145</t>
  </si>
  <si>
    <t>Дождевик для детей на пуговицах с капюшоном</t>
  </si>
  <si>
    <t>розовый, голубой</t>
  </si>
  <si>
    <t>Дождевик для детей на пуговицах с капюшоном, на рукавах резинки</t>
  </si>
  <si>
    <t>80-100</t>
  </si>
  <si>
    <t>100-120</t>
  </si>
  <si>
    <t>120-140</t>
  </si>
  <si>
    <t>BM52369</t>
  </si>
  <si>
    <t>Дождевик Свинка пеппа для детей на клепках с капюшоном и отделением для портфеля</t>
  </si>
  <si>
    <t>80-95</t>
  </si>
  <si>
    <t>95-105</t>
  </si>
  <si>
    <t>115-130</t>
  </si>
  <si>
    <t>130-145</t>
  </si>
  <si>
    <t>145-160</t>
  </si>
  <si>
    <t>желтый, розовый, голубой</t>
  </si>
  <si>
    <t>Дождевик-платье с оборками на плечах, на пуговках</t>
  </si>
  <si>
    <t>120-150</t>
  </si>
  <si>
    <t>желтый, розовый</t>
  </si>
  <si>
    <t>S2016919</t>
  </si>
  <si>
    <t>Детский автоматический зонт Свинка Пеппа, нержавеющая сталь</t>
  </si>
  <si>
    <t>розовый, прозрачный</t>
  </si>
  <si>
    <t>Резиновые сапоги для девочек в горохсо съемным утепленным сапожком</t>
  </si>
  <si>
    <t>Резиновые сапоги Свинка Пеппа для девочек с утепленным сапожком</t>
  </si>
  <si>
    <t>желтый, голубой, розовый</t>
  </si>
  <si>
    <t>Резиновые сапоги для мальчиков и девочек с утепленным сапожком</t>
  </si>
  <si>
    <t>белый, розовый, голубой</t>
  </si>
  <si>
    <t>Резиновые сапоги Паровозик Томас для мальчиков</t>
  </si>
  <si>
    <t>по курсу 58</t>
  </si>
  <si>
    <t>BB89-1A</t>
  </si>
  <si>
    <t>Детские высокие ботиночки на осень верх-натуральная кожа, подкладка - искуственная, на молнии, противоскользящая подошва</t>
  </si>
  <si>
    <t>Детские ботиночки на осень из натуральной кожи с элементами замши на липучке</t>
  </si>
  <si>
    <t>коричневый</t>
  </si>
  <si>
    <t>Детские ботинки на меху из натуральной кожи на молнии со шнуровкой</t>
  </si>
  <si>
    <t>коричневый, черный, синий</t>
  </si>
  <si>
    <t>Детские утепленные высокие кроссовки из замши на молнии со шнуровкой</t>
  </si>
  <si>
    <t>черный, хаки, светло-серый</t>
  </si>
  <si>
    <t>A271</t>
  </si>
  <si>
    <t>Детские ботиночки на осень из натуральной кожи на липучке</t>
  </si>
  <si>
    <t>кремовый, темно-синий</t>
  </si>
  <si>
    <t>A270</t>
  </si>
  <si>
    <t>коричневый, черный</t>
  </si>
  <si>
    <t>A268</t>
  </si>
  <si>
    <t>коричневый, темно-синий</t>
  </si>
  <si>
    <t>A273</t>
  </si>
  <si>
    <t>темно-синий, коричневый</t>
  </si>
  <si>
    <t>темно-коричневый, рыжий</t>
  </si>
  <si>
    <t>рыжий, коричневый</t>
  </si>
  <si>
    <t>A269</t>
  </si>
  <si>
    <t>хаки, бордовый</t>
  </si>
  <si>
    <t>A272</t>
  </si>
  <si>
    <t>коричневый, рыжий</t>
  </si>
  <si>
    <t>Детские закрытые сандали из натуральной кожи на липучке</t>
  </si>
  <si>
    <t>синий, коричневый, белый</t>
  </si>
  <si>
    <t>Детские сандали из натурально кожи на липучке</t>
  </si>
  <si>
    <t>белый с голубым, коричневый</t>
  </si>
  <si>
    <t>коричневый, темно-синий, белый с черным</t>
  </si>
  <si>
    <t>A211</t>
  </si>
  <si>
    <t>Детские ботиночки из натуральной кожи на липучке</t>
  </si>
  <si>
    <t>A238</t>
  </si>
  <si>
    <t>ярко-розовый, нежно-розовый</t>
  </si>
  <si>
    <t>Детские туфельки из натуральной кожи на липучке</t>
  </si>
  <si>
    <t>красный, белый</t>
  </si>
  <si>
    <t>Детские ботиночки-унты утепленные из натуральной кожи на липучке</t>
  </si>
  <si>
    <t>розовый, фиолетовый, коричневый</t>
  </si>
  <si>
    <t>Детские туфельки из натуральной замши на липучке</t>
  </si>
  <si>
    <t>малиновый, розовый</t>
  </si>
  <si>
    <t>6097,6155,6158,6178</t>
  </si>
  <si>
    <t>Детские ботиночки на осень утепленные верх-натуральная кожа, подкладка - искуственная на липучке</t>
  </si>
  <si>
    <t>красный, темно-коричневый, черный</t>
  </si>
  <si>
    <t>Резиновые сапоги АнгриБердс для мальчиков без утепленного сапожка</t>
  </si>
  <si>
    <t>Ангри бердс</t>
  </si>
  <si>
    <t>Резиновые сапоги АнгриБердс для мальчиков с утепленным сапожком</t>
  </si>
  <si>
    <t>измеритель стопы</t>
  </si>
  <si>
    <t>Девочки осень</t>
  </si>
  <si>
    <t>малыш</t>
  </si>
  <si>
    <t>2015-07</t>
  </si>
  <si>
    <t>Детские зимние сапожки Котофей для мальчика на липучке</t>
  </si>
  <si>
    <t>Детские зимние сапожки для мальчика на липучке водонепроницаемые, противоскользящая подошва</t>
  </si>
  <si>
    <t>2015-956</t>
  </si>
  <si>
    <t>7B / 5966</t>
  </si>
  <si>
    <t>Детские сандали для девочек из натуральной кожи на липучке</t>
  </si>
  <si>
    <t>золотой, розовый, белый</t>
  </si>
  <si>
    <t>7C6063</t>
  </si>
  <si>
    <t>Детские туфли для девочки из натуральной кожи с выемкой под подъем, удобной нескользящей подошвой на двух застежках</t>
  </si>
  <si>
    <t>нежно-розовый, бургунский, черный</t>
  </si>
  <si>
    <t>7C6062</t>
  </si>
  <si>
    <t>Детские туфли для девочки из натуральной кожи с выемкой под подъем, удобной нескользящей подошвой на застежке</t>
  </si>
  <si>
    <t>6C-5799</t>
  </si>
  <si>
    <t>Детские туфли для девочки из эко кожи на застежке</t>
  </si>
  <si>
    <t>нежно-розовый, фуксия, малиновый</t>
  </si>
  <si>
    <t>6C-5100</t>
  </si>
  <si>
    <t>Детские полуботинки для девочек снаружи эко кожа, внутри натуральная кожа на липучке</t>
  </si>
  <si>
    <t>6C-5774</t>
  </si>
  <si>
    <t>Детские полуботинки-кеды для девочек на липучке</t>
  </si>
  <si>
    <t>нежно-розовый, фуксия, нежно-голубой, жемчужный</t>
  </si>
  <si>
    <t>7C6108</t>
  </si>
  <si>
    <t>Детские кроссовки на платформе снаружи эко кожа, внутри натуральная кожа имитация шнуровки, на липучке</t>
  </si>
  <si>
    <t>нежно-розовый, белый, черный</t>
  </si>
  <si>
    <t>5C2917</t>
  </si>
  <si>
    <t>Детские высокие утепленные кроссовки на осень для девочек на липучке из натуральной кожи</t>
  </si>
  <si>
    <t xml:space="preserve">серебро, розовый, жемчужный, </t>
  </si>
  <si>
    <t>5C2907</t>
  </si>
  <si>
    <t>Детские кроссовки из замши</t>
  </si>
  <si>
    <t>серый, розовый, красный, черный</t>
  </si>
  <si>
    <t>7C3289</t>
  </si>
  <si>
    <t>серый, фиолетовый</t>
  </si>
  <si>
    <t>Детские туфли из эко кожи, внутри натуральна кожа на липучке</t>
  </si>
  <si>
    <t>белый, розовый, золотой</t>
  </si>
  <si>
    <t>6C-5101</t>
  </si>
  <si>
    <t>Детские сапожки для девочек из натуральной замши на молнии</t>
  </si>
  <si>
    <t>малиновый, бежевый, алый</t>
  </si>
  <si>
    <t>6D-5113</t>
  </si>
  <si>
    <t>Детские сапожки на баечке на осень внутри натуральная кожа, снаружи эко кожа на молнии</t>
  </si>
  <si>
    <t>розовый, красный, белый, черный</t>
  </si>
  <si>
    <t>6D-5106</t>
  </si>
  <si>
    <t>Детские сапожки для девочек на осень на баечке на молнии и платформе</t>
  </si>
  <si>
    <t>белый, красный, коричневый</t>
  </si>
  <si>
    <t>5D5582</t>
  </si>
  <si>
    <t>Детские сапожки на байке для девочек на осень из эко кожи на молнии</t>
  </si>
  <si>
    <t>золотой, малиновый, черный</t>
  </si>
  <si>
    <t>6D-5834</t>
  </si>
  <si>
    <t>Детские сапожки для девочек на байке из эко кожи на молнии</t>
  </si>
  <si>
    <t>золотой, розовый, алый, черный</t>
  </si>
  <si>
    <t>6D-5828</t>
  </si>
  <si>
    <t>Детские сапожки для девочек на байке из комбинированной кожи на молнии</t>
  </si>
  <si>
    <t>розовый, винный, черный</t>
  </si>
  <si>
    <t>HC / 7139</t>
  </si>
  <si>
    <t>Детские мокасины из тестиля на липучке</t>
  </si>
  <si>
    <t>коричневый, синий</t>
  </si>
  <si>
    <t>HC / 7150</t>
  </si>
  <si>
    <t>темно-зеленый, светло-голубой, темно-синий</t>
  </si>
  <si>
    <t>HC / 7153</t>
  </si>
  <si>
    <t xml:space="preserve">Детские кеды для малышей из текстиля </t>
  </si>
  <si>
    <t>розовый, голубой, зеленый</t>
  </si>
  <si>
    <t>HC / 7133</t>
  </si>
  <si>
    <t>бежевый, розовый, серый</t>
  </si>
  <si>
    <t>HQ / 6503</t>
  </si>
  <si>
    <t xml:space="preserve">Детские кеды для девочек из текстиля </t>
  </si>
  <si>
    <t>розовый, малиновый, синий</t>
  </si>
  <si>
    <t>HC / 7180</t>
  </si>
  <si>
    <t xml:space="preserve">Детские кеды для мальчиков из текстиля </t>
  </si>
  <si>
    <t>зееный, бежевый, оранжевый</t>
  </si>
  <si>
    <t>Детские сапожки из натуральной замши для девочек на молнии</t>
  </si>
  <si>
    <t>нежно-розовый, фуксия, черный</t>
  </si>
  <si>
    <t>HX6005</t>
  </si>
  <si>
    <t>Детские текстильные сандали для девочек на липучке</t>
  </si>
  <si>
    <t>темно-синий, розовый</t>
  </si>
  <si>
    <t xml:space="preserve">Детские сандали для девочек из натуральной кожи на липучке </t>
  </si>
  <si>
    <t>Детские сапожки для девочек на осень на баечке на молнии и каблучке</t>
  </si>
  <si>
    <t>мальчик-зима</t>
  </si>
  <si>
    <t>девочка-зима</t>
  </si>
  <si>
    <t>малыши-зима</t>
  </si>
  <si>
    <t>Детские зимние ботинки на липучке</t>
  </si>
  <si>
    <t>синий, серый, черный</t>
  </si>
  <si>
    <t>Детские зимние водонепроницаемые сапоги на нескользящей подошве, внутри шерсть, на холода до -30 градусов, с отражающим элементом</t>
  </si>
  <si>
    <t xml:space="preserve">Детские зимние водонепроницаемые сапоги Kakadu на нескользящей подошве, внутри шерсть, на холода до -30 градусов </t>
  </si>
  <si>
    <t>черный, темно-серый</t>
  </si>
  <si>
    <t xml:space="preserve">Детские зимние водонепроницаемые сапоги аналог Kapika на нескользящей подошве, внутри шерсть, на холода до -25 градусов, с отражающим элементом </t>
  </si>
  <si>
    <t>черный, коричневый</t>
  </si>
  <si>
    <t xml:space="preserve">Детские зимние водонепроницаемые сапоги аналог Kapika на нескользящей подошве, внутри шерсть, на холода до -30 градусов, с отражающим элементом </t>
  </si>
  <si>
    <t>розовый с черным</t>
  </si>
  <si>
    <t>Детские зимние водонепроницаемые сапоги на нескользящей подошве, внутри искуственный мех, на холода до -20 градусов</t>
  </si>
  <si>
    <t>бордовый, розовый, болотный, черный</t>
  </si>
  <si>
    <t>Детские зимние водонепроницаемые сапоги на нескользящей подошве, внутри шерсть, на холода до -25 градусов</t>
  </si>
  <si>
    <t xml:space="preserve">сиреневый </t>
  </si>
  <si>
    <t>Зимние водонепроницаемые сапожки, аналог Котофей, нескользящая подошва, внутри велюр, искуственный мех</t>
  </si>
  <si>
    <t>светло-серый, синий</t>
  </si>
  <si>
    <t>Детские зимние водонепроницаемые сапоги на нескользящей подошве, на холода до -25 градусов, внутри искуственный мех</t>
  </si>
  <si>
    <t>светло-серый</t>
  </si>
  <si>
    <t>MS097939-40-41</t>
  </si>
  <si>
    <t>Детские зимние дутики на липучке, внутри искуственный мех, на холода до -20 градусов, со светоотражающим элементом</t>
  </si>
  <si>
    <t>розовый, голубой, фиолетовый, синий, черный</t>
  </si>
  <si>
    <t>Зимние водонепроницаемые сапожки для девочек, нескользящая подошва, на фиксаторах, искуственный мех</t>
  </si>
  <si>
    <t>розовый с серым</t>
  </si>
  <si>
    <t>Зимние водонепроницаемые сапожки, аналог Kapika, нескользящая подошва, внутри искуственный мех</t>
  </si>
  <si>
    <t>Детские сандали для мальчика, внутри натуральная кожа с выемкой под подъем, противоскользящая подошва</t>
  </si>
  <si>
    <t>белый, синий</t>
  </si>
  <si>
    <t>Детские сандали для мальчика из натуральной кожи с выемкой под подъем, противоскользящая подошва</t>
  </si>
  <si>
    <t>2015-3A</t>
  </si>
  <si>
    <t>Детские сандали для мальчика внутри натуральная кожа с выемкой под подъем, противоскользящая подошва</t>
  </si>
  <si>
    <t>темно-синий</t>
  </si>
  <si>
    <t>M33</t>
  </si>
  <si>
    <t>мальчик-лето</t>
  </si>
  <si>
    <t>Детские сапожки для девочки из натуральной кожи на баечке</t>
  </si>
  <si>
    <t>серый, коричневый</t>
  </si>
  <si>
    <t>KOXG143091</t>
  </si>
  <si>
    <t>Детские зимние сапожки из натуральной замши на меху</t>
  </si>
  <si>
    <t>бежевый, фиолетовый</t>
  </si>
  <si>
    <t>2503-1</t>
  </si>
  <si>
    <t xml:space="preserve">Детские сандали для девочек из натуральной кожи на липучке с внутренним супинатором, противоскользящая подошва, </t>
  </si>
  <si>
    <t>розовый, белый</t>
  </si>
  <si>
    <t>RBBG</t>
  </si>
  <si>
    <t>Детские сандали для девочек из натуральной кожи на липучке с внутренним супинатором, противоскользящая подошва</t>
  </si>
  <si>
    <t>белый с розовым</t>
  </si>
  <si>
    <t>Детские макасины для девочек из натуральной кожи</t>
  </si>
  <si>
    <t>17-10</t>
  </si>
  <si>
    <t>Детские сандали для мальчиков из натуральной кожи на липучке с внутренним супинатором, противоскользящая подошва</t>
  </si>
  <si>
    <t>Детские макасины для мальчиков из натуральной кожи</t>
  </si>
  <si>
    <t>черный, белый</t>
  </si>
  <si>
    <t>Детские сапожки мембрана аналог Капика, внтури шерсть, температурный режим до -30 градусов, на липучке</t>
  </si>
  <si>
    <t>Детские зимние водонепроницаемые сапоги с мультгероем Тачки на нескользящей подошве, внутри шерсть</t>
  </si>
  <si>
    <t>темно-синий, коричневый, черный</t>
  </si>
  <si>
    <t>Детские сапожки мембрана ТОМ.М, внтури шерсть, температурный режим до -30 градусов, на липучке</t>
  </si>
  <si>
    <t>Детские угги на искуственном меху</t>
  </si>
  <si>
    <t>серый, черный, розовый</t>
  </si>
  <si>
    <t>13В</t>
  </si>
  <si>
    <t>черный, бронзовый</t>
  </si>
  <si>
    <t xml:space="preserve"> is202</t>
  </si>
  <si>
    <t>Детские угги на искуственном меху на молнии</t>
  </si>
  <si>
    <t>черный, черный с серебром</t>
  </si>
  <si>
    <t>061</t>
  </si>
  <si>
    <t>Детские угги на искуственном меху на молнии с меховой орушкой по верху</t>
  </si>
  <si>
    <t>ik302</t>
  </si>
  <si>
    <t>Детские демисезонные сапожки из натуральной замши с декоративными кистями по всей окружности голенища</t>
  </si>
  <si>
    <t>бордовый, песочный, черный</t>
  </si>
  <si>
    <t>Детские сапожки-дутики на искуственном меху на молнии с декоративным элементом</t>
  </si>
  <si>
    <t>черный, розовый</t>
  </si>
  <si>
    <t>фиолетовый, малиновый</t>
  </si>
  <si>
    <t>7D6169</t>
  </si>
  <si>
    <t>Детские сапожки на весну-осень на баечке</t>
  </si>
  <si>
    <t>красный, серебряный, черный</t>
  </si>
  <si>
    <t>девочки-зима</t>
  </si>
  <si>
    <t>бежевый, черный</t>
  </si>
  <si>
    <t>7DD012</t>
  </si>
  <si>
    <t>Сапожки на весну-осень для девочек на баечке</t>
  </si>
  <si>
    <t>007</t>
  </si>
  <si>
    <t>Сапожки на весну-осень для девочек на баечке на молнии</t>
  </si>
  <si>
    <t>816DK</t>
  </si>
  <si>
    <t>1803DK</t>
  </si>
  <si>
    <t>Туфельки закрытые на весну-осень для девочек на липучке</t>
  </si>
  <si>
    <t>6805DK</t>
  </si>
  <si>
    <t>658DK</t>
  </si>
  <si>
    <t>Сапожки на весну-осень для девочек на баечке на молнии с имитацией шерстяного носка голенища</t>
  </si>
  <si>
    <t>Полусапожки на весну-осень для девочек на баечке на молнии</t>
  </si>
  <si>
    <t>Девочки лето</t>
  </si>
  <si>
    <t>Макасины кожаные для девочек</t>
  </si>
  <si>
    <t>18068DK</t>
  </si>
  <si>
    <t>Детские сандали для девочек</t>
  </si>
  <si>
    <t>Кроссовки для мальчиков</t>
  </si>
  <si>
    <t>болотный, серый</t>
  </si>
  <si>
    <t>черный, зеленый</t>
  </si>
  <si>
    <t>серый с голубым, черный, синий</t>
  </si>
  <si>
    <t>зеленый с синим</t>
  </si>
  <si>
    <t>Мальчики лето</t>
  </si>
  <si>
    <t>A-03</t>
  </si>
  <si>
    <t>Кроссовки дышащие на лето</t>
  </si>
  <si>
    <t>розовый, черный, зеленый, фиолетовый</t>
  </si>
  <si>
    <t>серый, малиновый, фиолетовый,синий</t>
  </si>
  <si>
    <t>Кроссовки для девочек</t>
  </si>
  <si>
    <t>розовый, серый</t>
  </si>
  <si>
    <t>розовый, красный, голубой</t>
  </si>
  <si>
    <t>Цена по
 курсу 65 руб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</si>
</sst>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22"/>
      <name val="Arial Cyr"/>
      <family val="0"/>
    </font>
    <font>
      <b/>
      <sz val="18"/>
      <name val="Arial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9"/>
      <color indexed="23"/>
      <name val="Tahoma"/>
      <family val="2"/>
    </font>
    <font>
      <sz val="10"/>
      <color indexed="8"/>
      <name val="Calibri"/>
      <family val="2"/>
    </font>
    <font>
      <sz val="9"/>
      <color indexed="8"/>
      <name val="Tahoma"/>
      <family val="2"/>
    </font>
    <font>
      <sz val="8"/>
      <color indexed="8"/>
      <name val="Calibri"/>
      <family val="2"/>
    </font>
    <font>
      <b/>
      <sz val="9"/>
      <color indexed="23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9"/>
      <color rgb="FF666666"/>
      <name val="Tahoma"/>
      <family val="2"/>
    </font>
    <font>
      <sz val="10"/>
      <color theme="1"/>
      <name val="Calibri"/>
      <family val="2"/>
    </font>
    <font>
      <sz val="9"/>
      <color theme="1"/>
      <name val="Tahoma"/>
      <family val="2"/>
    </font>
    <font>
      <sz val="8"/>
      <color theme="1"/>
      <name val="Calibri"/>
      <family val="2"/>
    </font>
    <font>
      <b/>
      <sz val="9"/>
      <color rgb="FF666666"/>
      <name val="Tahoma"/>
      <family val="2"/>
    </font>
    <font>
      <sz val="9"/>
      <color rgb="FF888888"/>
      <name val="Tahoma"/>
      <family val="2"/>
    </font>
    <font>
      <sz val="9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1" fontId="7" fillId="33" borderId="21" xfId="0" applyNumberFormat="1" applyFont="1" applyFill="1" applyBorder="1" applyAlignment="1">
      <alignment/>
    </xf>
    <xf numFmtId="0" fontId="54" fillId="0" borderId="22" xfId="42" applyFont="1" applyBorder="1" applyAlignment="1" applyProtection="1">
      <alignment wrapText="1"/>
      <protection/>
    </xf>
    <xf numFmtId="0" fontId="8" fillId="0" borderId="1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0" fillId="33" borderId="26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27" xfId="0" applyFont="1" applyBorder="1" applyAlignment="1">
      <alignment/>
    </xf>
    <xf numFmtId="0" fontId="6" fillId="33" borderId="28" xfId="0" applyFont="1" applyFill="1" applyBorder="1" applyAlignment="1">
      <alignment/>
    </xf>
    <xf numFmtId="0" fontId="55" fillId="0" borderId="0" xfId="0" applyFont="1" applyAlignment="1">
      <alignment/>
    </xf>
    <xf numFmtId="0" fontId="0" fillId="33" borderId="26" xfId="0" applyFill="1" applyBorder="1" applyAlignment="1">
      <alignment wrapText="1"/>
    </xf>
    <xf numFmtId="0" fontId="8" fillId="0" borderId="29" xfId="0" applyFont="1" applyBorder="1" applyAlignment="1">
      <alignment/>
    </xf>
    <xf numFmtId="1" fontId="55" fillId="0" borderId="0" xfId="0" applyNumberFormat="1" applyFont="1" applyAlignment="1">
      <alignment/>
    </xf>
    <xf numFmtId="1" fontId="55" fillId="0" borderId="22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0" fontId="6" fillId="33" borderId="28" xfId="0" applyFont="1" applyFill="1" applyBorder="1" applyAlignment="1">
      <alignment wrapText="1"/>
    </xf>
    <xf numFmtId="0" fontId="6" fillId="33" borderId="30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31" xfId="0" applyFont="1" applyBorder="1" applyAlignment="1">
      <alignment/>
    </xf>
    <xf numFmtId="1" fontId="55" fillId="0" borderId="32" xfId="0" applyNumberFormat="1" applyFont="1" applyBorder="1" applyAlignment="1">
      <alignment/>
    </xf>
    <xf numFmtId="0" fontId="0" fillId="35" borderId="22" xfId="0" applyFill="1" applyBorder="1" applyAlignment="1">
      <alignment/>
    </xf>
    <xf numFmtId="168" fontId="8" fillId="0" borderId="24" xfId="0" applyNumberFormat="1" applyFont="1" applyBorder="1" applyAlignment="1">
      <alignment/>
    </xf>
    <xf numFmtId="168" fontId="8" fillId="0" borderId="23" xfId="0" applyNumberFormat="1" applyFont="1" applyBorder="1" applyAlignment="1">
      <alignment/>
    </xf>
    <xf numFmtId="168" fontId="8" fillId="0" borderId="27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wrapText="1"/>
    </xf>
    <xf numFmtId="0" fontId="0" fillId="0" borderId="18" xfId="0" applyBorder="1" applyAlignment="1">
      <alignment horizontal="left"/>
    </xf>
    <xf numFmtId="1" fontId="0" fillId="0" borderId="0" xfId="0" applyNumberFormat="1" applyAlignment="1">
      <alignment/>
    </xf>
    <xf numFmtId="1" fontId="0" fillId="33" borderId="26" xfId="0" applyNumberFormat="1" applyFill="1" applyBorder="1" applyAlignment="1">
      <alignment wrapText="1"/>
    </xf>
    <xf numFmtId="1" fontId="55" fillId="0" borderId="32" xfId="0" applyNumberFormat="1" applyFont="1" applyFill="1" applyBorder="1" applyAlignment="1">
      <alignment/>
    </xf>
    <xf numFmtId="1" fontId="0" fillId="33" borderId="26" xfId="0" applyNumberFormat="1" applyFill="1" applyBorder="1" applyAlignment="1">
      <alignment/>
    </xf>
    <xf numFmtId="0" fontId="6" fillId="34" borderId="33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0" xfId="0" applyFill="1" applyBorder="1" applyAlignment="1">
      <alignment/>
    </xf>
    <xf numFmtId="1" fontId="55" fillId="0" borderId="34" xfId="0" applyNumberFormat="1" applyFont="1" applyBorder="1" applyAlignment="1">
      <alignment/>
    </xf>
    <xf numFmtId="0" fontId="7" fillId="0" borderId="35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1" fontId="7" fillId="33" borderId="36" xfId="0" applyNumberFormat="1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9" xfId="0" applyFont="1" applyBorder="1" applyAlignment="1">
      <alignment/>
    </xf>
    <xf numFmtId="0" fontId="0" fillId="0" borderId="24" xfId="0" applyBorder="1" applyAlignment="1">
      <alignment/>
    </xf>
    <xf numFmtId="0" fontId="0" fillId="33" borderId="40" xfId="0" applyFill="1" applyBorder="1" applyAlignment="1">
      <alignment/>
    </xf>
    <xf numFmtId="1" fontId="55" fillId="0" borderId="41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4" xfId="0" applyFont="1" applyBorder="1" applyAlignment="1">
      <alignment/>
    </xf>
    <xf numFmtId="0" fontId="0" fillId="0" borderId="10" xfId="0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1" fontId="55" fillId="0" borderId="10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0" fillId="0" borderId="52" xfId="0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0" xfId="0" applyFont="1" applyBorder="1" applyAlignment="1">
      <alignment/>
    </xf>
    <xf numFmtId="1" fontId="55" fillId="0" borderId="22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1" fillId="34" borderId="0" xfId="0" applyFont="1" applyFill="1" applyBorder="1" applyAlignment="1">
      <alignment/>
    </xf>
    <xf numFmtId="0" fontId="0" fillId="34" borderId="30" xfId="0" applyFill="1" applyBorder="1" applyAlignment="1">
      <alignment/>
    </xf>
    <xf numFmtId="1" fontId="57" fillId="0" borderId="22" xfId="0" applyNumberFormat="1" applyFont="1" applyBorder="1" applyAlignment="1">
      <alignment/>
    </xf>
    <xf numFmtId="0" fontId="9" fillId="0" borderId="22" xfId="42" applyBorder="1" applyAlignment="1" applyProtection="1">
      <alignment wrapText="1"/>
      <protection/>
    </xf>
    <xf numFmtId="1" fontId="7" fillId="33" borderId="26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8" fillId="35" borderId="24" xfId="0" applyFont="1" applyFill="1" applyBorder="1" applyAlignment="1">
      <alignment/>
    </xf>
    <xf numFmtId="0" fontId="0" fillId="0" borderId="34" xfId="0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" fontId="57" fillId="0" borderId="5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0" fillId="33" borderId="46" xfId="0" applyFill="1" applyBorder="1" applyAlignment="1">
      <alignment/>
    </xf>
    <xf numFmtId="0" fontId="8" fillId="0" borderId="22" xfId="0" applyFont="1" applyBorder="1" applyAlignment="1">
      <alignment/>
    </xf>
    <xf numFmtId="0" fontId="0" fillId="33" borderId="0" xfId="0" applyFill="1" applyBorder="1" applyAlignment="1">
      <alignment wrapText="1"/>
    </xf>
    <xf numFmtId="0" fontId="6" fillId="33" borderId="57" xfId="0" applyFont="1" applyFill="1" applyBorder="1" applyAlignment="1">
      <alignment/>
    </xf>
    <xf numFmtId="0" fontId="8" fillId="0" borderId="47" xfId="0" applyFont="1" applyBorder="1" applyAlignment="1">
      <alignment/>
    </xf>
    <xf numFmtId="0" fontId="6" fillId="33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58" fillId="0" borderId="34" xfId="0" applyFont="1" applyBorder="1" applyAlignment="1">
      <alignment/>
    </xf>
    <xf numFmtId="1" fontId="6" fillId="33" borderId="30" xfId="0" applyNumberFormat="1" applyFont="1" applyFill="1" applyBorder="1" applyAlignment="1">
      <alignment/>
    </xf>
    <xf numFmtId="1" fontId="6" fillId="33" borderId="20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168" fontId="8" fillId="0" borderId="31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0" fillId="33" borderId="22" xfId="0" applyFill="1" applyBorder="1" applyAlignment="1">
      <alignment wrapText="1"/>
    </xf>
    <xf numFmtId="2" fontId="6" fillId="33" borderId="18" xfId="0" applyNumberFormat="1" applyFont="1" applyFill="1" applyBorder="1" applyAlignment="1">
      <alignment/>
    </xf>
    <xf numFmtId="1" fontId="55" fillId="35" borderId="32" xfId="0" applyNumberFormat="1" applyFont="1" applyFill="1" applyBorder="1" applyAlignment="1">
      <alignment/>
    </xf>
    <xf numFmtId="0" fontId="7" fillId="35" borderId="19" xfId="0" applyFont="1" applyFill="1" applyBorder="1" applyAlignment="1">
      <alignment/>
    </xf>
    <xf numFmtId="1" fontId="55" fillId="35" borderId="22" xfId="0" applyNumberFormat="1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0" fillId="35" borderId="18" xfId="0" applyFill="1" applyBorder="1" applyAlignment="1">
      <alignment/>
    </xf>
    <xf numFmtId="0" fontId="55" fillId="35" borderId="0" xfId="0" applyFont="1" applyFill="1" applyAlignment="1">
      <alignment/>
    </xf>
    <xf numFmtId="0" fontId="0" fillId="35" borderId="0" xfId="0" applyFill="1" applyAlignment="1">
      <alignment/>
    </xf>
    <xf numFmtId="0" fontId="44" fillId="35" borderId="18" xfId="0" applyFont="1" applyFill="1" applyBorder="1" applyAlignment="1">
      <alignment/>
    </xf>
    <xf numFmtId="1" fontId="59" fillId="35" borderId="22" xfId="0" applyNumberFormat="1" applyFont="1" applyFill="1" applyBorder="1" applyAlignment="1">
      <alignment/>
    </xf>
    <xf numFmtId="0" fontId="55" fillId="35" borderId="22" xfId="0" applyNumberFormat="1" applyFont="1" applyFill="1" applyBorder="1" applyAlignment="1">
      <alignment/>
    </xf>
    <xf numFmtId="0" fontId="59" fillId="35" borderId="22" xfId="0" applyNumberFormat="1" applyFont="1" applyFill="1" applyBorder="1" applyAlignment="1">
      <alignment/>
    </xf>
    <xf numFmtId="1" fontId="0" fillId="34" borderId="58" xfId="0" applyNumberFormat="1" applyFill="1" applyBorder="1" applyAlignment="1">
      <alignment/>
    </xf>
    <xf numFmtId="0" fontId="44" fillId="0" borderId="29" xfId="0" applyFont="1" applyFill="1" applyBorder="1" applyAlignment="1">
      <alignment/>
    </xf>
    <xf numFmtId="1" fontId="57" fillId="0" borderId="58" xfId="0" applyNumberFormat="1" applyFont="1" applyFill="1" applyBorder="1" applyAlignment="1">
      <alignment/>
    </xf>
    <xf numFmtId="0" fontId="44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58" xfId="0" applyFill="1" applyBorder="1" applyAlignment="1">
      <alignment/>
    </xf>
    <xf numFmtId="0" fontId="0" fillId="19" borderId="18" xfId="0" applyFill="1" applyBorder="1" applyAlignment="1">
      <alignment/>
    </xf>
    <xf numFmtId="1" fontId="59" fillId="13" borderId="22" xfId="0" applyNumberFormat="1" applyFont="1" applyFill="1" applyBorder="1" applyAlignment="1">
      <alignment/>
    </xf>
    <xf numFmtId="0" fontId="6" fillId="13" borderId="19" xfId="0" applyFont="1" applyFill="1" applyBorder="1" applyAlignment="1">
      <alignment/>
    </xf>
    <xf numFmtId="1" fontId="55" fillId="13" borderId="22" xfId="0" applyNumberFormat="1" applyFont="1" applyFill="1" applyBorder="1" applyAlignment="1">
      <alignment/>
    </xf>
    <xf numFmtId="0" fontId="7" fillId="13" borderId="19" xfId="0" applyFont="1" applyFill="1" applyBorder="1" applyAlignment="1">
      <alignment/>
    </xf>
    <xf numFmtId="1" fontId="55" fillId="19" borderId="22" xfId="0" applyNumberFormat="1" applyFont="1" applyFill="1" applyBorder="1" applyAlignment="1">
      <alignment/>
    </xf>
    <xf numFmtId="0" fontId="7" fillId="19" borderId="19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44" fillId="19" borderId="18" xfId="0" applyFont="1" applyFill="1" applyBorder="1" applyAlignment="1">
      <alignment/>
    </xf>
    <xf numFmtId="1" fontId="9" fillId="19" borderId="22" xfId="42" applyNumberFormat="1" applyFill="1" applyBorder="1" applyAlignment="1" applyProtection="1">
      <alignment/>
      <protection/>
    </xf>
    <xf numFmtId="0" fontId="6" fillId="19" borderId="19" xfId="0" applyFont="1" applyFill="1" applyBorder="1" applyAlignment="1">
      <alignment/>
    </xf>
    <xf numFmtId="0" fontId="0" fillId="15" borderId="18" xfId="0" applyFill="1" applyBorder="1" applyAlignment="1">
      <alignment/>
    </xf>
    <xf numFmtId="0" fontId="44" fillId="15" borderId="18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0" xfId="0" applyFill="1" applyBorder="1" applyAlignment="1">
      <alignment/>
    </xf>
    <xf numFmtId="1" fontId="55" fillId="15" borderId="22" xfId="0" applyNumberFormat="1" applyFont="1" applyFill="1" applyBorder="1" applyAlignment="1">
      <alignment/>
    </xf>
    <xf numFmtId="0" fontId="7" fillId="15" borderId="19" xfId="0" applyFont="1" applyFill="1" applyBorder="1" applyAlignment="1">
      <alignment/>
    </xf>
    <xf numFmtId="0" fontId="0" fillId="0" borderId="26" xfId="0" applyFill="1" applyBorder="1" applyAlignment="1">
      <alignment wrapText="1"/>
    </xf>
    <xf numFmtId="0" fontId="44" fillId="0" borderId="22" xfId="0" applyFont="1" applyFill="1" applyBorder="1" applyAlignment="1">
      <alignment/>
    </xf>
    <xf numFmtId="1" fontId="59" fillId="0" borderId="32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7" fillId="37" borderId="19" xfId="0" applyFont="1" applyFill="1" applyBorder="1" applyAlignment="1">
      <alignment/>
    </xf>
    <xf numFmtId="1" fontId="55" fillId="37" borderId="22" xfId="0" applyNumberFormat="1" applyFont="1" applyFill="1" applyBorder="1" applyAlignment="1">
      <alignment/>
    </xf>
    <xf numFmtId="0" fontId="0" fillId="37" borderId="18" xfId="0" applyFill="1" applyBorder="1" applyAlignment="1">
      <alignment/>
    </xf>
    <xf numFmtId="1" fontId="57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60" fillId="37" borderId="0" xfId="0" applyFont="1" applyFill="1" applyAlignment="1">
      <alignment/>
    </xf>
    <xf numFmtId="0" fontId="44" fillId="37" borderId="18" xfId="0" applyFont="1" applyFill="1" applyBorder="1" applyAlignment="1">
      <alignment/>
    </xf>
    <xf numFmtId="1" fontId="59" fillId="37" borderId="22" xfId="0" applyNumberFormat="1" applyFont="1" applyFill="1" applyBorder="1" applyAlignment="1">
      <alignment/>
    </xf>
    <xf numFmtId="49" fontId="59" fillId="37" borderId="22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49" fontId="55" fillId="0" borderId="22" xfId="0" applyNumberFormat="1" applyFont="1" applyFill="1" applyBorder="1" applyAlignment="1">
      <alignment/>
    </xf>
    <xf numFmtId="0" fontId="6" fillId="33" borderId="59" xfId="0" applyFont="1" applyFill="1" applyBorder="1" applyAlignment="1">
      <alignment/>
    </xf>
    <xf numFmtId="0" fontId="61" fillId="0" borderId="0" xfId="0" applyFont="1" applyFill="1" applyAlignment="1">
      <alignment/>
    </xf>
    <xf numFmtId="0" fontId="8" fillId="0" borderId="29" xfId="0" applyFont="1" applyFill="1" applyBorder="1" applyAlignment="1">
      <alignment/>
    </xf>
    <xf numFmtId="0" fontId="0" fillId="0" borderId="22" xfId="0" applyBorder="1" applyAlignment="1">
      <alignment/>
    </xf>
    <xf numFmtId="0" fontId="6" fillId="33" borderId="60" xfId="0" applyFont="1" applyFill="1" applyBorder="1" applyAlignment="1">
      <alignment/>
    </xf>
    <xf numFmtId="1" fontId="59" fillId="0" borderId="22" xfId="0" applyNumberFormat="1" applyFont="1" applyFill="1" applyBorder="1" applyAlignment="1">
      <alignment/>
    </xf>
    <xf numFmtId="0" fontId="0" fillId="37" borderId="22" xfId="0" applyFill="1" applyBorder="1" applyAlignment="1">
      <alignment/>
    </xf>
    <xf numFmtId="1" fontId="57" fillId="36" borderId="0" xfId="0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58" xfId="0" applyFill="1" applyBorder="1" applyAlignment="1">
      <alignment/>
    </xf>
    <xf numFmtId="0" fontId="0" fillId="38" borderId="29" xfId="0" applyFill="1" applyBorder="1" applyAlignment="1">
      <alignment/>
    </xf>
    <xf numFmtId="0" fontId="0" fillId="39" borderId="22" xfId="0" applyFill="1" applyBorder="1" applyAlignment="1">
      <alignment/>
    </xf>
    <xf numFmtId="0" fontId="0" fillId="15" borderId="22" xfId="0" applyFill="1" applyBorder="1" applyAlignment="1">
      <alignment/>
    </xf>
    <xf numFmtId="0" fontId="56" fillId="0" borderId="22" xfId="0" applyFont="1" applyBorder="1" applyAlignment="1">
      <alignment/>
    </xf>
    <xf numFmtId="1" fontId="55" fillId="15" borderId="0" xfId="0" applyNumberFormat="1" applyFont="1" applyFill="1" applyAlignment="1">
      <alignment/>
    </xf>
    <xf numFmtId="0" fontId="0" fillId="39" borderId="29" xfId="0" applyFill="1" applyBorder="1" applyAlignment="1">
      <alignment/>
    </xf>
    <xf numFmtId="0" fontId="0" fillId="39" borderId="58" xfId="0" applyFill="1" applyBorder="1" applyAlignment="1">
      <alignment/>
    </xf>
    <xf numFmtId="0" fontId="0" fillId="39" borderId="18" xfId="0" applyFill="1" applyBorder="1" applyAlignment="1">
      <alignment/>
    </xf>
    <xf numFmtId="1" fontId="12" fillId="15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0" fillId="0" borderId="58" xfId="0" applyFill="1" applyBorder="1" applyAlignment="1">
      <alignment/>
    </xf>
    <xf numFmtId="0" fontId="0" fillId="39" borderId="52" xfId="0" applyFill="1" applyBorder="1" applyAlignment="1">
      <alignment/>
    </xf>
    <xf numFmtId="0" fontId="0" fillId="39" borderId="61" xfId="0" applyFill="1" applyBorder="1" applyAlignment="1">
      <alignment/>
    </xf>
    <xf numFmtId="0" fontId="44" fillId="39" borderId="18" xfId="0" applyFont="1" applyFill="1" applyBorder="1" applyAlignment="1">
      <alignment/>
    </xf>
    <xf numFmtId="0" fontId="44" fillId="0" borderId="5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&#1076;&#1077;&#1090;&#1089;&#1082;&#1072;&#1103;%20&#1086;&#1073;&#1091;&#1074;&#1100;%20&#1086;&#108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льчики Лето"/>
      <sheetName val="Мальчики Осень-Зима"/>
      <sheetName val="Девочки Лето"/>
      <sheetName val="Девочки Осень-Зима"/>
      <sheetName val="Малыши"/>
      <sheetName val="Малыш-Зима"/>
      <sheetName val="Дождь.зонты"/>
      <sheetName val="Резин.сапоги"/>
      <sheetName val="Лист1"/>
    </sheetNames>
    <sheetDataSet>
      <sheetData sheetId="8">
        <row r="1">
          <cell r="B1">
            <v>1</v>
          </cell>
          <cell r="C1">
            <v>678.7347</v>
          </cell>
        </row>
        <row r="2">
          <cell r="B2">
            <v>2</v>
          </cell>
          <cell r="C2">
            <v>611.7908999999999</v>
          </cell>
        </row>
        <row r="3">
          <cell r="B3">
            <v>3</v>
          </cell>
          <cell r="C3">
            <v>600.6336000000001</v>
          </cell>
        </row>
        <row r="4">
          <cell r="B4">
            <v>4</v>
          </cell>
          <cell r="C4">
            <v>587.060636</v>
          </cell>
        </row>
        <row r="5">
          <cell r="B5">
            <v>5</v>
          </cell>
          <cell r="C5">
            <v>611.7908999999999</v>
          </cell>
        </row>
        <row r="6">
          <cell r="B6">
            <v>6</v>
          </cell>
          <cell r="C6">
            <v>589.3345999999999</v>
          </cell>
        </row>
        <row r="7">
          <cell r="B7">
            <v>7</v>
          </cell>
          <cell r="C7">
            <v>589.3345999999999</v>
          </cell>
        </row>
        <row r="8">
          <cell r="B8">
            <v>8</v>
          </cell>
          <cell r="C8">
            <v>645.2628</v>
          </cell>
        </row>
        <row r="9">
          <cell r="B9">
            <v>9</v>
          </cell>
          <cell r="C9">
            <v>473.362436</v>
          </cell>
        </row>
        <row r="10">
          <cell r="B10">
            <v>10</v>
          </cell>
          <cell r="C10">
            <v>475.6364</v>
          </cell>
        </row>
        <row r="11">
          <cell r="B11">
            <v>11</v>
          </cell>
          <cell r="C11">
            <v>475.6364</v>
          </cell>
        </row>
        <row r="12">
          <cell r="B12">
            <v>12</v>
          </cell>
          <cell r="C12">
            <v>678.7347</v>
          </cell>
        </row>
        <row r="13">
          <cell r="B13">
            <v>13</v>
          </cell>
          <cell r="C13">
            <v>678.7347</v>
          </cell>
        </row>
        <row r="14">
          <cell r="B14">
            <v>14</v>
          </cell>
          <cell r="C14">
            <v>612.07424</v>
          </cell>
        </row>
        <row r="15">
          <cell r="B15">
            <v>15</v>
          </cell>
          <cell r="C15">
            <v>589.3345999999999</v>
          </cell>
        </row>
        <row r="16">
          <cell r="B16">
            <v>16</v>
          </cell>
          <cell r="C16">
            <v>622.9482</v>
          </cell>
        </row>
        <row r="17">
          <cell r="B17">
            <v>17</v>
          </cell>
          <cell r="C17">
            <v>589.3345999999999</v>
          </cell>
        </row>
        <row r="18">
          <cell r="B18">
            <v>50</v>
          </cell>
          <cell r="C18">
            <v>589.3345999999999</v>
          </cell>
        </row>
        <row r="19">
          <cell r="B19">
            <v>51</v>
          </cell>
          <cell r="C19">
            <v>589.3345999999999</v>
          </cell>
        </row>
        <row r="20">
          <cell r="B20">
            <v>100</v>
          </cell>
          <cell r="C20">
            <v>473.362436</v>
          </cell>
        </row>
        <row r="21">
          <cell r="B21">
            <v>101</v>
          </cell>
          <cell r="C21">
            <v>588.1976179999999</v>
          </cell>
        </row>
        <row r="22">
          <cell r="B22">
            <v>102</v>
          </cell>
          <cell r="C22">
            <v>587.060636</v>
          </cell>
        </row>
        <row r="23">
          <cell r="B23">
            <v>103</v>
          </cell>
          <cell r="C23">
            <v>588.1976179999999</v>
          </cell>
        </row>
        <row r="24">
          <cell r="B24">
            <v>104</v>
          </cell>
          <cell r="C24">
            <v>600.6336000000001</v>
          </cell>
        </row>
        <row r="25">
          <cell r="B25">
            <v>105</v>
          </cell>
          <cell r="C25">
            <v>473.362436</v>
          </cell>
        </row>
        <row r="26">
          <cell r="B26">
            <v>106</v>
          </cell>
          <cell r="C26">
            <v>588.1976179999999</v>
          </cell>
        </row>
        <row r="27">
          <cell r="B27">
            <v>107</v>
          </cell>
          <cell r="C27">
            <v>600.6336000000001</v>
          </cell>
        </row>
        <row r="28">
          <cell r="B28">
            <v>108</v>
          </cell>
          <cell r="C28">
            <v>622.9482</v>
          </cell>
        </row>
        <row r="29">
          <cell r="B29">
            <v>109</v>
          </cell>
          <cell r="C29">
            <v>589.3345999999999</v>
          </cell>
        </row>
        <row r="30">
          <cell r="B30">
            <v>110</v>
          </cell>
          <cell r="C30">
            <v>589.3345999999999</v>
          </cell>
        </row>
        <row r="31">
          <cell r="B31">
            <v>111</v>
          </cell>
          <cell r="C31">
            <v>634.1055000000001</v>
          </cell>
        </row>
        <row r="32">
          <cell r="B32">
            <v>112</v>
          </cell>
          <cell r="C32">
            <v>857.2515000000001</v>
          </cell>
        </row>
        <row r="33">
          <cell r="B33">
            <v>113</v>
          </cell>
          <cell r="C33">
            <v>968.8245000000001</v>
          </cell>
        </row>
        <row r="34">
          <cell r="B34">
            <v>114</v>
          </cell>
          <cell r="C34">
            <v>1013.4537000000001</v>
          </cell>
        </row>
        <row r="35">
          <cell r="B35">
            <v>115</v>
          </cell>
          <cell r="C35">
            <v>642.01498</v>
          </cell>
        </row>
        <row r="36">
          <cell r="B36">
            <v>116</v>
          </cell>
          <cell r="C36">
            <v>538.549618</v>
          </cell>
        </row>
        <row r="37">
          <cell r="B37">
            <v>117</v>
          </cell>
          <cell r="C37">
            <v>538.549618</v>
          </cell>
        </row>
        <row r="38">
          <cell r="B38">
            <v>118</v>
          </cell>
          <cell r="C38">
            <v>538.549618</v>
          </cell>
        </row>
        <row r="39">
          <cell r="B39">
            <v>119</v>
          </cell>
          <cell r="C39">
            <v>538.549618</v>
          </cell>
        </row>
        <row r="40">
          <cell r="B40">
            <v>120</v>
          </cell>
          <cell r="C40">
            <v>538.549618</v>
          </cell>
        </row>
        <row r="41">
          <cell r="B41">
            <v>121</v>
          </cell>
          <cell r="C41">
            <v>549.919438</v>
          </cell>
        </row>
        <row r="42">
          <cell r="B42">
            <v>122</v>
          </cell>
          <cell r="C42">
            <v>576.6385150000001</v>
          </cell>
        </row>
        <row r="43">
          <cell r="B43">
            <v>123</v>
          </cell>
          <cell r="C43">
            <v>549.919438</v>
          </cell>
        </row>
        <row r="44">
          <cell r="B44">
            <v>124</v>
          </cell>
          <cell r="C44">
            <v>549.919438</v>
          </cell>
        </row>
        <row r="45">
          <cell r="B45">
            <v>125</v>
          </cell>
          <cell r="C45">
            <v>549.919438</v>
          </cell>
        </row>
        <row r="46">
          <cell r="B46">
            <v>126</v>
          </cell>
          <cell r="C46">
            <v>535.138672</v>
          </cell>
        </row>
        <row r="47">
          <cell r="B47">
            <v>127</v>
          </cell>
          <cell r="C47">
            <v>535.138672</v>
          </cell>
        </row>
        <row r="48">
          <cell r="B48">
            <v>128</v>
          </cell>
          <cell r="C48">
            <v>423.71443600000003</v>
          </cell>
        </row>
        <row r="49">
          <cell r="B49">
            <v>129</v>
          </cell>
          <cell r="C49">
            <v>389.604976</v>
          </cell>
        </row>
        <row r="50">
          <cell r="B50">
            <v>147</v>
          </cell>
          <cell r="C50">
            <v>630.0147</v>
          </cell>
        </row>
        <row r="51">
          <cell r="B51">
            <v>130</v>
          </cell>
          <cell r="C51">
            <v>1285.08576</v>
          </cell>
        </row>
        <row r="52">
          <cell r="B52">
            <v>131</v>
          </cell>
          <cell r="C52">
            <v>1035.7998</v>
          </cell>
        </row>
        <row r="53">
          <cell r="B53">
            <v>132</v>
          </cell>
          <cell r="C53">
            <v>1046.63832</v>
          </cell>
        </row>
        <row r="54">
          <cell r="B54">
            <v>133</v>
          </cell>
          <cell r="C54">
            <v>1035.7998</v>
          </cell>
        </row>
        <row r="55">
          <cell r="B55">
            <v>134</v>
          </cell>
          <cell r="C55">
            <v>1014.12276</v>
          </cell>
        </row>
        <row r="56">
          <cell r="B56">
            <v>135</v>
          </cell>
          <cell r="C56">
            <v>1079.15388</v>
          </cell>
        </row>
        <row r="57">
          <cell r="B57">
            <v>136</v>
          </cell>
          <cell r="C57">
            <v>1035.7998</v>
          </cell>
        </row>
        <row r="58">
          <cell r="B58">
            <v>137</v>
          </cell>
          <cell r="C58">
            <v>547.7617599999999</v>
          </cell>
        </row>
        <row r="59">
          <cell r="B59">
            <v>138</v>
          </cell>
          <cell r="C59">
            <v>1024.96128</v>
          </cell>
        </row>
        <row r="60">
          <cell r="B60">
            <v>139</v>
          </cell>
          <cell r="C60">
            <v>1035.7998</v>
          </cell>
        </row>
        <row r="61">
          <cell r="B61">
            <v>140</v>
          </cell>
          <cell r="C61">
            <v>1079.15388</v>
          </cell>
        </row>
        <row r="62">
          <cell r="B62">
            <v>141</v>
          </cell>
          <cell r="C62">
            <v>862.38348</v>
          </cell>
        </row>
        <row r="63">
          <cell r="B63">
            <v>142</v>
          </cell>
          <cell r="C63">
            <v>1079.15388</v>
          </cell>
        </row>
        <row r="64">
          <cell r="B64">
            <v>143</v>
          </cell>
          <cell r="C64">
            <v>1079.15388</v>
          </cell>
        </row>
        <row r="65">
          <cell r="B65">
            <v>144</v>
          </cell>
          <cell r="C65">
            <v>423.71443600000003</v>
          </cell>
        </row>
        <row r="66">
          <cell r="B66">
            <v>145</v>
          </cell>
          <cell r="C66">
            <v>389.604976</v>
          </cell>
        </row>
        <row r="67">
          <cell r="B67">
            <v>146</v>
          </cell>
          <cell r="C67">
            <v>630.0147</v>
          </cell>
        </row>
        <row r="68">
          <cell r="B68">
            <v>148</v>
          </cell>
          <cell r="C68">
            <v>563.0709</v>
          </cell>
        </row>
        <row r="69">
          <cell r="B69">
            <v>147</v>
          </cell>
          <cell r="C69">
            <v>630.0147</v>
          </cell>
        </row>
        <row r="70">
          <cell r="B70">
            <v>149</v>
          </cell>
          <cell r="C70">
            <v>741.5877</v>
          </cell>
        </row>
        <row r="71">
          <cell r="B71">
            <v>150</v>
          </cell>
          <cell r="C71">
            <v>745.6785000000001</v>
          </cell>
        </row>
        <row r="72">
          <cell r="B72">
            <v>151</v>
          </cell>
          <cell r="C72">
            <v>712.2066</v>
          </cell>
        </row>
        <row r="73">
          <cell r="B73">
            <v>152</v>
          </cell>
          <cell r="C73">
            <v>857.2515000000001</v>
          </cell>
        </row>
        <row r="74">
          <cell r="B74">
            <v>153</v>
          </cell>
          <cell r="C74">
            <v>790.3077000000001</v>
          </cell>
        </row>
        <row r="75">
          <cell r="B75">
            <v>510</v>
          </cell>
          <cell r="C75">
            <v>372.4836000000001</v>
          </cell>
        </row>
        <row r="76">
          <cell r="B76">
            <v>511</v>
          </cell>
          <cell r="C76">
            <v>394.16064</v>
          </cell>
        </row>
        <row r="77">
          <cell r="B77">
            <v>512</v>
          </cell>
          <cell r="C77">
            <v>329.12952000000007</v>
          </cell>
        </row>
        <row r="78">
          <cell r="B78">
            <v>500</v>
          </cell>
          <cell r="C78">
            <v>423.78552</v>
          </cell>
        </row>
        <row r="79">
          <cell r="B79">
            <v>501</v>
          </cell>
          <cell r="C79">
            <v>445.46256</v>
          </cell>
        </row>
        <row r="80">
          <cell r="B80">
            <v>502</v>
          </cell>
          <cell r="C80">
            <v>445.46256</v>
          </cell>
        </row>
        <row r="81">
          <cell r="B81">
            <v>503</v>
          </cell>
          <cell r="C81">
            <v>488.81664</v>
          </cell>
        </row>
        <row r="82">
          <cell r="B82">
            <v>504</v>
          </cell>
          <cell r="C82">
            <v>445.46256</v>
          </cell>
        </row>
        <row r="83">
          <cell r="B83">
            <v>505</v>
          </cell>
          <cell r="C83">
            <v>407.52774</v>
          </cell>
        </row>
        <row r="84">
          <cell r="B84">
            <v>18</v>
          </cell>
          <cell r="C84">
            <v>464.51454</v>
          </cell>
        </row>
        <row r="85">
          <cell r="B85">
            <v>19</v>
          </cell>
          <cell r="C85">
            <v>578.319</v>
          </cell>
        </row>
        <row r="86">
          <cell r="B86">
            <v>20</v>
          </cell>
          <cell r="C86">
            <v>355.173</v>
          </cell>
        </row>
        <row r="87">
          <cell r="B87">
            <v>21</v>
          </cell>
          <cell r="C87">
            <v>578.319</v>
          </cell>
        </row>
        <row r="88">
          <cell r="B88">
            <v>22</v>
          </cell>
          <cell r="C88">
            <v>876.1126800000001</v>
          </cell>
        </row>
        <row r="89">
          <cell r="B89">
            <v>23</v>
          </cell>
          <cell r="C89">
            <v>876.1126800000001</v>
          </cell>
        </row>
        <row r="90">
          <cell r="B90">
            <v>24</v>
          </cell>
          <cell r="C90">
            <v>886.9512000000001</v>
          </cell>
        </row>
        <row r="91">
          <cell r="B91">
            <v>25</v>
          </cell>
          <cell r="C91">
            <v>886.9512000000001</v>
          </cell>
        </row>
        <row r="92">
          <cell r="B92">
            <v>26</v>
          </cell>
          <cell r="C92">
            <v>984.4978800000001</v>
          </cell>
        </row>
        <row r="93">
          <cell r="B93">
            <v>27</v>
          </cell>
          <cell r="C93">
            <v>886.9512000000001</v>
          </cell>
        </row>
        <row r="94">
          <cell r="B94">
            <v>28</v>
          </cell>
          <cell r="C94">
            <v>828.7846800000001</v>
          </cell>
        </row>
        <row r="95">
          <cell r="B95">
            <v>29</v>
          </cell>
          <cell r="C95">
            <v>839.6232000000001</v>
          </cell>
        </row>
        <row r="96">
          <cell r="B96">
            <v>30</v>
          </cell>
          <cell r="C96">
            <v>839.6232000000001</v>
          </cell>
        </row>
        <row r="97">
          <cell r="B97">
            <v>31</v>
          </cell>
          <cell r="C97">
            <v>828.7846800000001</v>
          </cell>
        </row>
        <row r="98">
          <cell r="B98">
            <v>32</v>
          </cell>
          <cell r="C98">
            <v>984.4978800000001</v>
          </cell>
        </row>
        <row r="99">
          <cell r="B99">
            <v>33</v>
          </cell>
          <cell r="C99">
            <v>886.9512000000001</v>
          </cell>
        </row>
        <row r="100">
          <cell r="B100">
            <v>515</v>
          </cell>
          <cell r="C100">
            <v>895.98228</v>
          </cell>
        </row>
        <row r="101">
          <cell r="B101">
            <v>516</v>
          </cell>
          <cell r="C101">
            <v>895.98228</v>
          </cell>
        </row>
        <row r="102">
          <cell r="B102">
            <v>517</v>
          </cell>
          <cell r="C102">
            <v>692.94108</v>
          </cell>
        </row>
        <row r="103">
          <cell r="B103">
            <v>520</v>
          </cell>
          <cell r="C103">
            <v>961.0134</v>
          </cell>
        </row>
        <row r="104">
          <cell r="B104" t="str">
            <v>520-А</v>
          </cell>
          <cell r="C104">
            <v>1112.7526800000003</v>
          </cell>
        </row>
        <row r="105">
          <cell r="B105">
            <v>526</v>
          </cell>
          <cell r="C105">
            <v>885.14376</v>
          </cell>
        </row>
        <row r="106">
          <cell r="B106">
            <v>527</v>
          </cell>
          <cell r="C106">
            <v>961.0134</v>
          </cell>
        </row>
        <row r="107">
          <cell r="B107">
            <v>528</v>
          </cell>
          <cell r="C107">
            <v>906.8208</v>
          </cell>
        </row>
        <row r="108">
          <cell r="B108">
            <v>529</v>
          </cell>
          <cell r="C108">
            <v>1123.5911999999998</v>
          </cell>
        </row>
        <row r="109">
          <cell r="B109">
            <v>530</v>
          </cell>
          <cell r="C109">
            <v>1036.88304</v>
          </cell>
        </row>
        <row r="110">
          <cell r="B110">
            <v>531</v>
          </cell>
          <cell r="C110">
            <v>928.49784</v>
          </cell>
        </row>
        <row r="111">
          <cell r="B111">
            <v>532</v>
          </cell>
          <cell r="C111">
            <v>928.49784</v>
          </cell>
        </row>
        <row r="112">
          <cell r="B112" t="str">
            <v>532-А</v>
          </cell>
          <cell r="C112">
            <v>1036.88304</v>
          </cell>
        </row>
        <row r="113">
          <cell r="B113">
            <v>518</v>
          </cell>
          <cell r="C113">
            <v>895.98228</v>
          </cell>
        </row>
        <row r="114">
          <cell r="B114">
            <v>519</v>
          </cell>
          <cell r="C114">
            <v>1018.0966800000001</v>
          </cell>
        </row>
        <row r="115">
          <cell r="B115">
            <v>521</v>
          </cell>
          <cell r="C115">
            <v>961.0134</v>
          </cell>
        </row>
        <row r="116">
          <cell r="B116" t="str">
            <v>521-А</v>
          </cell>
          <cell r="C116">
            <v>1065.42468</v>
          </cell>
        </row>
        <row r="117">
          <cell r="B117">
            <v>522</v>
          </cell>
          <cell r="C117">
            <v>928.49784</v>
          </cell>
        </row>
        <row r="118">
          <cell r="B118">
            <v>523</v>
          </cell>
          <cell r="C118">
            <v>961.0134</v>
          </cell>
        </row>
        <row r="119">
          <cell r="B119">
            <v>524</v>
          </cell>
          <cell r="C119">
            <v>895.98228</v>
          </cell>
        </row>
        <row r="120">
          <cell r="B120" t="str">
            <v>524-А</v>
          </cell>
          <cell r="C120">
            <v>957.03948</v>
          </cell>
        </row>
        <row r="121">
          <cell r="B121">
            <v>525</v>
          </cell>
          <cell r="C121">
            <v>957.03948</v>
          </cell>
        </row>
        <row r="122">
          <cell r="B122" t="str">
            <v>525-А</v>
          </cell>
          <cell r="C122">
            <v>1065.42468</v>
          </cell>
        </row>
        <row r="123">
          <cell r="B123">
            <v>153</v>
          </cell>
          <cell r="C123">
            <v>1634.8090800000002</v>
          </cell>
        </row>
        <row r="124">
          <cell r="B124">
            <v>158</v>
          </cell>
          <cell r="C124">
            <v>1262.32548</v>
          </cell>
        </row>
        <row r="125">
          <cell r="B125">
            <v>159</v>
          </cell>
          <cell r="C125">
            <v>1201.26828</v>
          </cell>
        </row>
        <row r="126">
          <cell r="B126">
            <v>160</v>
          </cell>
          <cell r="C126">
            <v>1309.6534800000002</v>
          </cell>
        </row>
        <row r="127">
          <cell r="B127">
            <v>161</v>
          </cell>
          <cell r="C127">
            <v>1201.26828</v>
          </cell>
        </row>
        <row r="128">
          <cell r="B128">
            <v>162</v>
          </cell>
          <cell r="C128">
            <v>1309.6534800000002</v>
          </cell>
        </row>
        <row r="129">
          <cell r="B129">
            <v>156</v>
          </cell>
          <cell r="C129">
            <v>714.98022</v>
          </cell>
        </row>
        <row r="130">
          <cell r="B130">
            <v>157</v>
          </cell>
          <cell r="C130">
            <v>1262.32548</v>
          </cell>
        </row>
        <row r="131">
          <cell r="B131">
            <v>154</v>
          </cell>
          <cell r="C131">
            <v>1262.32548</v>
          </cell>
        </row>
        <row r="132">
          <cell r="B132">
            <v>155</v>
          </cell>
          <cell r="C132">
            <v>1262.32548</v>
          </cell>
        </row>
        <row r="133">
          <cell r="B133">
            <v>165</v>
          </cell>
          <cell r="C133">
            <v>1092.8830800000003</v>
          </cell>
        </row>
        <row r="134">
          <cell r="B134">
            <v>166</v>
          </cell>
          <cell r="C134">
            <v>1418.03868</v>
          </cell>
        </row>
        <row r="135">
          <cell r="B135">
            <v>513</v>
          </cell>
          <cell r="C135">
            <v>629.7174</v>
          </cell>
        </row>
        <row r="136">
          <cell r="B136">
            <v>514</v>
          </cell>
          <cell r="C136">
            <v>640.5559200000001</v>
          </cell>
        </row>
        <row r="137">
          <cell r="B137">
            <v>550</v>
          </cell>
          <cell r="C137">
            <v>597.20184</v>
          </cell>
        </row>
        <row r="138">
          <cell r="B138">
            <v>551</v>
          </cell>
          <cell r="C138">
            <v>597.20184</v>
          </cell>
        </row>
        <row r="139">
          <cell r="B139">
            <v>552</v>
          </cell>
          <cell r="C139">
            <v>738.1026000000002</v>
          </cell>
        </row>
        <row r="140">
          <cell r="B140">
            <v>506</v>
          </cell>
          <cell r="C140">
            <v>553.84776</v>
          </cell>
        </row>
        <row r="141">
          <cell r="B141">
            <v>536</v>
          </cell>
          <cell r="C141">
            <v>994</v>
          </cell>
        </row>
        <row r="142">
          <cell r="B142">
            <v>537</v>
          </cell>
          <cell r="C142">
            <v>895.98228</v>
          </cell>
        </row>
        <row r="143">
          <cell r="B143">
            <v>538</v>
          </cell>
          <cell r="C143">
            <v>1080.23712</v>
          </cell>
        </row>
        <row r="144">
          <cell r="B144">
            <v>540</v>
          </cell>
          <cell r="C144">
            <v>1024.960668</v>
          </cell>
        </row>
        <row r="145">
          <cell r="B145">
            <v>539</v>
          </cell>
          <cell r="C145">
            <v>820.11264</v>
          </cell>
        </row>
        <row r="146">
          <cell r="B146">
            <v>170</v>
          </cell>
          <cell r="C146">
            <v>1191.1740000000002</v>
          </cell>
        </row>
        <row r="147">
          <cell r="B147">
            <v>171</v>
          </cell>
          <cell r="C147">
            <v>1191.1740000000002</v>
          </cell>
        </row>
        <row r="148">
          <cell r="B148">
            <v>172</v>
          </cell>
          <cell r="C148">
            <v>1191.1740000000002</v>
          </cell>
        </row>
        <row r="149">
          <cell r="B149">
            <v>173</v>
          </cell>
          <cell r="C149">
            <v>1297.4340000000002</v>
          </cell>
        </row>
        <row r="150">
          <cell r="B150">
            <v>174</v>
          </cell>
          <cell r="C150">
            <v>1191.1740000000002</v>
          </cell>
        </row>
        <row r="151">
          <cell r="B151">
            <v>175</v>
          </cell>
          <cell r="C151">
            <v>1191.1740000000002</v>
          </cell>
        </row>
        <row r="152">
          <cell r="B152">
            <v>176</v>
          </cell>
          <cell r="C152">
            <v>1297.4340000000002</v>
          </cell>
        </row>
        <row r="153">
          <cell r="B153">
            <v>177</v>
          </cell>
          <cell r="C153">
            <v>1191.1740000000002</v>
          </cell>
        </row>
        <row r="154">
          <cell r="B154">
            <v>180</v>
          </cell>
          <cell r="C154">
            <v>872.394</v>
          </cell>
        </row>
        <row r="155">
          <cell r="B155">
            <v>182</v>
          </cell>
          <cell r="C155">
            <v>936.1500000000001</v>
          </cell>
        </row>
        <row r="156">
          <cell r="B156">
            <v>184</v>
          </cell>
          <cell r="C156">
            <v>978.654</v>
          </cell>
        </row>
        <row r="157">
          <cell r="B157">
            <v>186</v>
          </cell>
          <cell r="C157">
            <v>553.614</v>
          </cell>
        </row>
        <row r="158">
          <cell r="B158">
            <v>178</v>
          </cell>
          <cell r="C158">
            <v>1191.1740000000002</v>
          </cell>
        </row>
        <row r="159">
          <cell r="B159">
            <v>179</v>
          </cell>
          <cell r="C159">
            <v>1191.1740000000002</v>
          </cell>
        </row>
        <row r="160">
          <cell r="B160">
            <v>183</v>
          </cell>
          <cell r="C160">
            <v>978.654</v>
          </cell>
        </row>
        <row r="161">
          <cell r="B161">
            <v>185</v>
          </cell>
          <cell r="C161">
            <v>1191.1740000000002</v>
          </cell>
        </row>
        <row r="162">
          <cell r="B162">
            <v>190</v>
          </cell>
          <cell r="C162">
            <v>936.1500000000001</v>
          </cell>
        </row>
        <row r="163">
          <cell r="B163">
            <v>191</v>
          </cell>
          <cell r="C163">
            <v>1191.1740000000002</v>
          </cell>
        </row>
        <row r="164">
          <cell r="B164">
            <v>188</v>
          </cell>
          <cell r="C164">
            <v>1088.81</v>
          </cell>
        </row>
        <row r="165">
          <cell r="B165">
            <v>189</v>
          </cell>
          <cell r="C165">
            <v>1439.4680000000003</v>
          </cell>
        </row>
        <row r="166">
          <cell r="B166">
            <v>192</v>
          </cell>
          <cell r="C166">
            <v>1167.088</v>
          </cell>
        </row>
        <row r="167">
          <cell r="B167">
            <v>193</v>
          </cell>
          <cell r="C167">
            <v>965.1940000000001</v>
          </cell>
        </row>
        <row r="168">
          <cell r="B168">
            <v>534</v>
          </cell>
          <cell r="C168">
            <v>805.3002</v>
          </cell>
        </row>
        <row r="169">
          <cell r="B169">
            <v>535</v>
          </cell>
          <cell r="C169">
            <v>1004.36748</v>
          </cell>
        </row>
        <row r="170">
          <cell r="B170">
            <v>52</v>
          </cell>
          <cell r="C170">
            <v>209.90580000000003</v>
          </cell>
        </row>
        <row r="171">
          <cell r="B171">
            <v>226</v>
          </cell>
          <cell r="C171">
            <v>1654.6786800000002</v>
          </cell>
        </row>
        <row r="172">
          <cell r="B172">
            <v>227</v>
          </cell>
          <cell r="C172">
            <v>1394.5542</v>
          </cell>
        </row>
        <row r="173">
          <cell r="B173">
            <v>228</v>
          </cell>
          <cell r="C173">
            <v>1524.61644</v>
          </cell>
        </row>
        <row r="174">
          <cell r="B174">
            <v>229</v>
          </cell>
          <cell r="C174">
            <v>1036.88304</v>
          </cell>
        </row>
        <row r="175">
          <cell r="B175">
            <v>217</v>
          </cell>
          <cell r="C175">
            <v>1171.6434000000002</v>
          </cell>
        </row>
        <row r="176">
          <cell r="B176">
            <v>195</v>
          </cell>
          <cell r="C176">
            <v>1634.8090800000002</v>
          </cell>
        </row>
        <row r="177">
          <cell r="B177">
            <v>196</v>
          </cell>
          <cell r="C177">
            <v>1287.97644</v>
          </cell>
        </row>
        <row r="178">
          <cell r="B178">
            <v>197</v>
          </cell>
          <cell r="C178">
            <v>1157.9142</v>
          </cell>
        </row>
        <row r="179">
          <cell r="B179">
            <v>198</v>
          </cell>
          <cell r="C179">
            <v>1266.2994</v>
          </cell>
        </row>
        <row r="180">
          <cell r="B180">
            <v>200</v>
          </cell>
          <cell r="C180">
            <v>1233.78384</v>
          </cell>
        </row>
        <row r="181">
          <cell r="B181">
            <v>202</v>
          </cell>
          <cell r="C181">
            <v>1591.455</v>
          </cell>
        </row>
        <row r="182">
          <cell r="B182">
            <v>203</v>
          </cell>
          <cell r="C182">
            <v>1201.26828</v>
          </cell>
        </row>
        <row r="183">
          <cell r="B183">
            <v>204</v>
          </cell>
          <cell r="C183">
            <v>1201.26828</v>
          </cell>
        </row>
        <row r="184">
          <cell r="B184">
            <v>205</v>
          </cell>
          <cell r="C184">
            <v>1287.97644</v>
          </cell>
        </row>
        <row r="185">
          <cell r="B185">
            <v>206</v>
          </cell>
          <cell r="C185">
            <v>1110.5862</v>
          </cell>
        </row>
        <row r="186">
          <cell r="B186">
            <v>216</v>
          </cell>
          <cell r="C186">
            <v>1313.6273999999999</v>
          </cell>
        </row>
        <row r="187">
          <cell r="B187">
            <v>220</v>
          </cell>
          <cell r="C187">
            <v>1422.0126</v>
          </cell>
        </row>
        <row r="188">
          <cell r="B188">
            <v>222</v>
          </cell>
          <cell r="C188">
            <v>1291.95036</v>
          </cell>
        </row>
        <row r="189">
          <cell r="B189">
            <v>223</v>
          </cell>
          <cell r="C189">
            <v>923.44068</v>
          </cell>
        </row>
        <row r="190">
          <cell r="B190">
            <v>224</v>
          </cell>
          <cell r="C190">
            <v>1422.0126</v>
          </cell>
        </row>
        <row r="191">
          <cell r="B191">
            <v>225</v>
          </cell>
          <cell r="C191">
            <v>1530.3978</v>
          </cell>
        </row>
        <row r="192">
          <cell r="B192">
            <v>199</v>
          </cell>
          <cell r="C192">
            <v>1266.2994</v>
          </cell>
        </row>
        <row r="193">
          <cell r="B193">
            <v>201</v>
          </cell>
          <cell r="C193">
            <v>1233.78384</v>
          </cell>
        </row>
        <row r="194">
          <cell r="B194">
            <v>207</v>
          </cell>
          <cell r="C194">
            <v>1110.5862</v>
          </cell>
        </row>
        <row r="195">
          <cell r="B195">
            <v>208</v>
          </cell>
          <cell r="C195">
            <v>969.68544</v>
          </cell>
        </row>
        <row r="196">
          <cell r="B196">
            <v>217</v>
          </cell>
          <cell r="C196">
            <v>1171.6434000000002</v>
          </cell>
        </row>
        <row r="197">
          <cell r="B197">
            <v>219</v>
          </cell>
          <cell r="C197">
            <v>1374.6846</v>
          </cell>
        </row>
        <row r="198">
          <cell r="B198">
            <v>221</v>
          </cell>
          <cell r="C198">
            <v>1244.6223599999998</v>
          </cell>
        </row>
        <row r="199">
          <cell r="B199">
            <v>209</v>
          </cell>
          <cell r="C199">
            <v>846.4878000000001</v>
          </cell>
        </row>
        <row r="200">
          <cell r="B200">
            <v>210</v>
          </cell>
          <cell r="C200">
            <v>846.4878000000001</v>
          </cell>
        </row>
        <row r="201">
          <cell r="B201">
            <v>211</v>
          </cell>
          <cell r="C201">
            <v>846.4878000000001</v>
          </cell>
        </row>
        <row r="202">
          <cell r="B202">
            <v>212</v>
          </cell>
          <cell r="C202">
            <v>846.4878000000001</v>
          </cell>
        </row>
        <row r="203">
          <cell r="B203">
            <v>213</v>
          </cell>
          <cell r="C203">
            <v>846.4878000000001</v>
          </cell>
        </row>
        <row r="204">
          <cell r="B204">
            <v>214</v>
          </cell>
          <cell r="C204">
            <v>998.22708</v>
          </cell>
        </row>
        <row r="205">
          <cell r="B205">
            <v>215</v>
          </cell>
          <cell r="C205">
            <v>1266.2994</v>
          </cell>
        </row>
        <row r="206">
          <cell r="B206">
            <v>230</v>
          </cell>
          <cell r="C206">
            <v>1113.6564</v>
          </cell>
        </row>
        <row r="207">
          <cell r="B207">
            <v>233</v>
          </cell>
          <cell r="C207">
            <v>1200.36456</v>
          </cell>
        </row>
        <row r="208">
          <cell r="B208">
            <v>235</v>
          </cell>
          <cell r="C208">
            <v>1319.58828</v>
          </cell>
        </row>
        <row r="209">
          <cell r="B209">
            <v>236</v>
          </cell>
          <cell r="C209">
            <v>1200.36456</v>
          </cell>
        </row>
        <row r="210">
          <cell r="B210">
            <v>234</v>
          </cell>
          <cell r="C210">
            <v>1200.36456</v>
          </cell>
        </row>
        <row r="211">
          <cell r="B211">
            <v>239</v>
          </cell>
          <cell r="C211">
            <v>1005.2712</v>
          </cell>
        </row>
        <row r="212">
          <cell r="B212">
            <v>240</v>
          </cell>
          <cell r="C212">
            <v>1113.6564</v>
          </cell>
        </row>
        <row r="213">
          <cell r="B213">
            <v>231</v>
          </cell>
          <cell r="C213">
            <v>983.59416</v>
          </cell>
        </row>
        <row r="214">
          <cell r="B214">
            <v>232</v>
          </cell>
          <cell r="C214">
            <v>1200.36456</v>
          </cell>
        </row>
        <row r="215">
          <cell r="B215">
            <v>237</v>
          </cell>
          <cell r="C215">
            <v>1200.36456</v>
          </cell>
        </row>
        <row r="216">
          <cell r="B216">
            <v>238</v>
          </cell>
          <cell r="C216">
            <v>1417.1349599999999</v>
          </cell>
        </row>
        <row r="217">
          <cell r="B217">
            <v>239</v>
          </cell>
          <cell r="C217">
            <v>1005.2712</v>
          </cell>
        </row>
        <row r="218">
          <cell r="B218">
            <v>240</v>
          </cell>
          <cell r="C218">
            <v>1113.6564</v>
          </cell>
        </row>
        <row r="219">
          <cell r="B219">
            <v>244</v>
          </cell>
          <cell r="C219">
            <v>1525.52016</v>
          </cell>
        </row>
        <row r="220">
          <cell r="B220">
            <v>245</v>
          </cell>
          <cell r="C220">
            <v>1276.2342</v>
          </cell>
        </row>
        <row r="221">
          <cell r="B221">
            <v>246</v>
          </cell>
          <cell r="C221">
            <v>1319.58828</v>
          </cell>
        </row>
        <row r="222">
          <cell r="B222">
            <v>243</v>
          </cell>
          <cell r="C222">
            <v>1417.1349599999999</v>
          </cell>
        </row>
        <row r="223">
          <cell r="B223">
            <v>242</v>
          </cell>
          <cell r="C223">
            <v>1417.1349599999999</v>
          </cell>
        </row>
        <row r="224">
          <cell r="B224">
            <v>247</v>
          </cell>
          <cell r="C224">
            <v>735.12216</v>
          </cell>
        </row>
        <row r="225">
          <cell r="B225">
            <v>248</v>
          </cell>
          <cell r="C225">
            <v>648.414</v>
          </cell>
        </row>
        <row r="226">
          <cell r="B226">
            <v>249</v>
          </cell>
          <cell r="C226">
            <v>1027.7622000000001</v>
          </cell>
        </row>
        <row r="227">
          <cell r="B227">
            <v>250</v>
          </cell>
          <cell r="C227">
            <v>735.12216</v>
          </cell>
        </row>
        <row r="228">
          <cell r="B228">
            <v>251</v>
          </cell>
          <cell r="C228">
            <v>702.6066000000001</v>
          </cell>
        </row>
        <row r="229">
          <cell r="B229">
            <v>252</v>
          </cell>
          <cell r="C229">
            <v>702.6066000000001</v>
          </cell>
        </row>
        <row r="230">
          <cell r="B230">
            <v>253</v>
          </cell>
          <cell r="C230">
            <v>1059.4638</v>
          </cell>
        </row>
        <row r="231">
          <cell r="B231">
            <v>254</v>
          </cell>
          <cell r="C231">
            <v>1059.4638</v>
          </cell>
        </row>
        <row r="232">
          <cell r="B232">
            <v>255</v>
          </cell>
          <cell r="C232">
            <v>626.73696</v>
          </cell>
        </row>
        <row r="233">
          <cell r="B233">
            <v>256</v>
          </cell>
          <cell r="C233">
            <v>756.7992</v>
          </cell>
        </row>
        <row r="234">
          <cell r="B234">
            <v>257</v>
          </cell>
          <cell r="C234">
            <v>735.12216</v>
          </cell>
        </row>
        <row r="235">
          <cell r="B235">
            <v>258</v>
          </cell>
          <cell r="C235">
            <v>2110.8002399999996</v>
          </cell>
        </row>
        <row r="236">
          <cell r="B236">
            <v>259</v>
          </cell>
          <cell r="C236">
            <v>626.73696</v>
          </cell>
        </row>
        <row r="237">
          <cell r="B237">
            <v>260</v>
          </cell>
          <cell r="C237">
            <v>756.7992</v>
          </cell>
        </row>
        <row r="238">
          <cell r="B238">
            <v>261</v>
          </cell>
          <cell r="C238">
            <v>735.12216</v>
          </cell>
        </row>
        <row r="239">
          <cell r="B239">
            <v>262</v>
          </cell>
          <cell r="C239">
            <v>810.9918</v>
          </cell>
        </row>
        <row r="240">
          <cell r="B240">
            <v>263</v>
          </cell>
          <cell r="C240">
            <v>2110.8002399999996</v>
          </cell>
        </row>
        <row r="241">
          <cell r="B241">
            <v>247</v>
          </cell>
          <cell r="C241">
            <v>735.12216</v>
          </cell>
        </row>
        <row r="242">
          <cell r="B242">
            <v>248</v>
          </cell>
          <cell r="C242">
            <v>648.414</v>
          </cell>
        </row>
        <row r="243">
          <cell r="B243">
            <v>249</v>
          </cell>
          <cell r="C243">
            <v>1027.7622000000001</v>
          </cell>
        </row>
        <row r="244">
          <cell r="B244">
            <v>250</v>
          </cell>
          <cell r="C244">
            <v>735.12216</v>
          </cell>
        </row>
        <row r="245">
          <cell r="B245">
            <v>251</v>
          </cell>
          <cell r="C245">
            <v>702.6066000000001</v>
          </cell>
        </row>
        <row r="246">
          <cell r="B246">
            <v>252</v>
          </cell>
          <cell r="C246">
            <v>702.6066000000001</v>
          </cell>
        </row>
        <row r="247">
          <cell r="B247">
            <v>253</v>
          </cell>
          <cell r="C247">
            <v>1059.4638</v>
          </cell>
        </row>
        <row r="248">
          <cell r="B248">
            <v>254</v>
          </cell>
          <cell r="C248">
            <v>1059.4638</v>
          </cell>
        </row>
        <row r="249">
          <cell r="B249">
            <v>255</v>
          </cell>
          <cell r="C249">
            <v>626.73696</v>
          </cell>
        </row>
        <row r="250">
          <cell r="B250">
            <v>256</v>
          </cell>
          <cell r="C250">
            <v>756.7992</v>
          </cell>
        </row>
        <row r="251">
          <cell r="B251">
            <v>257</v>
          </cell>
          <cell r="C251">
            <v>735.12216</v>
          </cell>
        </row>
        <row r="252">
          <cell r="B252">
            <v>258</v>
          </cell>
          <cell r="C252">
            <v>2110.8002399999996</v>
          </cell>
        </row>
        <row r="253">
          <cell r="B253">
            <v>259</v>
          </cell>
          <cell r="C253">
            <v>626.73696</v>
          </cell>
        </row>
        <row r="254">
          <cell r="B254">
            <v>260</v>
          </cell>
          <cell r="C254">
            <v>756.7992</v>
          </cell>
        </row>
        <row r="255">
          <cell r="B255">
            <v>261</v>
          </cell>
          <cell r="C255">
            <v>735.12216</v>
          </cell>
        </row>
        <row r="256">
          <cell r="B256">
            <v>262</v>
          </cell>
          <cell r="C256">
            <v>810.9918</v>
          </cell>
        </row>
        <row r="257">
          <cell r="B257">
            <v>263</v>
          </cell>
          <cell r="C257">
            <v>2110.8002399999996</v>
          </cell>
        </row>
        <row r="258">
          <cell r="B258">
            <v>274</v>
          </cell>
          <cell r="C258">
            <v>1525.52016</v>
          </cell>
        </row>
        <row r="259">
          <cell r="B259">
            <v>275</v>
          </cell>
          <cell r="C259">
            <v>1137.5646000000002</v>
          </cell>
        </row>
        <row r="260">
          <cell r="B260">
            <v>276</v>
          </cell>
          <cell r="C260">
            <v>1742.2905600000001</v>
          </cell>
        </row>
        <row r="261">
          <cell r="B261">
            <v>277</v>
          </cell>
          <cell r="C261">
            <v>842.6934000000001</v>
          </cell>
        </row>
        <row r="262">
          <cell r="B262">
            <v>265</v>
          </cell>
          <cell r="C262">
            <v>1525.52016</v>
          </cell>
        </row>
        <row r="263">
          <cell r="B263">
            <v>266</v>
          </cell>
          <cell r="C263">
            <v>1427.97348</v>
          </cell>
        </row>
        <row r="264">
          <cell r="B264">
            <v>267</v>
          </cell>
          <cell r="C264">
            <v>1427.97348</v>
          </cell>
        </row>
        <row r="265">
          <cell r="B265">
            <v>268</v>
          </cell>
          <cell r="C265">
            <v>1319.58828</v>
          </cell>
        </row>
        <row r="266">
          <cell r="B266">
            <v>269</v>
          </cell>
          <cell r="C266">
            <v>1308.74976</v>
          </cell>
        </row>
        <row r="267">
          <cell r="B267">
            <v>270</v>
          </cell>
          <cell r="C267">
            <v>734.3082</v>
          </cell>
        </row>
        <row r="268">
          <cell r="B268">
            <v>271</v>
          </cell>
          <cell r="C268">
            <v>1850.67576</v>
          </cell>
        </row>
        <row r="269">
          <cell r="B269">
            <v>272</v>
          </cell>
          <cell r="C269">
            <v>1850.67576</v>
          </cell>
        </row>
        <row r="270">
          <cell r="B270">
            <v>273</v>
          </cell>
          <cell r="C270">
            <v>1818.1602</v>
          </cell>
        </row>
        <row r="271">
          <cell r="B271">
            <v>274</v>
          </cell>
          <cell r="C271">
            <v>1525.52016</v>
          </cell>
        </row>
        <row r="272">
          <cell r="B272">
            <v>279</v>
          </cell>
          <cell r="C272">
            <v>1250.49348</v>
          </cell>
        </row>
        <row r="273">
          <cell r="B273">
            <v>280</v>
          </cell>
          <cell r="C273">
            <v>1250.49348</v>
          </cell>
        </row>
        <row r="274">
          <cell r="B274">
            <v>281</v>
          </cell>
          <cell r="C274">
            <v>1142.10828</v>
          </cell>
        </row>
        <row r="275">
          <cell r="B275">
            <v>282</v>
          </cell>
          <cell r="C275">
            <v>1467.2638800000002</v>
          </cell>
        </row>
        <row r="276">
          <cell r="B276">
            <v>283</v>
          </cell>
          <cell r="C276">
            <v>1293.8475600000002</v>
          </cell>
        </row>
        <row r="277">
          <cell r="B277">
            <v>284</v>
          </cell>
          <cell r="C277">
            <v>1423.9098</v>
          </cell>
        </row>
        <row r="278">
          <cell r="B278">
            <v>285</v>
          </cell>
          <cell r="C278">
            <v>1315.5246</v>
          </cell>
        </row>
        <row r="279">
          <cell r="B279">
            <v>286</v>
          </cell>
          <cell r="C279">
            <v>1207.1394</v>
          </cell>
        </row>
        <row r="280">
          <cell r="B280">
            <v>287</v>
          </cell>
          <cell r="C280">
            <v>1532.295</v>
          </cell>
        </row>
        <row r="281">
          <cell r="B281">
            <v>288</v>
          </cell>
          <cell r="C281">
            <v>1315.5246</v>
          </cell>
        </row>
        <row r="282">
          <cell r="B282">
            <v>289</v>
          </cell>
          <cell r="C282">
            <v>1646.64108</v>
          </cell>
        </row>
        <row r="283">
          <cell r="B283">
            <v>290</v>
          </cell>
          <cell r="C283">
            <v>1131.26976</v>
          </cell>
        </row>
        <row r="284">
          <cell r="B284">
            <v>291</v>
          </cell>
          <cell r="C284">
            <v>1109.59272</v>
          </cell>
        </row>
        <row r="285">
          <cell r="B285">
            <v>292</v>
          </cell>
          <cell r="C285">
            <v>914.49936</v>
          </cell>
        </row>
        <row r="286">
          <cell r="B286">
            <v>293</v>
          </cell>
          <cell r="C286">
            <v>914.49936</v>
          </cell>
        </row>
        <row r="287">
          <cell r="B287">
            <v>294</v>
          </cell>
          <cell r="C287">
            <v>1223.9388000000001</v>
          </cell>
        </row>
        <row r="288">
          <cell r="B288">
            <v>295</v>
          </cell>
          <cell r="C288">
            <v>1152.9468000000002</v>
          </cell>
        </row>
        <row r="289">
          <cell r="B289">
            <v>298</v>
          </cell>
          <cell r="C289">
            <v>957.85344</v>
          </cell>
        </row>
        <row r="290">
          <cell r="B290">
            <v>296</v>
          </cell>
          <cell r="C290">
            <v>914.49936</v>
          </cell>
        </row>
        <row r="291">
          <cell r="B291">
            <v>297</v>
          </cell>
          <cell r="C291">
            <v>914.49936</v>
          </cell>
        </row>
        <row r="292">
          <cell r="B292">
            <v>299</v>
          </cell>
          <cell r="C292">
            <v>467.34133199999997</v>
          </cell>
        </row>
        <row r="293">
          <cell r="B293">
            <v>300</v>
          </cell>
          <cell r="C293">
            <v>1033.3842768</v>
          </cell>
        </row>
        <row r="294">
          <cell r="B294">
            <v>301</v>
          </cell>
          <cell r="C294">
            <v>660.059781</v>
          </cell>
        </row>
        <row r="295">
          <cell r="B295">
            <v>302</v>
          </cell>
          <cell r="C295">
            <v>660.059781</v>
          </cell>
        </row>
        <row r="296">
          <cell r="B296">
            <v>303</v>
          </cell>
          <cell r="C296">
            <v>711.4513674</v>
          </cell>
        </row>
        <row r="297">
          <cell r="B297">
            <v>304</v>
          </cell>
          <cell r="C297">
            <v>711.4513674</v>
          </cell>
        </row>
        <row r="298">
          <cell r="B298">
            <v>305</v>
          </cell>
          <cell r="C298">
            <v>711.4513674</v>
          </cell>
        </row>
        <row r="299">
          <cell r="B299">
            <v>306</v>
          </cell>
          <cell r="C299">
            <v>711.4513674</v>
          </cell>
        </row>
        <row r="300">
          <cell r="B300">
            <v>307</v>
          </cell>
          <cell r="C300">
            <v>595.820298</v>
          </cell>
        </row>
        <row r="301">
          <cell r="B301">
            <v>308</v>
          </cell>
          <cell r="C301">
            <v>595.820298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X100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4" sqref="Y3:Y4"/>
    </sheetView>
  </sheetViews>
  <sheetFormatPr defaultColWidth="9.140625" defaultRowHeight="15"/>
  <cols>
    <col min="1" max="1" width="5.28125" style="0" customWidth="1"/>
    <col min="2" max="2" width="9.8515625" style="0" customWidth="1"/>
    <col min="3" max="3" width="40.421875" style="0" customWidth="1"/>
    <col min="4" max="4" width="12.140625" style="0" customWidth="1"/>
    <col min="5" max="19" width="4.421875" style="0" customWidth="1"/>
    <col min="20" max="20" width="27.421875" style="0" customWidth="1"/>
    <col min="21" max="21" width="13.28125" style="0" customWidth="1"/>
    <col min="22" max="22" width="14.57421875" style="109" hidden="1" customWidth="1"/>
    <col min="23" max="23" width="15.57421875" style="109" hidden="1" customWidth="1"/>
    <col min="24" max="24" width="9.140625" style="109" hidden="1" customWidth="1"/>
    <col min="25" max="25" width="9.140625" style="110" customWidth="1"/>
  </cols>
  <sheetData>
    <row r="1" spans="1:21" ht="60.75" thickBot="1">
      <c r="A1" s="1" t="s">
        <v>0</v>
      </c>
      <c r="B1" s="2" t="s">
        <v>1</v>
      </c>
      <c r="C1" s="3" t="s">
        <v>2</v>
      </c>
      <c r="D1" s="4"/>
      <c r="E1" s="5"/>
      <c r="F1" s="6" t="s">
        <v>3</v>
      </c>
      <c r="G1" s="6"/>
      <c r="H1" s="6"/>
      <c r="I1" s="6"/>
      <c r="J1" s="6"/>
      <c r="K1" s="6"/>
      <c r="L1" s="6"/>
      <c r="M1" s="6"/>
      <c r="N1" s="6"/>
      <c r="O1" s="6"/>
      <c r="P1" s="6"/>
      <c r="Q1" s="26"/>
      <c r="R1" s="26"/>
      <c r="S1" s="26"/>
      <c r="T1" s="7" t="s">
        <v>4</v>
      </c>
      <c r="U1" s="42" t="s">
        <v>509</v>
      </c>
    </row>
    <row r="2" spans="1:21" ht="15.75" thickBot="1">
      <c r="A2" s="8" t="s">
        <v>6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  <c r="R2" s="11"/>
      <c r="S2" s="11"/>
      <c r="T2" s="11"/>
      <c r="U2" s="11"/>
    </row>
    <row r="3" spans="1:21" ht="23.25" customHeight="1" thickBot="1">
      <c r="A3" s="12"/>
      <c r="B3" s="27"/>
      <c r="C3" s="13"/>
      <c r="D3" s="14" t="s">
        <v>5</v>
      </c>
      <c r="E3" s="15">
        <v>26</v>
      </c>
      <c r="F3" s="16">
        <v>27</v>
      </c>
      <c r="G3" s="16">
        <v>28</v>
      </c>
      <c r="H3" s="16">
        <v>29</v>
      </c>
      <c r="I3" s="16">
        <v>30</v>
      </c>
      <c r="J3" s="16">
        <v>31</v>
      </c>
      <c r="K3" s="16">
        <v>32</v>
      </c>
      <c r="L3" s="16">
        <v>33</v>
      </c>
      <c r="M3" s="16">
        <v>34</v>
      </c>
      <c r="N3" s="16">
        <v>35</v>
      </c>
      <c r="O3" s="16">
        <v>36</v>
      </c>
      <c r="P3" s="16">
        <v>37</v>
      </c>
      <c r="Q3" s="16">
        <v>38</v>
      </c>
      <c r="R3" s="16">
        <v>39</v>
      </c>
      <c r="S3" s="16">
        <v>40</v>
      </c>
      <c r="T3" s="17"/>
      <c r="U3" s="17"/>
    </row>
    <row r="4" spans="1:24" ht="42.75" customHeight="1" thickBot="1">
      <c r="A4" s="12">
        <v>1</v>
      </c>
      <c r="B4" s="27" t="s">
        <v>14</v>
      </c>
      <c r="C4" s="13" t="s">
        <v>8</v>
      </c>
      <c r="D4" s="19" t="s">
        <v>7</v>
      </c>
      <c r="E4" s="20">
        <v>18</v>
      </c>
      <c r="F4" s="21">
        <v>18.5</v>
      </c>
      <c r="G4" s="21">
        <v>19</v>
      </c>
      <c r="H4" s="21">
        <v>19.5</v>
      </c>
      <c r="I4" s="25">
        <v>20</v>
      </c>
      <c r="J4" s="25">
        <v>20.5</v>
      </c>
      <c r="K4" s="25">
        <v>21</v>
      </c>
      <c r="L4" s="25">
        <v>22</v>
      </c>
      <c r="M4" s="25">
        <v>22.5</v>
      </c>
      <c r="N4" s="25">
        <v>23</v>
      </c>
      <c r="O4" s="25">
        <v>23.5</v>
      </c>
      <c r="P4" s="22">
        <v>24</v>
      </c>
      <c r="Q4" s="22">
        <v>24.5</v>
      </c>
      <c r="R4" s="22">
        <v>25</v>
      </c>
      <c r="S4" s="22">
        <v>25.5</v>
      </c>
      <c r="T4" s="28" t="s">
        <v>9</v>
      </c>
      <c r="U4" s="46">
        <f>VLOOKUP(A4,Лист1!$B$1:$C$66,2,FALSE)</f>
        <v>835.8892500000001</v>
      </c>
      <c r="V4" s="109" t="str">
        <f>CONCATENATE(D4," ",G4," ",H4," ",I4," ",J4," ",K4," ",L4," ",M4," ",N4," ",O4," ",P4," ",Q4," ",R4," ",S4)</f>
        <v>Длина стельки 19 19,5 20 20,5 21 22 22,5 23 23,5 24 24,5 25 25,5</v>
      </c>
      <c r="W4" s="109" t="str">
        <f>CONCATENATE("Размеры"," ",E3," ",F3," ",G3," ",H3," ",I3," ",J3," ",K3," ",L3," ",M3," ",N3," ",O3," ",P3," ",Q3," ",R3,S3)</f>
        <v>Размеры 26 27 28 29 30 31 32 33 34 35 36 37 38 3940</v>
      </c>
      <c r="X4" s="109" t="str">
        <f>CONCATENATE("Цвет"," ",T4," ","Цена по курсу 58 руб"," ",U4,"руб")</f>
        <v>Цвет черный, коричневый, сине-желтый, коричнево-желтый, голубой-белый
 сине-желтый, коричневый Цена по курсу 58 руб 835,88925руб</v>
      </c>
    </row>
    <row r="5" spans="1:21" ht="18.75" customHeight="1" thickBot="1">
      <c r="A5" s="12"/>
      <c r="B5" s="27"/>
      <c r="C5" s="13"/>
      <c r="D5" s="14" t="s">
        <v>5</v>
      </c>
      <c r="E5" s="15">
        <v>26</v>
      </c>
      <c r="F5" s="16">
        <v>27</v>
      </c>
      <c r="G5" s="16">
        <v>28</v>
      </c>
      <c r="H5" s="16">
        <v>29</v>
      </c>
      <c r="I5" s="16">
        <v>30</v>
      </c>
      <c r="J5" s="16">
        <v>31</v>
      </c>
      <c r="K5" s="16">
        <v>32</v>
      </c>
      <c r="L5" s="16">
        <v>33</v>
      </c>
      <c r="M5" s="16">
        <v>34</v>
      </c>
      <c r="N5" s="16">
        <v>35</v>
      </c>
      <c r="O5" s="16">
        <v>36</v>
      </c>
      <c r="P5" s="16">
        <v>37</v>
      </c>
      <c r="Q5" s="16">
        <v>38</v>
      </c>
      <c r="R5" s="16">
        <v>39</v>
      </c>
      <c r="S5" s="16">
        <v>40</v>
      </c>
      <c r="T5" s="17"/>
      <c r="U5" s="17"/>
    </row>
    <row r="6" spans="1:24" ht="18.75" customHeight="1" thickBot="1">
      <c r="A6" s="12">
        <v>2</v>
      </c>
      <c r="B6" s="27" t="s">
        <v>14</v>
      </c>
      <c r="C6" s="13" t="s">
        <v>22</v>
      </c>
      <c r="D6" s="19" t="s">
        <v>7</v>
      </c>
      <c r="E6" s="20">
        <v>16</v>
      </c>
      <c r="F6" s="21">
        <v>16.5</v>
      </c>
      <c r="G6" s="21">
        <v>17</v>
      </c>
      <c r="H6" s="21">
        <v>17.8</v>
      </c>
      <c r="I6" s="25">
        <v>18.5</v>
      </c>
      <c r="J6" s="25">
        <v>19.2</v>
      </c>
      <c r="K6" s="25">
        <v>18.5</v>
      </c>
      <c r="L6" s="25">
        <v>19.2</v>
      </c>
      <c r="M6" s="25">
        <v>19.8</v>
      </c>
      <c r="N6" s="25">
        <v>20.5</v>
      </c>
      <c r="O6" s="25">
        <v>21.2</v>
      </c>
      <c r="P6" s="22">
        <v>21.7</v>
      </c>
      <c r="Q6" s="22"/>
      <c r="R6" s="22"/>
      <c r="S6" s="22"/>
      <c r="T6" s="28" t="s">
        <v>10</v>
      </c>
      <c r="U6" s="46">
        <f>VLOOKUP(A6,Лист1!$B$1:$C$66,2,FALSE)</f>
        <v>685.78545</v>
      </c>
      <c r="V6" s="109" t="str">
        <f>CONCATENATE(D6," ",G6," ",H6," ",I6," ",J6," ",K6," ",L6," ",M6," ",N6," ",O6," ",P6," ",Q6," ",R6," ",S6)</f>
        <v>Длина стельки 17 17,8 18,5 19,2 18,5 19,2 19,8 20,5 21,2 21,7   </v>
      </c>
      <c r="W6" s="109" t="str">
        <f>CONCATENATE("Размеры"," ",E5," ",F5," ",G5," ",H5," ",I5," ",J5," ",K5," ",L5," ",M5," ",N5," ",O5," ",P5," ",Q5," ",R5,S5)</f>
        <v>Размеры 26 27 28 29 30 31 32 33 34 35 36 37 38 3940</v>
      </c>
      <c r="X6" s="109" t="str">
        <f>CONCATENATE("Цвет"," ",T6," ","Цена по курсу 58 руб"," ",U6,"руб")</f>
        <v>Цвет синий, серый, темно-синий Цена по курсу 58 руб 685,78545руб</v>
      </c>
    </row>
    <row r="7" spans="1:21" ht="18.75" customHeight="1" thickBot="1">
      <c r="A7" s="12"/>
      <c r="B7" s="27"/>
      <c r="C7" s="13"/>
      <c r="D7" s="14" t="s">
        <v>5</v>
      </c>
      <c r="E7" s="15">
        <v>23</v>
      </c>
      <c r="F7" s="16">
        <v>24</v>
      </c>
      <c r="G7" s="15">
        <v>25</v>
      </c>
      <c r="H7" s="16">
        <v>26</v>
      </c>
      <c r="I7" s="15">
        <v>27</v>
      </c>
      <c r="J7" s="16">
        <v>28</v>
      </c>
      <c r="K7" s="15">
        <v>29</v>
      </c>
      <c r="L7" s="16">
        <v>30</v>
      </c>
      <c r="M7" s="15">
        <v>31</v>
      </c>
      <c r="N7" s="16">
        <v>32</v>
      </c>
      <c r="O7" s="15">
        <v>33</v>
      </c>
      <c r="P7" s="16">
        <v>34</v>
      </c>
      <c r="Q7" s="15">
        <v>35</v>
      </c>
      <c r="R7" s="16">
        <v>36</v>
      </c>
      <c r="S7" s="16"/>
      <c r="T7" s="17"/>
      <c r="U7" s="17"/>
    </row>
    <row r="8" spans="1:24" ht="18.75" customHeight="1" thickBot="1">
      <c r="A8" s="12">
        <v>3</v>
      </c>
      <c r="B8" s="27" t="s">
        <v>14</v>
      </c>
      <c r="C8" s="13" t="s">
        <v>22</v>
      </c>
      <c r="D8" s="19" t="s">
        <v>7</v>
      </c>
      <c r="E8" s="20">
        <v>14.5</v>
      </c>
      <c r="F8" s="21">
        <v>15</v>
      </c>
      <c r="G8" s="21">
        <v>15.5</v>
      </c>
      <c r="H8" s="21">
        <v>16</v>
      </c>
      <c r="I8" s="25">
        <v>17</v>
      </c>
      <c r="J8" s="25">
        <v>17.5</v>
      </c>
      <c r="K8" s="25">
        <v>18.5</v>
      </c>
      <c r="L8" s="25">
        <v>19</v>
      </c>
      <c r="M8" s="25">
        <v>20</v>
      </c>
      <c r="N8" s="25">
        <v>20.5</v>
      </c>
      <c r="O8" s="25">
        <v>21</v>
      </c>
      <c r="P8" s="22">
        <v>21.5</v>
      </c>
      <c r="Q8" s="22">
        <v>22</v>
      </c>
      <c r="R8" s="22">
        <v>22.5</v>
      </c>
      <c r="S8" s="22"/>
      <c r="T8" s="28" t="s">
        <v>11</v>
      </c>
      <c r="U8" s="46">
        <f>VLOOKUP(A8,Лист1!$B$1:$C$66,2,FALSE)</f>
        <v>673.2768000000001</v>
      </c>
      <c r="V8" s="109" t="str">
        <f>CONCATENATE(D8," ",G8," ",H8," ",I8," ",J8," ",K8," ",L8," ",M8," ",N8," ",O8," ",P8," ",Q8," ",R8," ",S8)</f>
        <v>Длина стельки 15,5 16 17 17,5 18,5 19 20 20,5 21 21,5 22 22,5 </v>
      </c>
      <c r="W8" s="109" t="str">
        <f>CONCATENATE("Размеры"," ",E7," ",F7," ",G7," ",H7," ",I7," ",J7," ",K7," ",L7," ",M7," ",N7," ",O7," ",P7," ",Q7," ",R7,S7)</f>
        <v>Размеры 23 24 25 26 27 28 29 30 31 32 33 34 35 36</v>
      </c>
      <c r="X8" s="109" t="str">
        <f>CONCATENATE("Цвет"," ",T8," ","Цена по курсу 58 руб"," ",U8,"руб")</f>
        <v>Цвет темно-синий, синий, зелено-желтый, серый, серый-зеленый, серый-оранжевый Цена по курсу 58 руб 673,2768руб</v>
      </c>
    </row>
    <row r="9" spans="1:21" ht="18.75" customHeight="1" thickBot="1">
      <c r="A9" s="12"/>
      <c r="B9" s="27"/>
      <c r="C9" s="13"/>
      <c r="D9" s="14" t="s">
        <v>5</v>
      </c>
      <c r="E9" s="15">
        <v>21</v>
      </c>
      <c r="F9" s="16">
        <v>22</v>
      </c>
      <c r="G9" s="15">
        <v>23</v>
      </c>
      <c r="H9" s="16">
        <v>24</v>
      </c>
      <c r="I9" s="15">
        <v>25</v>
      </c>
      <c r="J9" s="16">
        <v>26</v>
      </c>
      <c r="K9" s="15">
        <v>27</v>
      </c>
      <c r="L9" s="16">
        <v>28</v>
      </c>
      <c r="M9" s="15">
        <v>29</v>
      </c>
      <c r="N9" s="16">
        <v>30</v>
      </c>
      <c r="O9" s="16"/>
      <c r="P9" s="16"/>
      <c r="Q9" s="16"/>
      <c r="R9" s="16"/>
      <c r="S9" s="16"/>
      <c r="T9" s="17"/>
      <c r="U9" s="17"/>
    </row>
    <row r="10" spans="1:24" ht="18.75" customHeight="1" thickBot="1">
      <c r="A10" s="12">
        <v>4</v>
      </c>
      <c r="B10" s="27" t="s">
        <v>14</v>
      </c>
      <c r="C10" s="13" t="s">
        <v>22</v>
      </c>
      <c r="D10" s="19" t="s">
        <v>7</v>
      </c>
      <c r="E10" s="20">
        <v>13.5</v>
      </c>
      <c r="F10" s="21">
        <v>14</v>
      </c>
      <c r="G10" s="20">
        <v>14.5</v>
      </c>
      <c r="H10" s="21">
        <v>15</v>
      </c>
      <c r="I10" s="21">
        <v>15.5</v>
      </c>
      <c r="J10" s="21">
        <v>16</v>
      </c>
      <c r="K10" s="25">
        <v>17</v>
      </c>
      <c r="L10" s="25">
        <v>17.5</v>
      </c>
      <c r="M10" s="25">
        <v>18</v>
      </c>
      <c r="N10" s="25">
        <v>19</v>
      </c>
      <c r="O10" s="25"/>
      <c r="P10" s="22"/>
      <c r="Q10" s="22"/>
      <c r="R10" s="22"/>
      <c r="S10" s="22"/>
      <c r="T10" s="28" t="s">
        <v>12</v>
      </c>
      <c r="U10" s="46">
        <f>VLOOKUP(A10,Лист1!$B$1:$C$66,2,FALSE)</f>
        <v>658.057918</v>
      </c>
      <c r="V10" s="109" t="str">
        <f>CONCATENATE(D10," ",G10," ",H10," ",I10," ",J10," ",K10," ",L10," ",M10," ",N10," ",O10," ",P10," ",Q10," ",R10," ",S10)</f>
        <v>Длина стельки 14,5 15 15,5 16 17 17,5 18 19     </v>
      </c>
      <c r="W10" s="109" t="str">
        <f>CONCATENATE("Размеры"," ",E9," ",F9," ",G9," ",H9," ",I9," ",J9," ",K9," ",L9," ",M9," ",N9," ",O9," ",P9," ",Q9," ",R9,S9)</f>
        <v>Размеры 21 22 23 24 25 26 27 28 29 30    </v>
      </c>
      <c r="X10" s="109" t="str">
        <f>CONCATENATE("Цвет"," ",T10," ","Цена по курсу 58 руб"," ",U10,"руб")</f>
        <v>Цвет черный,красный,синий Цена по курсу 58 руб 658,057918руб</v>
      </c>
    </row>
    <row r="11" spans="1:21" ht="18.75" customHeight="1" thickBot="1">
      <c r="A11" s="12"/>
      <c r="B11" s="27"/>
      <c r="C11" s="13"/>
      <c r="D11" s="14" t="s">
        <v>5</v>
      </c>
      <c r="E11" s="15">
        <v>25</v>
      </c>
      <c r="F11" s="16">
        <v>26</v>
      </c>
      <c r="G11" s="15">
        <v>27</v>
      </c>
      <c r="H11" s="16">
        <v>28</v>
      </c>
      <c r="I11" s="15">
        <v>29</v>
      </c>
      <c r="J11" s="16">
        <v>30</v>
      </c>
      <c r="K11" s="15">
        <v>31</v>
      </c>
      <c r="L11" s="16">
        <v>32</v>
      </c>
      <c r="M11" s="15">
        <v>33</v>
      </c>
      <c r="N11" s="16">
        <v>34</v>
      </c>
      <c r="O11" s="15">
        <v>35</v>
      </c>
      <c r="P11" s="16">
        <v>36</v>
      </c>
      <c r="Q11" s="16"/>
      <c r="R11" s="16"/>
      <c r="S11" s="16"/>
      <c r="T11" s="17"/>
      <c r="U11" s="17"/>
    </row>
    <row r="12" spans="1:24" ht="18.75" customHeight="1" thickBot="1">
      <c r="A12" s="12">
        <v>5</v>
      </c>
      <c r="B12" s="27" t="s">
        <v>14</v>
      </c>
      <c r="C12" s="13" t="s">
        <v>22</v>
      </c>
      <c r="D12" s="19" t="s">
        <v>7</v>
      </c>
      <c r="E12" s="21">
        <v>15.5</v>
      </c>
      <c r="F12" s="21">
        <v>16</v>
      </c>
      <c r="G12" s="25">
        <v>16.5</v>
      </c>
      <c r="H12" s="25">
        <v>17.5</v>
      </c>
      <c r="I12" s="25">
        <v>18</v>
      </c>
      <c r="J12" s="25">
        <v>19</v>
      </c>
      <c r="K12" s="25">
        <v>20</v>
      </c>
      <c r="L12" s="25">
        <v>20.5</v>
      </c>
      <c r="M12" s="25">
        <v>21</v>
      </c>
      <c r="N12" s="22">
        <v>21.5</v>
      </c>
      <c r="O12" s="22">
        <v>22</v>
      </c>
      <c r="P12" s="22">
        <v>22.5</v>
      </c>
      <c r="Q12" s="22"/>
      <c r="R12" s="22"/>
      <c r="S12" s="22"/>
      <c r="T12" s="28" t="s">
        <v>13</v>
      </c>
      <c r="U12" s="46">
        <f>VLOOKUP(A12,Лист1!$B$1:$C$66,2,FALSE)</f>
        <v>685.78545</v>
      </c>
      <c r="V12" s="109" t="str">
        <f>CONCATENATE(D12," ",G12," ",H12," ",I12," ",J12," ",K12," ",L12," ",M12," ",N12," ",O12," ",P12," ",Q12," ",R12," ",S12)</f>
        <v>Длина стельки 16,5 17,5 18 19 20 20,5 21 21,5 22 22,5   </v>
      </c>
      <c r="W12" s="109" t="str">
        <f>CONCATENATE("Размеры"," ",E11," ",F11," ",G11," ",H11," ",I11," ",J11," ",K11," ",L11," ",M11," ",N11," ",O11," ",P11," ",Q11," ",R11,S11)</f>
        <v>Размеры 25 26 27 28 29 30 31 32 33 34 35 36  </v>
      </c>
      <c r="X12" s="109" t="str">
        <f>CONCATENATE("Цвет"," ",T12," ","Цена по курсу 58 руб"," ",U12,"руб")</f>
        <v>Цвет серый,синий Цена по курсу 58 руб 685,78545руб</v>
      </c>
    </row>
    <row r="13" spans="1:21" ht="18.75" customHeight="1" thickBot="1">
      <c r="A13" s="12"/>
      <c r="B13" s="27"/>
      <c r="C13" s="13"/>
      <c r="D13" s="14" t="s">
        <v>5</v>
      </c>
      <c r="E13" s="15">
        <v>26</v>
      </c>
      <c r="F13" s="16">
        <v>27</v>
      </c>
      <c r="G13" s="16">
        <v>28</v>
      </c>
      <c r="H13" s="16">
        <v>29</v>
      </c>
      <c r="I13" s="16">
        <v>30</v>
      </c>
      <c r="J13" s="16">
        <v>31</v>
      </c>
      <c r="K13" s="16">
        <v>32</v>
      </c>
      <c r="L13" s="16">
        <v>33</v>
      </c>
      <c r="M13" s="16">
        <v>34</v>
      </c>
      <c r="N13" s="16">
        <v>35</v>
      </c>
      <c r="O13" s="16">
        <v>36</v>
      </c>
      <c r="P13" s="16"/>
      <c r="Q13" s="16"/>
      <c r="R13" s="16"/>
      <c r="S13" s="16"/>
      <c r="T13" s="17"/>
      <c r="U13" s="17"/>
    </row>
    <row r="14" spans="1:24" ht="18.75" customHeight="1" thickBot="1">
      <c r="A14" s="12">
        <v>6</v>
      </c>
      <c r="B14" s="27" t="s">
        <v>16</v>
      </c>
      <c r="C14" s="13" t="s">
        <v>15</v>
      </c>
      <c r="D14" s="19" t="s">
        <v>7</v>
      </c>
      <c r="E14" s="21">
        <v>15.5</v>
      </c>
      <c r="F14" s="21">
        <v>16.5</v>
      </c>
      <c r="G14" s="25">
        <v>17</v>
      </c>
      <c r="H14" s="25">
        <v>17.8</v>
      </c>
      <c r="I14" s="25">
        <v>18.5</v>
      </c>
      <c r="J14" s="25">
        <v>19</v>
      </c>
      <c r="K14" s="25">
        <v>19.5</v>
      </c>
      <c r="L14" s="25">
        <v>20</v>
      </c>
      <c r="M14" s="25">
        <v>21.5</v>
      </c>
      <c r="N14" s="22">
        <v>22</v>
      </c>
      <c r="O14" s="22">
        <v>22.5</v>
      </c>
      <c r="P14" s="22"/>
      <c r="Q14" s="22"/>
      <c r="R14" s="22"/>
      <c r="S14" s="22"/>
      <c r="T14" s="28" t="s">
        <v>17</v>
      </c>
      <c r="U14" s="46">
        <f>VLOOKUP(A14,Лист1!$B$1:$C$66,2,FALSE)</f>
        <v>660.6073</v>
      </c>
      <c r="V14" s="109" t="str">
        <f>CONCATENATE(D14," ",G14," ",H14," ",I14," ",J14," ",K14," ",L14," ",M14," ",N14," ",O14," ",P14," ",Q14," ",R14," ",S14)</f>
        <v>Длина стельки 17 17,8 18,5 19 19,5 20 21,5 22 22,5    </v>
      </c>
      <c r="W14" s="109" t="str">
        <f>CONCATENATE("Размеры"," ",E13," ",F13," ",G13," ",H13," ",I13," ",J13," ",K13," ",L13," ",M13," ",N13," ",O13," ",P13," ",Q13," ",R13,S13)</f>
        <v>Размеры 26 27 28 29 30 31 32 33 34 35 36   </v>
      </c>
      <c r="X14" s="109" t="str">
        <f>CONCATENATE("Цвет"," ",T14," ","Цена по курсу 58 руб"," ",U14,"руб")</f>
        <v>Цвет белый,желтый,синий Цена по курсу 58 руб 660,6073руб</v>
      </c>
    </row>
    <row r="15" spans="1:21" ht="18.75" customHeight="1" thickBot="1">
      <c r="A15" s="12"/>
      <c r="B15" s="27"/>
      <c r="C15" s="13"/>
      <c r="D15" s="14" t="s">
        <v>5</v>
      </c>
      <c r="E15" s="15">
        <v>23</v>
      </c>
      <c r="F15" s="16">
        <v>24</v>
      </c>
      <c r="G15" s="15">
        <v>25</v>
      </c>
      <c r="H15" s="16">
        <v>26</v>
      </c>
      <c r="I15" s="15">
        <v>27</v>
      </c>
      <c r="J15" s="16">
        <v>28</v>
      </c>
      <c r="K15" s="15">
        <v>29</v>
      </c>
      <c r="L15" s="16">
        <v>30</v>
      </c>
      <c r="M15" s="15">
        <v>31</v>
      </c>
      <c r="N15" s="16">
        <v>32</v>
      </c>
      <c r="O15" s="15">
        <v>33</v>
      </c>
      <c r="P15" s="16">
        <v>34</v>
      </c>
      <c r="Q15" s="15">
        <v>35</v>
      </c>
      <c r="R15" s="16"/>
      <c r="S15" s="16"/>
      <c r="T15" s="17"/>
      <c r="U15" s="17"/>
    </row>
    <row r="16" spans="1:24" ht="18.75" customHeight="1" thickBot="1">
      <c r="A16" s="12">
        <v>7</v>
      </c>
      <c r="B16" s="27" t="s">
        <v>14</v>
      </c>
      <c r="C16" s="13" t="s">
        <v>22</v>
      </c>
      <c r="D16" s="19" t="s">
        <v>7</v>
      </c>
      <c r="E16" s="20">
        <v>13.5</v>
      </c>
      <c r="F16" s="20">
        <v>14.5</v>
      </c>
      <c r="G16" s="21">
        <v>15</v>
      </c>
      <c r="H16" s="21">
        <v>16</v>
      </c>
      <c r="I16" s="21">
        <v>16.5</v>
      </c>
      <c r="J16" s="25">
        <v>17.5</v>
      </c>
      <c r="K16" s="25">
        <v>18</v>
      </c>
      <c r="L16" s="25">
        <v>18.5</v>
      </c>
      <c r="M16" s="25">
        <v>19</v>
      </c>
      <c r="N16" s="25">
        <v>19.5</v>
      </c>
      <c r="O16" s="25">
        <v>20.5</v>
      </c>
      <c r="P16" s="25">
        <v>21</v>
      </c>
      <c r="Q16" s="22">
        <v>21.5</v>
      </c>
      <c r="R16" s="22"/>
      <c r="S16" s="22"/>
      <c r="T16" s="28" t="s">
        <v>18</v>
      </c>
      <c r="U16" s="46">
        <f>VLOOKUP(A16,Лист1!$B$1:$C$66,2,FALSE)</f>
        <v>897.06552</v>
      </c>
      <c r="V16" s="109" t="str">
        <f>CONCATENATE(D16," ",G16," ",H16," ",I16," ",J16," ",K16," ",L16," ",M16," ",N16," ",O16," ",P16," ",Q16," ",R16," ",S16)</f>
        <v>Длина стельки 15 16 16,5 17,5 18 18,5 19 19,5 20,5 21 21,5  </v>
      </c>
      <c r="W16" s="109" t="str">
        <f>CONCATENATE("Размеры"," ",E15," ",F15," ",G15," ",H15," ",I15," ",J15," ",K15," ",L15," ",M15," ",N15," ",O15," ",P15," ",Q15," ",R15,S15)</f>
        <v>Размеры 23 24 25 26 27 28 29 30 31 32 33 34 35 </v>
      </c>
      <c r="X16" s="109" t="str">
        <f>CONCATENATE("Цвет"," ",T16," ","Цена по курсу 58 руб"," ",U16,"руб")</f>
        <v>Цвет темно-синий,желтый, зеленый Цена по курсу 58 руб 897,06552руб</v>
      </c>
    </row>
    <row r="17" spans="1:21" ht="18.75" customHeight="1" thickBot="1">
      <c r="A17" s="12"/>
      <c r="B17" s="27"/>
      <c r="C17" s="13"/>
      <c r="D17" s="14" t="s">
        <v>5</v>
      </c>
      <c r="E17" s="15">
        <v>26</v>
      </c>
      <c r="F17" s="16">
        <v>27</v>
      </c>
      <c r="G17" s="16">
        <v>28</v>
      </c>
      <c r="H17" s="16">
        <v>29</v>
      </c>
      <c r="I17" s="16">
        <v>30</v>
      </c>
      <c r="J17" s="16">
        <v>31</v>
      </c>
      <c r="K17" s="16">
        <v>32</v>
      </c>
      <c r="L17" s="16">
        <v>33</v>
      </c>
      <c r="M17" s="16">
        <v>34</v>
      </c>
      <c r="N17" s="16">
        <v>35</v>
      </c>
      <c r="O17" s="16">
        <v>36</v>
      </c>
      <c r="P17" s="16">
        <v>37</v>
      </c>
      <c r="Q17" s="16"/>
      <c r="R17" s="16"/>
      <c r="S17" s="16"/>
      <c r="T17" s="17"/>
      <c r="U17" s="17"/>
    </row>
    <row r="18" spans="1:24" ht="18.75" customHeight="1" thickBot="1">
      <c r="A18" s="12">
        <v>8</v>
      </c>
      <c r="B18" s="27" t="s">
        <v>14</v>
      </c>
      <c r="C18" s="13" t="s">
        <v>25</v>
      </c>
      <c r="D18" s="19" t="s">
        <v>7</v>
      </c>
      <c r="E18" s="20">
        <v>16</v>
      </c>
      <c r="F18" s="21">
        <v>16.8</v>
      </c>
      <c r="G18" s="21">
        <v>17.5</v>
      </c>
      <c r="H18" s="21">
        <v>18</v>
      </c>
      <c r="I18" s="25">
        <v>18.5</v>
      </c>
      <c r="J18" s="25">
        <v>19.4</v>
      </c>
      <c r="K18" s="25">
        <v>19.8</v>
      </c>
      <c r="L18" s="25">
        <v>20.5</v>
      </c>
      <c r="M18" s="25">
        <v>21</v>
      </c>
      <c r="N18" s="25">
        <v>21.8</v>
      </c>
      <c r="O18" s="25">
        <v>22.5</v>
      </c>
      <c r="P18" s="22">
        <v>23</v>
      </c>
      <c r="Q18" s="22"/>
      <c r="R18" s="22"/>
      <c r="S18" s="22"/>
      <c r="T18" s="28" t="s">
        <v>20</v>
      </c>
      <c r="U18" s="46">
        <f>VLOOKUP(A18,Лист1!$B$1:$C$66,2,FALSE)</f>
        <v>723.3113999999999</v>
      </c>
      <c r="V18" s="109" t="str">
        <f>CONCATENATE(D18," ",G18," ",H18," ",I18," ",J18," ",K18," ",L18," ",M18," ",N18," ",O18," ",P18," ",Q18," ",R18," ",S18)</f>
        <v>Длина стельки 17,5 18 18,5 19,4 19,8 20,5 21 21,8 22,5 23   </v>
      </c>
      <c r="W18" s="109" t="str">
        <f>CONCATENATE("Размеры"," ",E17," ",F17," ",G17," ",H17," ",I17," ",J17," ",K17," ",L17," ",M17," ",N17," ",O17," ",P17," ",Q17," ",R17,S17)</f>
        <v>Размеры 26 27 28 29 30 31 32 33 34 35 36 37  </v>
      </c>
      <c r="X18" s="109" t="str">
        <f>CONCATENATE("Цвет"," ",T18," ","Цена по курсу 58 руб"," ",U18,"руб")</f>
        <v>Цвет красный, синий Цена по курсу 58 руб 723,3114руб</v>
      </c>
    </row>
    <row r="19" spans="1:21" ht="18.75" customHeight="1" thickBot="1">
      <c r="A19" s="12"/>
      <c r="B19" s="27"/>
      <c r="C19" s="13"/>
      <c r="D19" s="14" t="s">
        <v>5</v>
      </c>
      <c r="E19" s="15">
        <v>26</v>
      </c>
      <c r="F19" s="16">
        <v>27</v>
      </c>
      <c r="G19" s="16">
        <v>28</v>
      </c>
      <c r="H19" s="16">
        <v>29</v>
      </c>
      <c r="I19" s="16">
        <v>30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</row>
    <row r="20" spans="1:24" ht="18.75" customHeight="1" thickBot="1">
      <c r="A20" s="12">
        <v>9</v>
      </c>
      <c r="B20" s="27"/>
      <c r="C20" s="13" t="s">
        <v>22</v>
      </c>
      <c r="D20" s="19" t="s">
        <v>7</v>
      </c>
      <c r="E20" s="20">
        <v>16</v>
      </c>
      <c r="F20" s="21">
        <v>16.8</v>
      </c>
      <c r="G20" s="21">
        <v>17.5</v>
      </c>
      <c r="H20" s="21">
        <v>18</v>
      </c>
      <c r="I20" s="25">
        <v>18.5</v>
      </c>
      <c r="J20" s="25"/>
      <c r="K20" s="25"/>
      <c r="L20" s="25"/>
      <c r="M20" s="25"/>
      <c r="N20" s="25"/>
      <c r="O20" s="25"/>
      <c r="P20" s="22"/>
      <c r="Q20" s="22"/>
      <c r="R20" s="22"/>
      <c r="S20" s="22"/>
      <c r="T20" s="28" t="s">
        <v>26</v>
      </c>
      <c r="U20" s="46">
        <f>VLOOKUP(A20,Лист1!$B$1:$C$66,2,FALSE)</f>
        <v>530.5888180000001</v>
      </c>
      <c r="V20" s="109" t="str">
        <f>CONCATENATE(D20," ",G20," ",H20," ",I20," ",J20," ",K20," ",L20," ",M20," ",N20," ",O20," ",P20," ",Q20," ",R20," ",S20)</f>
        <v>Длина стельки 17,5 18 18,5          </v>
      </c>
      <c r="W20" s="109" t="str">
        <f>CONCATENATE("Размеры"," ",E19," ",F19," ",G19," ",H19," ",I19," ",J19," ",K19," ",L19," ",M19," ",N19," ",O19," ",P19," ",Q19," ",R19,S19)</f>
        <v>Размеры 26 27 28 29 30         </v>
      </c>
      <c r="X20" s="109" t="str">
        <f>CONCATENATE("Цвет"," ",T20," ","Цена по курсу 58 руб"," ",U20,"руб")</f>
        <v>Цвет синий, бирюзовый Цена по курсу 58 руб 530,588818руб</v>
      </c>
    </row>
    <row r="21" spans="1:21" ht="18.75" customHeight="1" thickBot="1">
      <c r="A21" s="12"/>
      <c r="B21" s="27"/>
      <c r="C21" s="13"/>
      <c r="D21" s="14" t="s">
        <v>5</v>
      </c>
      <c r="E21" s="15"/>
      <c r="F21" s="16">
        <v>27</v>
      </c>
      <c r="G21" s="16">
        <v>28</v>
      </c>
      <c r="H21" s="16">
        <v>29</v>
      </c>
      <c r="I21" s="16">
        <v>30</v>
      </c>
      <c r="J21" s="16">
        <v>31</v>
      </c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</row>
    <row r="22" spans="1:24" ht="18.75" customHeight="1" thickBot="1">
      <c r="A22" s="12">
        <v>10</v>
      </c>
      <c r="B22" s="27"/>
      <c r="C22" s="13" t="s">
        <v>22</v>
      </c>
      <c r="D22" s="19" t="s">
        <v>7</v>
      </c>
      <c r="E22" s="20"/>
      <c r="F22" s="21">
        <v>17.5</v>
      </c>
      <c r="G22" s="21">
        <v>18</v>
      </c>
      <c r="H22" s="21">
        <v>19</v>
      </c>
      <c r="I22" s="25">
        <v>19.5</v>
      </c>
      <c r="J22" s="25">
        <v>20</v>
      </c>
      <c r="K22" s="25"/>
      <c r="L22" s="25"/>
      <c r="M22" s="25"/>
      <c r="N22" s="25"/>
      <c r="O22" s="25"/>
      <c r="P22" s="22"/>
      <c r="Q22" s="22"/>
      <c r="R22" s="22"/>
      <c r="S22" s="22"/>
      <c r="T22" s="28" t="s">
        <v>23</v>
      </c>
      <c r="U22" s="46">
        <f>VLOOKUP(A22,Лист1!$B$1:$C$66,2,FALSE)</f>
        <v>533.1382</v>
      </c>
      <c r="V22" s="109" t="str">
        <f>CONCATENATE(D22," ",G22," ",H22," ",I22," ",J22," ",K22," ",L22," ",M22," ",N22," ",O22," ",P22," ",Q22," ",R22," ",S22)</f>
        <v>Длина стельки 18 19 19,5 20         </v>
      </c>
      <c r="W22" s="109" t="str">
        <f>CONCATENATE("Размеры"," ",E21," ",F21," ",G21," ",H21," ",I21," ",J21," ",K21," ",L21," ",M21," ",N21," ",O21," ",P21," ",Q21," ",R21,S21)</f>
        <v>Размеры  27 28 29 30 31        </v>
      </c>
      <c r="X22" s="109" t="str">
        <f>CONCATENATE("Цвет"," ",T22," ","Цена по курсу 58 руб"," ",U22,"руб")</f>
        <v>Цвет красный,желтый,синий Цена по курсу 58 руб 533,1382руб</v>
      </c>
    </row>
    <row r="23" spans="1:21" ht="18.75" customHeight="1" thickBot="1">
      <c r="A23" s="12"/>
      <c r="B23" s="27"/>
      <c r="C23" s="13"/>
      <c r="D23" s="14" t="s">
        <v>5</v>
      </c>
      <c r="E23" s="15">
        <v>25</v>
      </c>
      <c r="F23" s="16">
        <v>26</v>
      </c>
      <c r="G23" s="15">
        <v>27</v>
      </c>
      <c r="H23" s="15">
        <v>29</v>
      </c>
      <c r="I23" s="16">
        <v>30</v>
      </c>
      <c r="J23" s="15"/>
      <c r="K23" s="16"/>
      <c r="L23" s="15"/>
      <c r="M23" s="16"/>
      <c r="N23" s="15"/>
      <c r="O23" s="16">
        <v>36</v>
      </c>
      <c r="P23" s="15">
        <v>37</v>
      </c>
      <c r="Q23" s="16">
        <v>38</v>
      </c>
      <c r="R23" s="15">
        <v>39</v>
      </c>
      <c r="S23" s="15"/>
      <c r="T23" s="17"/>
      <c r="U23" s="17"/>
    </row>
    <row r="24" spans="1:24" ht="18.75" customHeight="1" thickBot="1">
      <c r="A24" s="12">
        <v>11</v>
      </c>
      <c r="B24" s="27"/>
      <c r="C24" s="13" t="s">
        <v>25</v>
      </c>
      <c r="D24" s="19" t="s">
        <v>7</v>
      </c>
      <c r="E24" s="20">
        <v>16</v>
      </c>
      <c r="F24" s="21">
        <v>16.5</v>
      </c>
      <c r="G24" s="21">
        <v>17</v>
      </c>
      <c r="H24" s="21">
        <v>18</v>
      </c>
      <c r="I24" s="25">
        <v>18.5</v>
      </c>
      <c r="J24" s="25"/>
      <c r="K24" s="25"/>
      <c r="L24" s="25"/>
      <c r="M24" s="22"/>
      <c r="N24" s="22"/>
      <c r="O24" s="22">
        <v>22</v>
      </c>
      <c r="P24" s="22">
        <v>23</v>
      </c>
      <c r="Q24" s="22">
        <v>23.5</v>
      </c>
      <c r="R24" s="22">
        <v>24</v>
      </c>
      <c r="S24" s="22"/>
      <c r="T24" s="28" t="s">
        <v>26</v>
      </c>
      <c r="U24" s="46">
        <f>VLOOKUP(A24,Лист1!$B$1:$C$66,2,FALSE)</f>
        <v>533.1382</v>
      </c>
      <c r="V24" s="109" t="str">
        <f>CONCATENATE(D24," ",G24," ",H24," ",I24," ",J24," ",K24," ",L24," ",M24," ",N24," ",O24," ",P24," ",Q24," ",R24," ",S24)</f>
        <v>Длина стельки 17 18 18,5      22 23 23,5 24 </v>
      </c>
      <c r="W24" s="109" t="str">
        <f>CONCATENATE("Размеры"," ",E23," ",F23," ",G23," ",H23," ",I23," ",J23," ",K23," ",L23," ",M23," ",N23," ",O23," ",P23," ",Q23," ",R23,S23)</f>
        <v>Размеры 25 26 27 29 30      36 37 38 39</v>
      </c>
      <c r="X24" s="109" t="str">
        <f>CONCATENATE("Цвет"," ",T24," ","Цена по курсу 58 руб"," ",U24,"руб")</f>
        <v>Цвет синий, бирюзовый Цена по курсу 58 руб 533,1382руб</v>
      </c>
    </row>
    <row r="25" spans="1:21" ht="18.75" customHeight="1" thickBot="1">
      <c r="A25" s="12"/>
      <c r="B25" s="27"/>
      <c r="C25" s="13"/>
      <c r="D25" s="14" t="s">
        <v>5</v>
      </c>
      <c r="E25" s="15">
        <v>26</v>
      </c>
      <c r="F25" s="16">
        <v>27</v>
      </c>
      <c r="G25" s="16">
        <v>28</v>
      </c>
      <c r="H25" s="16">
        <v>29</v>
      </c>
      <c r="I25" s="16">
        <v>30</v>
      </c>
      <c r="J25" s="16">
        <v>31</v>
      </c>
      <c r="K25" s="16">
        <v>32</v>
      </c>
      <c r="L25" s="16">
        <v>33</v>
      </c>
      <c r="M25" s="16">
        <v>34</v>
      </c>
      <c r="N25" s="16">
        <v>35</v>
      </c>
      <c r="O25" s="16">
        <v>36</v>
      </c>
      <c r="P25" s="16">
        <v>37</v>
      </c>
      <c r="Q25" s="16"/>
      <c r="R25" s="16"/>
      <c r="S25" s="16"/>
      <c r="T25" s="17"/>
      <c r="U25" s="17"/>
    </row>
    <row r="26" spans="1:24" ht="18.75" customHeight="1" thickBot="1">
      <c r="A26" s="12">
        <v>12</v>
      </c>
      <c r="B26" s="27"/>
      <c r="C26" s="13" t="s">
        <v>25</v>
      </c>
      <c r="D26" s="19" t="s">
        <v>7</v>
      </c>
      <c r="E26" s="21">
        <v>16</v>
      </c>
      <c r="F26" s="21">
        <v>16.5</v>
      </c>
      <c r="G26" s="25">
        <v>17.5</v>
      </c>
      <c r="H26" s="25">
        <v>18</v>
      </c>
      <c r="I26" s="25">
        <v>18.5</v>
      </c>
      <c r="J26" s="25">
        <v>19</v>
      </c>
      <c r="K26" s="25">
        <v>20</v>
      </c>
      <c r="L26" s="25">
        <v>20.5</v>
      </c>
      <c r="M26" s="22">
        <v>21</v>
      </c>
      <c r="N26" s="22">
        <v>21.5</v>
      </c>
      <c r="O26" s="22">
        <v>22.5</v>
      </c>
      <c r="P26" s="22">
        <v>23</v>
      </c>
      <c r="Q26" s="22"/>
      <c r="R26" s="22"/>
      <c r="S26" s="22"/>
      <c r="T26" s="28" t="s">
        <v>28</v>
      </c>
      <c r="U26" s="46">
        <f>VLOOKUP(A26,Лист1!$B$1:$C$66,2,FALSE)</f>
        <v>760.8373499999999</v>
      </c>
      <c r="V26" s="109" t="str">
        <f>CONCATENATE(D26," ",G26," ",H26," ",I26," ",J26," ",K26," ",L26," ",M26," ",N26," ",O26," ",P26," ",Q26," ",R26," ",S26)</f>
        <v>Длина стельки 17,5 18 18,5 19 20 20,5 21 21,5 22,5 23   </v>
      </c>
      <c r="W26" s="109" t="str">
        <f>CONCATENATE("Размеры"," ",E25," ",F25," ",G25," ",H25," ",I25," ",J25," ",K25," ",L25," ",M25," ",N25," ",O25," ",P25," ",Q25," ",R25,S25)</f>
        <v>Размеры 26 27 28 29 30 31 32 33 34 35 36 37  </v>
      </c>
      <c r="X26" s="109" t="str">
        <f>CONCATENATE("Цвет"," ",T26," ","Цена по курсу 58 руб"," ",U26,"руб")</f>
        <v>Цвет серо-голубой, серо-красный, темно-зеленый, синий, зеленый Цена по курсу 58 руб 760,83735руб</v>
      </c>
    </row>
    <row r="27" spans="1:21" ht="18.75" customHeight="1" thickBot="1">
      <c r="A27" s="12"/>
      <c r="B27" s="27"/>
      <c r="C27" s="13"/>
      <c r="D27" s="14" t="s">
        <v>5</v>
      </c>
      <c r="E27" s="15">
        <v>32</v>
      </c>
      <c r="F27" s="16">
        <v>33</v>
      </c>
      <c r="G27" s="15">
        <v>34</v>
      </c>
      <c r="H27" s="16">
        <v>35</v>
      </c>
      <c r="I27" s="15">
        <v>36</v>
      </c>
      <c r="J27" s="16">
        <v>37</v>
      </c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</row>
    <row r="28" spans="1:24" ht="18.75" customHeight="1" thickBot="1">
      <c r="A28" s="12">
        <v>13</v>
      </c>
      <c r="B28" s="27"/>
      <c r="C28" s="13" t="s">
        <v>25</v>
      </c>
      <c r="D28" s="19" t="s">
        <v>7</v>
      </c>
      <c r="E28" s="20">
        <v>19.5</v>
      </c>
      <c r="F28" s="21">
        <v>20</v>
      </c>
      <c r="G28" s="21">
        <v>20.5</v>
      </c>
      <c r="H28" s="21">
        <v>21</v>
      </c>
      <c r="I28" s="25">
        <v>22</v>
      </c>
      <c r="J28" s="25">
        <v>22.5</v>
      </c>
      <c r="K28" s="25"/>
      <c r="L28" s="25"/>
      <c r="M28" s="25"/>
      <c r="N28" s="25"/>
      <c r="O28" s="25"/>
      <c r="P28" s="22"/>
      <c r="Q28" s="22"/>
      <c r="R28" s="22"/>
      <c r="S28" s="22"/>
      <c r="T28" s="28" t="s">
        <v>29</v>
      </c>
      <c r="U28" s="46">
        <f>VLOOKUP(A28,Лист1!$B$1:$C$66,2,FALSE)</f>
        <v>760.8373499999999</v>
      </c>
      <c r="V28" s="109" t="str">
        <f>CONCATENATE(D28," ",G28," ",H28," ",I28," ",J28," ",K28," ",L28," ",M28," ",N28," ",O28," ",P28," ",Q28," ",R28," ",S28)</f>
        <v>Длина стельки 20,5 21 22 22,5         </v>
      </c>
      <c r="W28" s="109" t="str">
        <f>CONCATENATE("Размеры"," ",E27," ",F27," ",G27," ",H27," ",I27," ",J27," ",K27," ",L27," ",M27," ",N27," ",O27," ",P27," ",Q27," ",R27,S27)</f>
        <v>Размеры 32 33 34 35 36 37        </v>
      </c>
      <c r="X28" s="109" t="str">
        <f>CONCATENATE("Цвет"," ",T28," ","Цена по курсу 58 руб"," ",U28,"руб")</f>
        <v>Цвет синий,красный,желтый Цена по курсу 58 руб 760,83735руб</v>
      </c>
    </row>
    <row r="29" spans="1:21" ht="18.75" customHeight="1" thickBot="1">
      <c r="A29" s="12"/>
      <c r="B29" s="27"/>
      <c r="C29" s="13"/>
      <c r="D29" s="14" t="s">
        <v>5</v>
      </c>
      <c r="E29" s="15">
        <v>26</v>
      </c>
      <c r="F29" s="16">
        <v>27</v>
      </c>
      <c r="G29" s="16">
        <v>28</v>
      </c>
      <c r="H29" s="16">
        <v>29</v>
      </c>
      <c r="I29" s="16">
        <v>30</v>
      </c>
      <c r="J29" s="16">
        <v>31</v>
      </c>
      <c r="K29" s="16">
        <v>32</v>
      </c>
      <c r="L29" s="16">
        <v>33</v>
      </c>
      <c r="M29" s="16">
        <v>34</v>
      </c>
      <c r="N29" s="16">
        <v>35</v>
      </c>
      <c r="O29" s="16">
        <v>36</v>
      </c>
      <c r="P29" s="16">
        <v>37</v>
      </c>
      <c r="Q29" s="16"/>
      <c r="R29" s="16"/>
      <c r="S29" s="16"/>
      <c r="T29" s="17"/>
      <c r="U29" s="17"/>
    </row>
    <row r="30" spans="1:24" ht="18.75" customHeight="1" thickBot="1">
      <c r="A30" s="12">
        <v>14</v>
      </c>
      <c r="B30" s="27"/>
      <c r="C30" s="13" t="s">
        <v>25</v>
      </c>
      <c r="D30" s="19" t="s">
        <v>7</v>
      </c>
      <c r="E30" s="20">
        <v>15.5</v>
      </c>
      <c r="F30" s="21">
        <v>16</v>
      </c>
      <c r="G30" s="21">
        <v>16.5</v>
      </c>
      <c r="H30" s="21">
        <v>17</v>
      </c>
      <c r="I30" s="25">
        <v>17.5</v>
      </c>
      <c r="J30" s="25">
        <v>18</v>
      </c>
      <c r="K30" s="25">
        <v>18.5</v>
      </c>
      <c r="L30" s="25">
        <v>19</v>
      </c>
      <c r="M30" s="25">
        <v>19.5</v>
      </c>
      <c r="N30" s="25">
        <v>20</v>
      </c>
      <c r="O30" s="25">
        <v>20.2</v>
      </c>
      <c r="P30" s="22">
        <v>21</v>
      </c>
      <c r="Q30" s="22"/>
      <c r="R30" s="22"/>
      <c r="S30" s="22"/>
      <c r="T30" s="28" t="s">
        <v>31</v>
      </c>
      <c r="U30" s="46">
        <f>VLOOKUP(A30,Лист1!$B$1:$C$66,2,FALSE)</f>
        <v>686.10112</v>
      </c>
      <c r="V30" s="109" t="str">
        <f>CONCATENATE(D30," ",G30," ",H30," ",I30," ",J30," ",K30," ",L30," ",M30," ",N30," ",O30," ",P30," ",Q30," ",R30," ",S30)</f>
        <v>Длина стельки 16,5 17 17,5 18 18,5 19 19,5 20 20,2 21   </v>
      </c>
      <c r="W30" s="109" t="str">
        <f>CONCATENATE("Размеры"," ",E29," ",F29," ",G29," ",H29," ",I29," ",J29," ",K29," ",L29," ",M29," ",N29," ",O29," ",P29," ",Q29," ",R29,S29)</f>
        <v>Размеры 26 27 28 29 30 31 32 33 34 35 36 37  </v>
      </c>
      <c r="X30" s="109" t="str">
        <f>CONCATENATE("Цвет"," ",T30," ","Цена по курсу 58 руб"," ",U30,"руб")</f>
        <v>Цвет черный,синий Цена по курсу 58 руб 686,10112руб</v>
      </c>
    </row>
    <row r="31" spans="1:21" ht="18.75" customHeight="1" thickBot="1">
      <c r="A31" s="12"/>
      <c r="B31" s="27"/>
      <c r="C31" s="13"/>
      <c r="D31" s="14" t="s">
        <v>5</v>
      </c>
      <c r="E31" s="15">
        <v>26</v>
      </c>
      <c r="F31" s="16">
        <v>27</v>
      </c>
      <c r="G31" s="16">
        <v>28</v>
      </c>
      <c r="H31" s="16">
        <v>29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</row>
    <row r="32" spans="1:24" ht="18.75" customHeight="1" thickBot="1">
      <c r="A32" s="12">
        <v>15</v>
      </c>
      <c r="B32" s="27"/>
      <c r="C32" s="13" t="s">
        <v>25</v>
      </c>
      <c r="D32" s="19" t="s">
        <v>7</v>
      </c>
      <c r="E32" s="20">
        <v>15.5</v>
      </c>
      <c r="F32" s="21">
        <v>16</v>
      </c>
      <c r="G32" s="21">
        <v>16.5</v>
      </c>
      <c r="H32" s="21">
        <v>17</v>
      </c>
      <c r="I32" s="25"/>
      <c r="J32" s="25"/>
      <c r="K32" s="25"/>
      <c r="L32" s="25"/>
      <c r="M32" s="25"/>
      <c r="N32" s="25"/>
      <c r="O32" s="25"/>
      <c r="P32" s="22"/>
      <c r="Q32" s="22"/>
      <c r="R32" s="22"/>
      <c r="S32" s="22"/>
      <c r="T32" s="28" t="s">
        <v>32</v>
      </c>
      <c r="U32" s="46">
        <f>VLOOKUP(A32,Лист1!$B$1:$C$66,2,FALSE)</f>
        <v>660.6073</v>
      </c>
      <c r="V32" s="109" t="str">
        <f>CONCATENATE(D32," ",G32," ",H32," ",I32," ",J32," ",K32," ",L32," ",M32," ",N32," ",O32," ",P32," ",Q32," ",R32," ",S32)</f>
        <v>Длина стельки 16,5 17           </v>
      </c>
      <c r="W32" s="109" t="str">
        <f>CONCATENATE("Размеры"," ",E31," ",F31," ",G31," ",H31," ",I31," ",J31," ",K31," ",L31," ",M31," ",N31," ",O31," ",P31," ",Q31," ",R31,S31)</f>
        <v>Размеры 26 27 28 29          </v>
      </c>
      <c r="X32" s="109" t="str">
        <f>CONCATENATE("Цвет"," ",T32," ","Цена по курсу 58 руб"," ",U32,"руб")</f>
        <v>Цвет белый Цена по курсу 58 руб 660,6073руб</v>
      </c>
    </row>
    <row r="33" spans="1:21" ht="18.75" customHeight="1" thickBot="1">
      <c r="A33" s="12"/>
      <c r="B33" s="27"/>
      <c r="C33" s="13"/>
      <c r="D33" s="14" t="s">
        <v>5</v>
      </c>
      <c r="E33" s="15">
        <v>26</v>
      </c>
      <c r="F33" s="16">
        <v>27</v>
      </c>
      <c r="G33" s="16">
        <v>28</v>
      </c>
      <c r="H33" s="16">
        <v>29</v>
      </c>
      <c r="I33" s="16">
        <v>30</v>
      </c>
      <c r="J33" s="16">
        <v>31</v>
      </c>
      <c r="K33" s="16">
        <v>32</v>
      </c>
      <c r="L33" s="16">
        <v>33</v>
      </c>
      <c r="M33" s="16">
        <v>34</v>
      </c>
      <c r="N33" s="16">
        <v>35</v>
      </c>
      <c r="O33" s="16">
        <v>36</v>
      </c>
      <c r="P33" s="16">
        <v>37</v>
      </c>
      <c r="Q33" s="16"/>
      <c r="R33" s="16"/>
      <c r="S33" s="16"/>
      <c r="T33" s="17"/>
      <c r="U33" s="17"/>
    </row>
    <row r="34" spans="1:24" ht="18.75" customHeight="1" thickBot="1">
      <c r="A34" s="12">
        <v>16</v>
      </c>
      <c r="B34" s="27"/>
      <c r="C34" s="13" t="s">
        <v>25</v>
      </c>
      <c r="D34" s="19" t="s">
        <v>7</v>
      </c>
      <c r="E34" s="21">
        <v>16</v>
      </c>
      <c r="F34" s="21">
        <v>16.5</v>
      </c>
      <c r="G34" s="25">
        <v>17.5</v>
      </c>
      <c r="H34" s="25">
        <v>18</v>
      </c>
      <c r="I34" s="25">
        <v>18.5</v>
      </c>
      <c r="J34" s="25">
        <v>19</v>
      </c>
      <c r="K34" s="25">
        <v>20</v>
      </c>
      <c r="L34" s="25">
        <v>20.5</v>
      </c>
      <c r="M34" s="22">
        <v>21</v>
      </c>
      <c r="N34" s="22">
        <v>21.5</v>
      </c>
      <c r="O34" s="22">
        <v>22.5</v>
      </c>
      <c r="P34" s="22">
        <v>23</v>
      </c>
      <c r="Q34" s="22"/>
      <c r="R34" s="22"/>
      <c r="S34" s="22"/>
      <c r="T34" s="28" t="s">
        <v>33</v>
      </c>
      <c r="U34" s="46">
        <f>VLOOKUP(A34,Лист1!$B$1:$C$66,2,FALSE)</f>
        <v>698.2941</v>
      </c>
      <c r="V34" s="109" t="str">
        <f>CONCATENATE(D34," ",G34," ",H34," ",I34," ",J34," ",K34," ",L34," ",M34," ",N34," ",O34," ",P34," ",Q34," ",R34," ",S34)</f>
        <v>Длина стельки 17,5 18 18,5 19 20 20,5 21 21,5 22,5 23   </v>
      </c>
      <c r="W34" s="109" t="str">
        <f>CONCATENATE("Размеры"," ",E33," ",F33," ",G33," ",H33," ",I33," ",J33," ",K33," ",L33," ",M33," ",N33," ",O33," ",P33," ",Q33," ",R33,S33)</f>
        <v>Размеры 26 27 28 29 30 31 32 33 34 35 36 37  </v>
      </c>
      <c r="X34" s="109" t="str">
        <f>CONCATENATE("Цвет"," ",T34," ","Цена по курсу 58 руб"," ",U34,"руб")</f>
        <v>Цвет красный,темно-синий Цена по курсу 58 руб 698,2941руб</v>
      </c>
    </row>
    <row r="35" spans="1:21" ht="18.75" customHeight="1" thickBot="1">
      <c r="A35" s="12"/>
      <c r="B35" s="27"/>
      <c r="C35" s="13"/>
      <c r="D35" s="14" t="s">
        <v>5</v>
      </c>
      <c r="E35" s="15">
        <v>26</v>
      </c>
      <c r="F35" s="16">
        <v>27</v>
      </c>
      <c r="G35" s="16">
        <v>28</v>
      </c>
      <c r="H35" s="16">
        <v>29</v>
      </c>
      <c r="I35" s="16">
        <v>30</v>
      </c>
      <c r="J35" s="16">
        <v>31</v>
      </c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</row>
    <row r="36" spans="1:24" ht="18.75" customHeight="1" thickBot="1">
      <c r="A36" s="12">
        <v>17</v>
      </c>
      <c r="B36" s="27"/>
      <c r="C36" s="13" t="s">
        <v>25</v>
      </c>
      <c r="D36" s="19" t="s">
        <v>7</v>
      </c>
      <c r="E36" s="21">
        <v>16</v>
      </c>
      <c r="F36" s="21">
        <v>16.5</v>
      </c>
      <c r="G36" s="25">
        <v>17</v>
      </c>
      <c r="H36" s="25">
        <v>18</v>
      </c>
      <c r="I36" s="25">
        <v>18.5</v>
      </c>
      <c r="J36" s="25">
        <v>19.5</v>
      </c>
      <c r="K36" s="25"/>
      <c r="L36" s="25"/>
      <c r="M36" s="25"/>
      <c r="N36" s="25"/>
      <c r="O36" s="25"/>
      <c r="P36" s="22"/>
      <c r="Q36" s="22"/>
      <c r="R36" s="22"/>
      <c r="S36" s="22"/>
      <c r="T36" s="28" t="s">
        <v>34</v>
      </c>
      <c r="U36" s="46">
        <f>VLOOKUP(A36,Лист1!$B$1:$C$99,2,FALSE)</f>
        <v>660.6073</v>
      </c>
      <c r="V36" s="109" t="str">
        <f>CONCATENATE(D36," ",G36," ",H36," ",I36," ",J36," ",K36," ",L36," ",M36," ",N36," ",O36," ",P36," ",Q36," ",R36," ",S36)</f>
        <v>Длина стельки 17 18 18,5 19,5         </v>
      </c>
      <c r="W36" s="109" t="str">
        <f>CONCATENATE("Размеры"," ",E35," ",F35," ",G35," ",H35," ",I35," ",J35," ",K35," ",L35," ",M35," ",N35," ",O35," ",P35," ",Q35," ",R35,S35)</f>
        <v>Размеры 26 27 28 29 30 31        </v>
      </c>
      <c r="X36" s="109" t="str">
        <f>CONCATENATE("Цвет"," ",T36," ","Цена по курсу 58 руб"," ",U36,"руб")</f>
        <v>Цвет синий, ярко-зеленый Цена по курсу 58 руб 660,6073руб</v>
      </c>
    </row>
    <row r="37" spans="1:21" ht="18.75" customHeight="1" thickBot="1">
      <c r="A37" s="24"/>
      <c r="B37" s="30"/>
      <c r="C37" s="13"/>
      <c r="D37" s="14" t="s">
        <v>5</v>
      </c>
      <c r="E37" s="15">
        <v>26</v>
      </c>
      <c r="F37" s="16">
        <v>27</v>
      </c>
      <c r="G37" s="16">
        <v>28</v>
      </c>
      <c r="H37" s="16">
        <v>29</v>
      </c>
      <c r="I37" s="16">
        <v>30</v>
      </c>
      <c r="J37" s="16">
        <v>31</v>
      </c>
      <c r="K37" s="16">
        <v>32</v>
      </c>
      <c r="L37" s="16">
        <v>33</v>
      </c>
      <c r="M37" s="16">
        <v>34</v>
      </c>
      <c r="N37" s="16">
        <v>35</v>
      </c>
      <c r="O37" s="16">
        <v>36</v>
      </c>
      <c r="P37" s="16">
        <v>37</v>
      </c>
      <c r="Q37" s="16">
        <v>38</v>
      </c>
      <c r="R37" s="16"/>
      <c r="S37" s="16"/>
      <c r="T37" s="17"/>
      <c r="U37" s="17"/>
    </row>
    <row r="38" spans="1:24" ht="15.75" thickBot="1">
      <c r="A38" s="24">
        <v>150</v>
      </c>
      <c r="B38" s="37" t="s">
        <v>118</v>
      </c>
      <c r="C38" s="13" t="s">
        <v>119</v>
      </c>
      <c r="D38" s="19" t="s">
        <v>7</v>
      </c>
      <c r="E38" s="20">
        <v>17</v>
      </c>
      <c r="F38" s="21">
        <v>17.5</v>
      </c>
      <c r="G38" s="21">
        <v>18</v>
      </c>
      <c r="H38" s="21">
        <v>18.5</v>
      </c>
      <c r="I38" s="25">
        <v>19</v>
      </c>
      <c r="J38" s="25">
        <v>19.5</v>
      </c>
      <c r="K38" s="25">
        <v>20</v>
      </c>
      <c r="L38" s="25">
        <v>20.5</v>
      </c>
      <c r="M38" s="25">
        <v>21</v>
      </c>
      <c r="N38" s="25">
        <v>21.5</v>
      </c>
      <c r="O38" s="25">
        <v>22</v>
      </c>
      <c r="P38" s="22">
        <v>22.5</v>
      </c>
      <c r="Q38" s="22">
        <v>23</v>
      </c>
      <c r="R38" s="22"/>
      <c r="S38" s="22"/>
      <c r="T38" s="23" t="s">
        <v>120</v>
      </c>
      <c r="U38" s="48">
        <f>VLOOKUP(A38,Лист1!$B$1:$C$99,2,FALSE)</f>
        <v>835.8892500000001</v>
      </c>
      <c r="V38" s="109" t="str">
        <f>CONCATENATE(D38," ",G38," ",H38," ",I38," ",J38," ",K38," ",L38," ",M38," ",N38," ",O38," ",P38," ",Q38," ",R38," ",S38)</f>
        <v>Длина стельки 18 18,5 19 19,5 20 20,5 21 21,5 22 22,5 23  </v>
      </c>
      <c r="W38" s="109" t="str">
        <f>CONCATENATE("Размеры"," ",E37," ",F37," ",G37," ",H37," ",I37," ",J37," ",K37," ",L37," ",M37," ",N37," ",O37," ",P37," ",Q37," ",R37,S37)</f>
        <v>Размеры 26 27 28 29 30 31 32 33 34 35 36 37 38 </v>
      </c>
      <c r="X38" s="109" t="str">
        <f>CONCATENATE("Цвет"," ",T38," ","Цена по курсу 58 руб"," ",U38,"руб")</f>
        <v>Цвет белый, красный, темно-серый, черный Цена по курсу 58 руб 835,88925руб</v>
      </c>
    </row>
    <row r="39" spans="1:21" ht="15.75" thickBot="1">
      <c r="A39" s="24"/>
      <c r="B39" s="37"/>
      <c r="C39" s="13"/>
      <c r="D39" s="14" t="s">
        <v>5</v>
      </c>
      <c r="E39" s="15">
        <v>26</v>
      </c>
      <c r="F39" s="16">
        <v>27</v>
      </c>
      <c r="G39" s="16">
        <v>28</v>
      </c>
      <c r="H39" s="16">
        <v>29</v>
      </c>
      <c r="I39" s="16">
        <v>30</v>
      </c>
      <c r="J39" s="16">
        <v>31</v>
      </c>
      <c r="K39" s="16">
        <v>32</v>
      </c>
      <c r="L39" s="16">
        <v>33</v>
      </c>
      <c r="M39" s="16">
        <v>34</v>
      </c>
      <c r="N39" s="16">
        <v>35</v>
      </c>
      <c r="O39" s="16">
        <v>36</v>
      </c>
      <c r="P39" s="16">
        <v>37</v>
      </c>
      <c r="Q39" s="16">
        <v>38</v>
      </c>
      <c r="R39" s="16"/>
      <c r="S39" s="16"/>
      <c r="T39" s="17"/>
      <c r="U39" s="17"/>
    </row>
    <row r="40" spans="1:24" ht="15.75" thickBot="1">
      <c r="A40" s="24">
        <v>151</v>
      </c>
      <c r="B40" s="47">
        <v>6136</v>
      </c>
      <c r="C40" s="13" t="s">
        <v>119</v>
      </c>
      <c r="D40" s="19" t="s">
        <v>7</v>
      </c>
      <c r="E40" s="20">
        <v>17</v>
      </c>
      <c r="F40" s="21">
        <v>17.5</v>
      </c>
      <c r="G40" s="21">
        <v>18</v>
      </c>
      <c r="H40" s="21">
        <v>18.5</v>
      </c>
      <c r="I40" s="25">
        <v>19</v>
      </c>
      <c r="J40" s="25">
        <v>19.5</v>
      </c>
      <c r="K40" s="25">
        <v>20</v>
      </c>
      <c r="L40" s="25">
        <v>20.5</v>
      </c>
      <c r="M40" s="25">
        <v>21</v>
      </c>
      <c r="N40" s="25">
        <v>21.5</v>
      </c>
      <c r="O40" s="25">
        <v>22</v>
      </c>
      <c r="P40" s="22">
        <v>22.5</v>
      </c>
      <c r="Q40" s="22">
        <v>23</v>
      </c>
      <c r="R40" s="22"/>
      <c r="S40" s="22"/>
      <c r="T40" s="23" t="s">
        <v>121</v>
      </c>
      <c r="U40" s="48">
        <f>VLOOKUP(A40,Лист1!$B$1:$C$99,2,FALSE)</f>
        <v>798.3633</v>
      </c>
      <c r="V40" s="109" t="str">
        <f>CONCATENATE(D40," ",G40," ",H40," ",I40," ",J40," ",K40," ",L40," ",M40," ",N40," ",O40," ",P40," ",Q40," ",R40," ",S40)</f>
        <v>Длина стельки 18 18,5 19 19,5 20 20,5 21 21,5 22 22,5 23  </v>
      </c>
      <c r="W40" s="109" t="str">
        <f>CONCATENATE("Размеры"," ",E39," ",F39," ",G39," ",H39," ",I39," ",J39," ",K39," ",L39," ",M39," ",N39," ",O39," ",P39," ",Q39," ",R39,S39)</f>
        <v>Размеры 26 27 28 29 30 31 32 33 34 35 36 37 38 </v>
      </c>
      <c r="X40" s="109" t="str">
        <f>CONCATENATE("Цвет"," ",T40," ","Цена по курсу 58 руб"," ",U40,"руб")</f>
        <v>Цвет белый, красный, темно-синий Цена по курсу 58 руб 798,3633руб</v>
      </c>
    </row>
    <row r="41" spans="1:21" ht="15.75" thickBot="1">
      <c r="A41" s="24"/>
      <c r="B41" s="47"/>
      <c r="C41" s="13"/>
      <c r="D41" s="14" t="s">
        <v>5</v>
      </c>
      <c r="E41" s="15">
        <v>26</v>
      </c>
      <c r="F41" s="16">
        <v>27</v>
      </c>
      <c r="G41" s="16">
        <v>28</v>
      </c>
      <c r="H41" s="16">
        <v>29</v>
      </c>
      <c r="I41" s="16">
        <v>30</v>
      </c>
      <c r="J41" s="16">
        <v>31</v>
      </c>
      <c r="K41" s="16">
        <v>32</v>
      </c>
      <c r="L41" s="16">
        <v>33</v>
      </c>
      <c r="M41" s="16">
        <v>34</v>
      </c>
      <c r="N41" s="16">
        <v>35</v>
      </c>
      <c r="O41" s="16">
        <v>36</v>
      </c>
      <c r="P41" s="16">
        <v>37</v>
      </c>
      <c r="Q41" s="16">
        <v>38</v>
      </c>
      <c r="R41" s="16"/>
      <c r="S41" s="16"/>
      <c r="T41" s="17"/>
      <c r="U41" s="17"/>
    </row>
    <row r="42" spans="1:24" ht="15.75" thickBot="1">
      <c r="A42" s="24">
        <v>152</v>
      </c>
      <c r="B42" s="47">
        <v>7083</v>
      </c>
      <c r="C42" s="13" t="s">
        <v>119</v>
      </c>
      <c r="D42" s="19" t="s">
        <v>7</v>
      </c>
      <c r="E42" s="20">
        <v>17</v>
      </c>
      <c r="F42" s="21">
        <v>17.5</v>
      </c>
      <c r="G42" s="21">
        <v>18</v>
      </c>
      <c r="H42" s="21">
        <v>18.5</v>
      </c>
      <c r="I42" s="25">
        <v>19</v>
      </c>
      <c r="J42" s="25">
        <v>19.5</v>
      </c>
      <c r="K42" s="25">
        <v>20</v>
      </c>
      <c r="L42" s="25">
        <v>20.5</v>
      </c>
      <c r="M42" s="25">
        <v>21</v>
      </c>
      <c r="N42" s="25">
        <v>21.5</v>
      </c>
      <c r="O42" s="25">
        <v>22</v>
      </c>
      <c r="P42" s="22">
        <v>22.5</v>
      </c>
      <c r="Q42" s="22">
        <v>23</v>
      </c>
      <c r="R42" s="22"/>
      <c r="S42" s="22"/>
      <c r="T42" s="23" t="s">
        <v>122</v>
      </c>
      <c r="U42" s="48">
        <f>VLOOKUP(A42,Лист1!$B$1:$C$150,2,FALSE)</f>
        <v>1048.5363</v>
      </c>
      <c r="V42" s="109" t="str">
        <f>CONCATENATE(D42," ",G42," ",H42," ",I42," ",J42," ",K42," ",L42," ",M42," ",N42," ",O42," ",P42," ",Q42," ",R42," ",S42)</f>
        <v>Длина стельки 18 18,5 19 19,5 20 20,5 21 21,5 22 22,5 23  </v>
      </c>
      <c r="W42" s="109" t="str">
        <f>CONCATENATE("Размеры"," ",E41," ",F41," ",G41," ",H41," ",I41," ",J41," ",K41," ",L41," ",M41," ",N41," ",O41," ",P41," ",Q41," ",R41,S41)</f>
        <v>Размеры 26 27 28 29 30 31 32 33 34 35 36 37 38 </v>
      </c>
      <c r="X42" s="109" t="str">
        <f>CONCATENATE("Цвет"," ",T42," ","Цена по курсу 58 руб"," ",U42,"руб")</f>
        <v>Цвет белый с черным, белый с красным, белый с зеленым Цена по курсу 58 руб 1048,5363руб</v>
      </c>
    </row>
    <row r="43" spans="1:21" ht="15.75" thickBot="1">
      <c r="A43" s="12"/>
      <c r="B43" s="27"/>
      <c r="C43" s="13"/>
      <c r="D43" s="14" t="s">
        <v>5</v>
      </c>
      <c r="E43" s="15">
        <v>25</v>
      </c>
      <c r="F43" s="16">
        <v>26</v>
      </c>
      <c r="G43" s="16">
        <v>27</v>
      </c>
      <c r="H43" s="16">
        <v>28</v>
      </c>
      <c r="I43" s="16"/>
      <c r="J43" s="16">
        <v>31</v>
      </c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</row>
    <row r="44" spans="1:24" ht="15.75" thickBot="1">
      <c r="A44" s="12">
        <v>18</v>
      </c>
      <c r="B44" s="27"/>
      <c r="C44" s="13" t="s">
        <v>187</v>
      </c>
      <c r="D44" s="19" t="s">
        <v>7</v>
      </c>
      <c r="E44" s="21">
        <v>15.5</v>
      </c>
      <c r="F44" s="21">
        <v>16</v>
      </c>
      <c r="G44" s="25">
        <v>16.5</v>
      </c>
      <c r="H44" s="25">
        <v>17</v>
      </c>
      <c r="I44" s="25"/>
      <c r="J44" s="25">
        <v>19</v>
      </c>
      <c r="K44" s="25"/>
      <c r="L44" s="25"/>
      <c r="M44" s="25"/>
      <c r="N44" s="25"/>
      <c r="O44" s="25"/>
      <c r="P44" s="22"/>
      <c r="Q44" s="22"/>
      <c r="R44" s="22"/>
      <c r="S44" s="22"/>
      <c r="T44" s="28" t="s">
        <v>188</v>
      </c>
      <c r="U44" s="48">
        <f>VLOOKUP(A44,Лист1!$B$1:$C$150,2,FALSE)</f>
        <v>520.67127</v>
      </c>
      <c r="V44" s="109" t="str">
        <f>CONCATENATE(D44," ",E44," ",F44," ",G44," ",H44," ",I44," ",J44," ",K44," ",L44," ",M44," ",N44," ",O44," ",P44," ",Q44," ",R44)</f>
        <v>Длина стельки 15,5 16 16,5 17  19        </v>
      </c>
      <c r="W44" s="109" t="str">
        <f>CONCATENATE("Размеры"," ",E43," ",F43," ",G43," ",H43," ",I43," ",J43," ",K43," ",L43," ",M43," ",N43," ",O43," ",P43," ",Q43," ",R43,S43)</f>
        <v>Размеры 25 26 27 28  31        </v>
      </c>
      <c r="X44" s="109" t="str">
        <f>CONCATENATE("Цвет"," ",T44," ","Цена по курсу 58 руб"," ",U44,"руб")</f>
        <v>Цвет черный, темно-синий Цена по курсу 58 руб 520,67127руб</v>
      </c>
    </row>
    <row r="45" spans="1:21" ht="15.75" thickBot="1">
      <c r="A45" s="12"/>
      <c r="B45" s="27"/>
      <c r="C45" s="13"/>
      <c r="D45" s="14" t="s">
        <v>5</v>
      </c>
      <c r="E45" s="15">
        <v>25</v>
      </c>
      <c r="F45" s="16">
        <v>26</v>
      </c>
      <c r="G45" s="15">
        <v>27</v>
      </c>
      <c r="H45" s="16">
        <v>28</v>
      </c>
      <c r="I45" s="15">
        <v>29</v>
      </c>
      <c r="J45" s="16">
        <v>30</v>
      </c>
      <c r="K45" s="15">
        <v>31</v>
      </c>
      <c r="L45" s="16">
        <v>32</v>
      </c>
      <c r="M45" s="15">
        <v>33</v>
      </c>
      <c r="N45" s="16">
        <v>34</v>
      </c>
      <c r="O45" s="15">
        <v>35</v>
      </c>
      <c r="P45" s="16">
        <v>36</v>
      </c>
      <c r="Q45" s="16"/>
      <c r="R45" s="16"/>
      <c r="S45" s="16"/>
      <c r="T45" s="17"/>
      <c r="U45" s="17"/>
    </row>
    <row r="46" spans="1:24" ht="15.75" thickBot="1">
      <c r="A46" s="12">
        <v>19</v>
      </c>
      <c r="B46" s="27"/>
      <c r="C46" s="13" t="s">
        <v>189</v>
      </c>
      <c r="D46" s="19" t="s">
        <v>7</v>
      </c>
      <c r="E46" s="21">
        <v>16</v>
      </c>
      <c r="F46" s="21">
        <v>17</v>
      </c>
      <c r="G46" s="25">
        <v>17.5</v>
      </c>
      <c r="H46" s="25">
        <v>18</v>
      </c>
      <c r="I46" s="25">
        <v>18.5</v>
      </c>
      <c r="J46" s="25">
        <v>19</v>
      </c>
      <c r="K46" s="25">
        <v>19.5</v>
      </c>
      <c r="L46" s="25">
        <v>20</v>
      </c>
      <c r="M46" s="25">
        <v>20.5</v>
      </c>
      <c r="N46" s="25">
        <v>21</v>
      </c>
      <c r="O46" s="25">
        <v>21.5</v>
      </c>
      <c r="P46" s="22">
        <v>22</v>
      </c>
      <c r="Q46" s="22"/>
      <c r="R46" s="22"/>
      <c r="S46" s="22"/>
      <c r="T46" s="28" t="s">
        <v>190</v>
      </c>
      <c r="U46" s="48">
        <f>VLOOKUP(A46,Лист1!$B$1:$C$150,2,FALSE)</f>
        <v>648.2595</v>
      </c>
      <c r="V46" s="109" t="str">
        <f>CONCATENATE(D46," ",G46," ",H46," ",I46," ",J46," ",K46," ",L46," ",M46," ",N46," ",O46," ",P46," ",Q46," ",R46," ",S46)</f>
        <v>Длина стельки 17,5 18 18,5 19 19,5 20 20,5 21 21,5 22   </v>
      </c>
      <c r="W46" s="109" t="str">
        <f>CONCATENATE("Размеры"," ",E45," ",F45," ",G45," ",H45," ",I45," ",J45," ",K45," ",L45," ",M45," ",N45," ",O45," ",P45," ",Q45," ",R45,S45)</f>
        <v>Размеры 25 26 27 28 29 30 31 32 33 34 35 36  </v>
      </c>
      <c r="X46" s="109" t="str">
        <f>CONCATENATE("Цвет"," ",T46," ","Цена по курсу 58 руб"," ",U46,"руб")</f>
        <v>Цвет зеленый, джинсово-синий Цена по курсу 58 руб 648,2595руб</v>
      </c>
    </row>
    <row r="47" spans="1:21" ht="15.75" thickBot="1">
      <c r="A47" s="12"/>
      <c r="B47" s="27"/>
      <c r="C47" s="13"/>
      <c r="D47" s="14" t="s">
        <v>5</v>
      </c>
      <c r="E47" s="15">
        <v>25</v>
      </c>
      <c r="F47" s="16">
        <v>26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</row>
    <row r="48" spans="1:24" ht="15.75" thickBot="1">
      <c r="A48" s="12">
        <v>20</v>
      </c>
      <c r="B48" s="27"/>
      <c r="C48" s="13" t="s">
        <v>187</v>
      </c>
      <c r="D48" s="19" t="s">
        <v>7</v>
      </c>
      <c r="E48" s="21">
        <v>15.5</v>
      </c>
      <c r="F48" s="21">
        <v>16</v>
      </c>
      <c r="G48" s="25"/>
      <c r="H48" s="25"/>
      <c r="I48" s="25"/>
      <c r="J48" s="25"/>
      <c r="K48" s="25"/>
      <c r="L48" s="25"/>
      <c r="M48" s="25"/>
      <c r="N48" s="25"/>
      <c r="O48" s="25"/>
      <c r="P48" s="22"/>
      <c r="Q48" s="22"/>
      <c r="R48" s="22"/>
      <c r="S48" s="22"/>
      <c r="T48" s="28" t="s">
        <v>191</v>
      </c>
      <c r="U48" s="48">
        <f>VLOOKUP(A48,Лист1!$B$1:$C$150,2,FALSE)</f>
        <v>398.0865</v>
      </c>
      <c r="V48" s="109" t="str">
        <f>CONCATENATE(D48," ",E48," ",F48," ",G48," ",H48," ",I48," ",J48," ",K48," ",L48," ",M48," ",N48," ",O48," ",P48," ",Q48," ",R48)</f>
        <v>Длина стельки 15,5 16            </v>
      </c>
      <c r="W48" s="109" t="str">
        <f>CONCATENATE("Размеры"," ",E47," ",F47," ",G47," ",H47," ",I47," ",J47," ",K47," ",L47," ",M47," ",N47," ",O47," ",P47," ",Q47," ",R47,S47)</f>
        <v>Размеры 25 26            </v>
      </c>
      <c r="X48" s="109" t="str">
        <f>CONCATENATE("Цвет"," ",T48," ","Цена по курсу 58 руб"," ",U48,"руб")</f>
        <v>Цвет зеленый Цена по курсу 58 руб 398,0865руб</v>
      </c>
    </row>
    <row r="49" spans="1:21" ht="15.75" thickBot="1">
      <c r="A49" s="12"/>
      <c r="B49" s="27"/>
      <c r="C49" s="13"/>
      <c r="D49" s="14" t="s">
        <v>5</v>
      </c>
      <c r="E49" s="15"/>
      <c r="F49" s="15">
        <v>26</v>
      </c>
      <c r="G49" s="16">
        <v>27</v>
      </c>
      <c r="H49" s="15">
        <v>28</v>
      </c>
      <c r="I49" s="16">
        <v>29</v>
      </c>
      <c r="J49" s="15">
        <v>30</v>
      </c>
      <c r="K49" s="16">
        <v>31</v>
      </c>
      <c r="L49" s="15">
        <v>32</v>
      </c>
      <c r="M49" s="16">
        <v>33</v>
      </c>
      <c r="N49" s="15">
        <v>34</v>
      </c>
      <c r="O49" s="16">
        <v>35</v>
      </c>
      <c r="P49" s="15">
        <v>36</v>
      </c>
      <c r="Q49" s="16">
        <v>37</v>
      </c>
      <c r="R49" s="16"/>
      <c r="S49" s="16"/>
      <c r="T49" s="17"/>
      <c r="U49" s="17"/>
    </row>
    <row r="50" spans="1:24" ht="15.75" thickBot="1">
      <c r="A50" s="12">
        <v>21</v>
      </c>
      <c r="B50" s="27"/>
      <c r="C50" s="13" t="s">
        <v>192</v>
      </c>
      <c r="D50" s="19" t="s">
        <v>7</v>
      </c>
      <c r="E50" s="21"/>
      <c r="F50" s="21">
        <v>16.5</v>
      </c>
      <c r="G50" s="21">
        <v>17</v>
      </c>
      <c r="H50" s="25">
        <v>17.5</v>
      </c>
      <c r="I50" s="25">
        <v>18</v>
      </c>
      <c r="J50" s="25">
        <v>18.5</v>
      </c>
      <c r="K50" s="25">
        <v>19</v>
      </c>
      <c r="L50" s="25">
        <v>19.5</v>
      </c>
      <c r="M50" s="25">
        <v>20</v>
      </c>
      <c r="N50" s="25">
        <v>20.5</v>
      </c>
      <c r="O50" s="25">
        <v>21</v>
      </c>
      <c r="P50" s="22">
        <v>21.5</v>
      </c>
      <c r="Q50" s="22">
        <v>22</v>
      </c>
      <c r="R50" s="22"/>
      <c r="S50" s="22"/>
      <c r="T50" s="28" t="s">
        <v>193</v>
      </c>
      <c r="U50" s="48">
        <f>VLOOKUP(A50,Лист1!$B$1:$C$150,2,FALSE)</f>
        <v>648.2595</v>
      </c>
      <c r="V50" s="109" t="str">
        <f>CONCATENATE(D50," ",E50," ",F50," ",G50," ",H50," ",I50," ",J50," ",K50," ",L50," ",M50," ",N50," ",O50," ",P50," ",Q50," ",R50)</f>
        <v>Длина стельки  16,5 17 17,5 18 18,5 19 19,5 20 20,5 21 21,5 22 </v>
      </c>
      <c r="W50" s="109" t="str">
        <f>CONCATENATE("Размеры"," ",E49," ",F49," ",G49," ",H49," ",I49," ",J49," ",K49," ",L49," ",M49," ",N49," ",O49," ",P49," ",Q49," ",R49,S49)</f>
        <v>Размеры  26 27 28 29 30 31 32 33 34 35 36 37 </v>
      </c>
      <c r="X50" s="109" t="str">
        <f>CONCATENATE("Цвет"," ",T50," ","Цена по курсу 58 руб"," ",U50,"руб")</f>
        <v>Цвет черный,синий,салатовый Цена по курсу 58 руб 648,2595руб</v>
      </c>
    </row>
    <row r="51" spans="1:21" ht="15.75" thickBot="1">
      <c r="A51" s="12"/>
      <c r="B51" s="27"/>
      <c r="C51" s="13"/>
      <c r="D51" s="14" t="s">
        <v>5</v>
      </c>
      <c r="E51" s="15"/>
      <c r="F51" s="16"/>
      <c r="G51" s="16"/>
      <c r="H51" s="16">
        <v>28</v>
      </c>
      <c r="I51" s="16">
        <v>29</v>
      </c>
      <c r="J51" s="16">
        <v>30</v>
      </c>
      <c r="K51" s="16">
        <v>31</v>
      </c>
      <c r="L51" s="16">
        <v>32</v>
      </c>
      <c r="M51" s="16"/>
      <c r="N51" s="16"/>
      <c r="O51" s="16"/>
      <c r="P51" s="16"/>
      <c r="Q51" s="16"/>
      <c r="R51" s="16">
        <v>40</v>
      </c>
      <c r="S51" s="16"/>
      <c r="T51" s="17"/>
      <c r="U51" s="17"/>
    </row>
    <row r="52" spans="1:24" ht="15.75" thickBot="1">
      <c r="A52" s="12">
        <v>22</v>
      </c>
      <c r="B52" s="27"/>
      <c r="C52" s="13" t="s">
        <v>192</v>
      </c>
      <c r="D52" s="19" t="s">
        <v>7</v>
      </c>
      <c r="E52" s="21"/>
      <c r="F52" s="21"/>
      <c r="G52" s="25"/>
      <c r="H52" s="25">
        <v>17.6</v>
      </c>
      <c r="I52" s="25">
        <v>18.3</v>
      </c>
      <c r="J52" s="25">
        <v>19</v>
      </c>
      <c r="K52" s="25">
        <v>19.7</v>
      </c>
      <c r="L52" s="25">
        <v>20.3</v>
      </c>
      <c r="M52" s="25"/>
      <c r="N52" s="25"/>
      <c r="O52" s="25"/>
      <c r="P52" s="22"/>
      <c r="Q52" s="22"/>
      <c r="R52" s="22">
        <v>25.1</v>
      </c>
      <c r="S52" s="22"/>
      <c r="T52" s="28" t="s">
        <v>194</v>
      </c>
      <c r="U52" s="48">
        <f>VLOOKUP(A52,Лист1!$B$1:$C$150,2,FALSE)</f>
        <v>982.1243400000001</v>
      </c>
      <c r="V52" s="109" t="str">
        <f>CONCATENATE(D52," ",G52," ",H52," ",I52," ",J52," ",K52," ",L52," ",M52," ",N52," ",O52," ",P52," ",Q52," ",R52," ",S52)</f>
        <v>Длина стельки  17,6 18,3 19 19,7 20,3      25,1 </v>
      </c>
      <c r="W52" s="109" t="str">
        <f>CONCATENATE("Размеры"," ",E51," ",F51," ",G51," ",H51," ",I51," ",J51," ",K51," ",L51," ",M51," ",N51," ",O51," ",P51," ",Q51," ",R51,S51)</f>
        <v>Размеры    28 29 30 31 32      40</v>
      </c>
      <c r="X52" s="109" t="str">
        <f>CONCATENATE("Цвет"," ",T52," ","Цена по курсу 58 руб"," ",U52,"руб")</f>
        <v>Цвет черный, синий Цена по курсу 58 руб 982,12434руб</v>
      </c>
    </row>
    <row r="53" spans="1:21" ht="15.75" thickBot="1">
      <c r="A53" s="12"/>
      <c r="B53" s="27"/>
      <c r="C53" s="13"/>
      <c r="D53" s="14" t="s">
        <v>5</v>
      </c>
      <c r="E53" s="16">
        <v>26</v>
      </c>
      <c r="F53" s="16">
        <v>27</v>
      </c>
      <c r="G53" s="16">
        <v>28</v>
      </c>
      <c r="H53" s="16">
        <v>29</v>
      </c>
      <c r="I53" s="16">
        <v>30</v>
      </c>
      <c r="J53" s="16">
        <v>31</v>
      </c>
      <c r="K53" s="16">
        <v>32</v>
      </c>
      <c r="L53" s="16">
        <v>33</v>
      </c>
      <c r="M53" s="16">
        <v>34</v>
      </c>
      <c r="N53" s="16">
        <v>35</v>
      </c>
      <c r="O53" s="16">
        <v>36</v>
      </c>
      <c r="P53" s="16">
        <v>37</v>
      </c>
      <c r="Q53" s="16">
        <v>38</v>
      </c>
      <c r="R53" s="16">
        <v>39</v>
      </c>
      <c r="S53" s="16">
        <v>40</v>
      </c>
      <c r="T53" s="17"/>
      <c r="U53" s="17"/>
    </row>
    <row r="54" spans="1:24" ht="30.75" thickBot="1">
      <c r="A54" s="12">
        <v>23</v>
      </c>
      <c r="B54" s="27"/>
      <c r="C54" s="13" t="s">
        <v>192</v>
      </c>
      <c r="D54" s="19" t="s">
        <v>7</v>
      </c>
      <c r="E54" s="21">
        <v>16.5</v>
      </c>
      <c r="F54" s="21">
        <v>17.1</v>
      </c>
      <c r="G54" s="25">
        <v>17.7</v>
      </c>
      <c r="H54" s="25">
        <v>18.2</v>
      </c>
      <c r="I54" s="25">
        <v>19.1</v>
      </c>
      <c r="J54" s="25">
        <v>19.8</v>
      </c>
      <c r="K54" s="25">
        <v>20.5</v>
      </c>
      <c r="L54" s="25">
        <v>21.4</v>
      </c>
      <c r="M54" s="25">
        <v>21.8</v>
      </c>
      <c r="N54" s="22">
        <v>22.3</v>
      </c>
      <c r="O54" s="22">
        <v>23</v>
      </c>
      <c r="P54" s="22">
        <v>23.7</v>
      </c>
      <c r="Q54" s="22">
        <v>24.3</v>
      </c>
      <c r="R54" s="22">
        <v>24.9</v>
      </c>
      <c r="S54" s="22">
        <v>25.5</v>
      </c>
      <c r="T54" s="28" t="s">
        <v>195</v>
      </c>
      <c r="U54" s="48">
        <f>VLOOKUP(A54,Лист1!$B$1:$C$150,2,FALSE)</f>
        <v>982.1243400000001</v>
      </c>
      <c r="V54" s="109" t="str">
        <f>CONCATENATE(D54," ",E54," ",F54," ",G54," ",H54," ",I54," ",J54," ",K54," ",L54," ",M54," ",N54," ",O54," ",P54," ",Q54," ",R54,S54)</f>
        <v>Длина стельки 16,5 17,1 17,7 18,2 19,1 19,8 20,5 21,4 21,8 22,3 23 23,7 24,3 24,925,5</v>
      </c>
      <c r="W54" s="109" t="str">
        <f>CONCATENATE("Размеры"," ",E53," ",F53," ",G53," ",H53," ",I53," ",J53," ",K53," ",L53," ",M53," ",N53," ",O53," ",P53," ",Q53," ",R53,S53)</f>
        <v>Размеры 26 27 28 29 30 31 32 33 34 35 36 37 38 3940</v>
      </c>
      <c r="X54" s="109" t="str">
        <f>CONCATENATE("Цвет"," ",T54," ","Цена по курсу 58 руб"," ",U54,"руб")</f>
        <v>Цвет черный,синий,салатовый, красный Цена по курсу 58 руб 982,12434руб</v>
      </c>
    </row>
    <row r="55" spans="1:21" ht="15.75" thickBot="1">
      <c r="A55" s="12"/>
      <c r="B55" s="27"/>
      <c r="C55" s="13"/>
      <c r="D55" s="14" t="s">
        <v>5</v>
      </c>
      <c r="E55" s="16">
        <v>26</v>
      </c>
      <c r="F55" s="16">
        <v>27</v>
      </c>
      <c r="G55" s="16">
        <v>28</v>
      </c>
      <c r="H55" s="16">
        <v>29</v>
      </c>
      <c r="I55" s="16">
        <v>30</v>
      </c>
      <c r="J55" s="16">
        <v>31</v>
      </c>
      <c r="K55" s="16">
        <v>32</v>
      </c>
      <c r="L55" s="16">
        <v>33</v>
      </c>
      <c r="M55" s="16">
        <v>34</v>
      </c>
      <c r="N55" s="16">
        <v>35</v>
      </c>
      <c r="O55" s="16">
        <v>36</v>
      </c>
      <c r="P55" s="16">
        <v>37</v>
      </c>
      <c r="Q55" s="16">
        <v>38</v>
      </c>
      <c r="R55" s="16">
        <v>39</v>
      </c>
      <c r="S55" s="16">
        <v>40</v>
      </c>
      <c r="T55" s="17"/>
      <c r="U55" s="17"/>
    </row>
    <row r="56" spans="1:24" ht="15.75" thickBot="1">
      <c r="A56" s="12">
        <v>24</v>
      </c>
      <c r="B56" s="27"/>
      <c r="C56" s="13" t="s">
        <v>192</v>
      </c>
      <c r="D56" s="19" t="s">
        <v>7</v>
      </c>
      <c r="E56" s="21">
        <v>16.8</v>
      </c>
      <c r="F56" s="21">
        <v>17.4</v>
      </c>
      <c r="G56" s="25">
        <v>18</v>
      </c>
      <c r="H56" s="25">
        <v>18.7</v>
      </c>
      <c r="I56" s="25">
        <v>19.4</v>
      </c>
      <c r="J56" s="25">
        <v>20</v>
      </c>
      <c r="K56" s="25">
        <v>20.7</v>
      </c>
      <c r="L56" s="25">
        <v>21.3</v>
      </c>
      <c r="M56" s="25">
        <v>22</v>
      </c>
      <c r="N56" s="22">
        <v>22.6</v>
      </c>
      <c r="O56" s="22">
        <v>23.3</v>
      </c>
      <c r="P56" s="22">
        <v>24</v>
      </c>
      <c r="Q56" s="22">
        <v>24.6</v>
      </c>
      <c r="R56" s="22">
        <v>25.3</v>
      </c>
      <c r="S56" s="22">
        <v>26</v>
      </c>
      <c r="T56" s="28" t="s">
        <v>196</v>
      </c>
      <c r="U56" s="48">
        <f>VLOOKUP(A56,Лист1!$B$1:$C$150,2,FALSE)</f>
        <v>994.2755999999999</v>
      </c>
      <c r="V56" s="109" t="str">
        <f>CONCATENATE(D56," ",E56," ",F56," ",G56," ",H56," ",I56," ",J56," ",K56," ",L56," ",M56," ",N56," ",O56," ",P56," ",Q56," ",R56,S56)</f>
        <v>Длина стельки 16,8 17,4 18 18,7 19,4 20 20,7 21,3 22 22,6 23,3 24 24,6 25,326</v>
      </c>
      <c r="W56" s="109" t="str">
        <f>CONCATENATE("Размеры"," ",E55," ",F55," ",G55," ",H55," ",I55," ",J55," ",K55," ",L55," ",M55," ",N55," ",O55," ",P55," ",Q55," ",R55,S55)</f>
        <v>Размеры 26 27 28 29 30 31 32 33 34 35 36 37 38 3940</v>
      </c>
      <c r="X56" s="109" t="str">
        <f>CONCATENATE("Цвет"," ",T56," ","Цена по курсу 58 руб"," ",U56,"руб")</f>
        <v>Цвет красный,серый,оранжевый Цена по курсу 58 руб 994,2756руб</v>
      </c>
    </row>
    <row r="57" spans="1:21" ht="15.75" thickBot="1">
      <c r="A57" s="12"/>
      <c r="B57" s="27"/>
      <c r="C57" s="13"/>
      <c r="D57" s="14" t="s">
        <v>5</v>
      </c>
      <c r="E57" s="15"/>
      <c r="F57" s="16"/>
      <c r="G57" s="16">
        <v>28</v>
      </c>
      <c r="H57" s="16">
        <v>29</v>
      </c>
      <c r="I57" s="16">
        <v>30</v>
      </c>
      <c r="J57" s="16">
        <v>31</v>
      </c>
      <c r="K57" s="16">
        <v>32</v>
      </c>
      <c r="L57" s="16"/>
      <c r="M57" s="16"/>
      <c r="N57" s="16"/>
      <c r="O57" s="16"/>
      <c r="P57" s="16">
        <v>37</v>
      </c>
      <c r="Q57" s="16">
        <v>38</v>
      </c>
      <c r="R57" s="16">
        <v>39</v>
      </c>
      <c r="S57" s="16"/>
      <c r="T57" s="17"/>
      <c r="U57" s="17"/>
    </row>
    <row r="58" spans="1:24" ht="30.75" thickBot="1">
      <c r="A58" s="12">
        <v>25</v>
      </c>
      <c r="B58" s="27"/>
      <c r="C58" s="13" t="s">
        <v>192</v>
      </c>
      <c r="D58" s="19" t="s">
        <v>7</v>
      </c>
      <c r="E58" s="21"/>
      <c r="F58" s="21"/>
      <c r="G58" s="25">
        <v>18</v>
      </c>
      <c r="H58" s="25">
        <v>18.7</v>
      </c>
      <c r="I58" s="25">
        <v>19.4</v>
      </c>
      <c r="J58" s="25">
        <v>20</v>
      </c>
      <c r="K58" s="25">
        <v>20.7</v>
      </c>
      <c r="L58" s="25"/>
      <c r="M58" s="25"/>
      <c r="N58" s="22"/>
      <c r="O58" s="22"/>
      <c r="P58" s="22">
        <v>23.8</v>
      </c>
      <c r="Q58" s="22">
        <v>24.4</v>
      </c>
      <c r="R58" s="22">
        <v>25</v>
      </c>
      <c r="S58" s="22"/>
      <c r="T58" s="28" t="s">
        <v>197</v>
      </c>
      <c r="U58" s="48">
        <f>VLOOKUP(A58,Лист1!$B$1:$C$150,2,FALSE)</f>
        <v>994.2755999999999</v>
      </c>
      <c r="V58" s="109" t="str">
        <f>CONCATENATE(D58," ",G58," ",H58," ",I58," ",J58," ",K58," ",L58," ",M58," ",N58," ",O58," ",P58," ",Q58," ",R58," ",S58)</f>
        <v>Длина стельки 18 18,7 19,4 20 20,7     23,8 24,4 25 </v>
      </c>
      <c r="W58" s="109" t="str">
        <f>CONCATENATE("Размеры"," ",E57," ",F57," ",G57," ",H57," ",I57," ",J57," ",K57," ",L57," ",M57," ",N57," ",O57," ",P57," ",Q57," ",R57,S57)</f>
        <v>Размеры   28 29 30 31 32     37 38 39</v>
      </c>
      <c r="X58" s="109" t="str">
        <f>CONCATENATE("Цвет"," ",T58," ","Цена по курсу 58 руб"," ",U58,"руб")</f>
        <v>Цвет черный,темно-синий, голубой Цена по курсу 58 руб 994,2756руб</v>
      </c>
    </row>
    <row r="59" spans="1:21" ht="15.75" thickBot="1">
      <c r="A59" s="12"/>
      <c r="B59" s="27"/>
      <c r="C59" s="13"/>
      <c r="D59" s="14" t="s">
        <v>5</v>
      </c>
      <c r="E59" s="15"/>
      <c r="F59" s="16"/>
      <c r="G59" s="16">
        <v>28</v>
      </c>
      <c r="H59" s="16">
        <v>29</v>
      </c>
      <c r="I59" s="16">
        <v>30</v>
      </c>
      <c r="J59" s="16">
        <v>31</v>
      </c>
      <c r="K59" s="16">
        <v>32</v>
      </c>
      <c r="L59" s="16">
        <v>33</v>
      </c>
      <c r="M59" s="16">
        <v>34</v>
      </c>
      <c r="N59" s="16">
        <v>35</v>
      </c>
      <c r="O59" s="16">
        <v>36</v>
      </c>
      <c r="P59" s="16">
        <v>37</v>
      </c>
      <c r="Q59" s="16">
        <v>38</v>
      </c>
      <c r="R59" s="16">
        <v>39</v>
      </c>
      <c r="S59" s="16">
        <v>40</v>
      </c>
      <c r="T59" s="17"/>
      <c r="U59" s="17"/>
    </row>
    <row r="60" spans="1:24" ht="45.75" thickBot="1">
      <c r="A60" s="12">
        <v>26</v>
      </c>
      <c r="B60" s="27"/>
      <c r="C60" s="13" t="s">
        <v>192</v>
      </c>
      <c r="D60" s="19" t="s">
        <v>7</v>
      </c>
      <c r="E60" s="21"/>
      <c r="F60" s="21"/>
      <c r="G60" s="25">
        <v>18</v>
      </c>
      <c r="H60" s="25">
        <v>18.7</v>
      </c>
      <c r="I60" s="25">
        <v>19.4</v>
      </c>
      <c r="J60" s="25">
        <v>20</v>
      </c>
      <c r="K60" s="25">
        <v>20.7</v>
      </c>
      <c r="L60" s="25">
        <v>21.2</v>
      </c>
      <c r="M60" s="25">
        <v>21.9</v>
      </c>
      <c r="N60" s="22">
        <v>22.6</v>
      </c>
      <c r="O60" s="22">
        <v>23.2</v>
      </c>
      <c r="P60" s="22">
        <v>23.8</v>
      </c>
      <c r="Q60" s="22">
        <v>24.4</v>
      </c>
      <c r="R60" s="22">
        <v>25.2</v>
      </c>
      <c r="S60" s="22">
        <v>25.9</v>
      </c>
      <c r="T60" s="28" t="s">
        <v>198</v>
      </c>
      <c r="U60" s="48">
        <f>VLOOKUP(A60,Лист1!$B$1:$C$150,2,FALSE)</f>
        <v>1103.63694</v>
      </c>
      <c r="V60" s="109" t="str">
        <f>CONCATENATE(D60," ",G60," ",H60," ",I60," ",J60," ",K60," ",L60," ",M60," ",N60," ",O60," ",P60," ",Q60," ",R60," ",S60)</f>
        <v>Длина стельки 18 18,7 19,4 20 20,7 21,2 21,9 22,6 23,2 23,8 24,4 25,2 25,9</v>
      </c>
      <c r="W60" s="109" t="str">
        <f>CONCATENATE("Размеры"," ",E59," ",F59," ",G59," ",H59," ",I59," ",J59," ",K59," ",L59," ",M59," ",N59," ",O59," ",P59," ",Q59," ",R59,S59)</f>
        <v>Размеры   28 29 30 31 32 33 34 35 36 37 38 3940</v>
      </c>
      <c r="X60" s="109" t="str">
        <f>CONCATENATE("Цвет"," ",T60," ","Цена по курсу 58 руб"," ",U60,"руб")</f>
        <v>Цвет оранжевый,темно-синий,синий, темно-синий+салатов Цена по курсу 58 руб 1103,63694руб</v>
      </c>
    </row>
    <row r="61" spans="1:21" ht="15.75" thickBot="1">
      <c r="A61" s="12"/>
      <c r="B61" s="27"/>
      <c r="C61" s="13"/>
      <c r="D61" s="14" t="s">
        <v>5</v>
      </c>
      <c r="E61" s="15">
        <v>26</v>
      </c>
      <c r="F61" s="16">
        <v>27</v>
      </c>
      <c r="G61" s="16">
        <v>28</v>
      </c>
      <c r="H61" s="16">
        <v>29</v>
      </c>
      <c r="I61" s="16">
        <v>30</v>
      </c>
      <c r="J61" s="16">
        <v>31</v>
      </c>
      <c r="K61" s="16">
        <v>32</v>
      </c>
      <c r="L61" s="16">
        <v>33</v>
      </c>
      <c r="M61" s="16">
        <v>34</v>
      </c>
      <c r="N61" s="16">
        <v>35</v>
      </c>
      <c r="O61" s="16">
        <v>36</v>
      </c>
      <c r="P61" s="16">
        <v>37</v>
      </c>
      <c r="Q61" s="16"/>
      <c r="R61" s="16"/>
      <c r="S61" s="16"/>
      <c r="T61" s="17"/>
      <c r="U61" s="17"/>
    </row>
    <row r="62" spans="1:24" ht="15.75" thickBot="1">
      <c r="A62" s="12">
        <v>27</v>
      </c>
      <c r="B62" s="27"/>
      <c r="C62" s="13" t="s">
        <v>192</v>
      </c>
      <c r="D62" s="19" t="s">
        <v>7</v>
      </c>
      <c r="E62" s="21">
        <v>16.6</v>
      </c>
      <c r="F62" s="21">
        <v>17.2</v>
      </c>
      <c r="G62" s="25">
        <v>17.8</v>
      </c>
      <c r="H62" s="25">
        <v>18.4</v>
      </c>
      <c r="I62" s="25">
        <v>19</v>
      </c>
      <c r="J62" s="25">
        <v>19.6</v>
      </c>
      <c r="K62" s="25">
        <v>20.2</v>
      </c>
      <c r="L62" s="25">
        <v>20.8</v>
      </c>
      <c r="M62" s="25">
        <v>21.4</v>
      </c>
      <c r="N62" s="25">
        <v>22</v>
      </c>
      <c r="O62" s="25">
        <v>22.6</v>
      </c>
      <c r="P62" s="22">
        <v>23.2</v>
      </c>
      <c r="Q62" s="22"/>
      <c r="R62" s="22"/>
      <c r="S62" s="22"/>
      <c r="T62" s="28" t="s">
        <v>199</v>
      </c>
      <c r="U62" s="48">
        <f>VLOOKUP(A62,Лист1!$B$1:$C$150,2,FALSE)</f>
        <v>994.2755999999999</v>
      </c>
      <c r="V62" s="109" t="str">
        <f>CONCATENATE(D62," ",E62," ",F62," ",G62," ",H62," ",I62," ",J62," ",K62," ",L62," ",M62," ",N62," ",O62," ",P62," ",Q62," ",R62,S62)</f>
        <v>Длина стельки 16,6 17,2 17,8 18,4 19 19,6 20,2 20,8 21,4 22 22,6 23,2  </v>
      </c>
      <c r="W62" s="109" t="str">
        <f>CONCATENATE("Размеры"," ",E61," ",F61," ",G61," ",H61," ",I61," ",J61," ",K61," ",L61," ",M61," ",N61," ",O61," ",P61," ",Q61," ",R61,S61)</f>
        <v>Размеры 26 27 28 29 30 31 32 33 34 35 36 37  </v>
      </c>
      <c r="X62" s="109" t="str">
        <f>CONCATENATE("Цвет"," ",T62," ","Цена по курсу 58 руб"," ",U62,"руб")</f>
        <v>Цвет синий, фиолетовый Цена по курсу 58 руб 994,2756руб</v>
      </c>
    </row>
    <row r="63" spans="1:21" ht="15.75" thickBot="1">
      <c r="A63" s="12"/>
      <c r="B63" s="27"/>
      <c r="C63" s="13"/>
      <c r="D63" s="14" t="s">
        <v>5</v>
      </c>
      <c r="E63" s="15">
        <v>24</v>
      </c>
      <c r="F63" s="16">
        <v>25</v>
      </c>
      <c r="G63" s="15">
        <v>26</v>
      </c>
      <c r="H63" s="16">
        <v>27</v>
      </c>
      <c r="I63" s="15">
        <v>28</v>
      </c>
      <c r="J63" s="16">
        <v>29</v>
      </c>
      <c r="K63" s="15">
        <v>30</v>
      </c>
      <c r="L63" s="16">
        <v>31</v>
      </c>
      <c r="M63" s="15">
        <v>32</v>
      </c>
      <c r="N63" s="16">
        <v>33</v>
      </c>
      <c r="O63" s="15">
        <v>34</v>
      </c>
      <c r="P63" s="16">
        <v>35</v>
      </c>
      <c r="Q63" s="15">
        <v>36</v>
      </c>
      <c r="R63" s="16">
        <v>37</v>
      </c>
      <c r="S63" s="15">
        <v>38</v>
      </c>
      <c r="T63" s="17"/>
      <c r="U63" s="17"/>
    </row>
    <row r="64" spans="1:24" ht="15.75" thickBot="1">
      <c r="A64" s="12">
        <v>28</v>
      </c>
      <c r="B64" s="27"/>
      <c r="C64" s="13" t="s">
        <v>22</v>
      </c>
      <c r="D64" s="19" t="s">
        <v>7</v>
      </c>
      <c r="E64" s="21">
        <v>15</v>
      </c>
      <c r="F64" s="21">
        <v>15.7</v>
      </c>
      <c r="G64" s="25">
        <v>16.3</v>
      </c>
      <c r="H64" s="25">
        <v>17.1</v>
      </c>
      <c r="I64" s="25">
        <v>17.7</v>
      </c>
      <c r="J64" s="25">
        <v>18.3</v>
      </c>
      <c r="K64" s="25">
        <v>19</v>
      </c>
      <c r="L64" s="25">
        <v>19.7</v>
      </c>
      <c r="M64" s="25">
        <v>20.6</v>
      </c>
      <c r="N64" s="25">
        <v>21.1</v>
      </c>
      <c r="O64" s="25">
        <v>21.8</v>
      </c>
      <c r="P64" s="22">
        <v>22.4</v>
      </c>
      <c r="Q64" s="22">
        <v>23.1</v>
      </c>
      <c r="R64" s="22">
        <v>23.7</v>
      </c>
      <c r="S64" s="22">
        <v>24.3</v>
      </c>
      <c r="T64" s="28" t="s">
        <v>200</v>
      </c>
      <c r="U64" s="48">
        <f>VLOOKUP(A64,Лист1!$B$1:$C$150,2,FALSE)</f>
        <v>929.0843400000001</v>
      </c>
      <c r="V64" s="109" t="str">
        <f>CONCATENATE(D64," ",E64," ",F64," ",G64," ",H64," ",I64," ",J64," ",K64," ",L64," ",M64," ",N64," ",O64," ",P64," ",Q64," ",R64,S64)</f>
        <v>Длина стельки 15 15,7 16,3 17,1 17,7 18,3 19 19,7 20,6 21,1 21,8 22,4 23,1 23,724,3</v>
      </c>
      <c r="W64" s="109" t="str">
        <f>CONCATENATE("Размеры"," ",E63," ",F63," ",G63," ",H63," ",I63," ",J63," ",K63," ",L63," ",M63," ",N63," ",O63," ",P63," ",Q63," ",R63,S63)</f>
        <v>Размеры 24 25 26 27 28 29 30 31 32 33 34 35 36 3738</v>
      </c>
      <c r="X64" s="109" t="str">
        <f>CONCATENATE("Цвет"," ",T64," ","Цена по курсу 58 руб"," ",U64,"руб")</f>
        <v>Цвет различный см фото Цена по курсу 58 руб 929,08434руб</v>
      </c>
    </row>
    <row r="65" spans="1:21" ht="15.75" thickBot="1">
      <c r="A65" s="12"/>
      <c r="B65" s="27"/>
      <c r="C65" s="13"/>
      <c r="D65" s="14" t="s">
        <v>5</v>
      </c>
      <c r="E65" s="15"/>
      <c r="F65" s="16"/>
      <c r="G65" s="15"/>
      <c r="H65" s="16">
        <v>27</v>
      </c>
      <c r="I65" s="15">
        <v>28</v>
      </c>
      <c r="J65" s="16">
        <v>29</v>
      </c>
      <c r="K65" s="15">
        <v>30</v>
      </c>
      <c r="L65" s="16">
        <v>31</v>
      </c>
      <c r="M65" s="15">
        <v>32</v>
      </c>
      <c r="N65" s="16">
        <v>33</v>
      </c>
      <c r="O65" s="15">
        <v>34</v>
      </c>
      <c r="P65" s="16">
        <v>35</v>
      </c>
      <c r="Q65" s="15">
        <v>36</v>
      </c>
      <c r="R65" s="16">
        <v>37</v>
      </c>
      <c r="S65" s="15">
        <v>38</v>
      </c>
      <c r="T65" s="17"/>
      <c r="U65" s="17"/>
    </row>
    <row r="66" spans="1:24" ht="15.75" thickBot="1">
      <c r="A66" s="12">
        <v>29</v>
      </c>
      <c r="B66" s="27"/>
      <c r="C66" s="13" t="s">
        <v>22</v>
      </c>
      <c r="D66" s="19" t="s">
        <v>7</v>
      </c>
      <c r="E66" s="21"/>
      <c r="F66" s="21"/>
      <c r="G66" s="25"/>
      <c r="H66" s="25">
        <v>17.7</v>
      </c>
      <c r="I66" s="25">
        <v>18.5</v>
      </c>
      <c r="J66" s="25">
        <v>19.4</v>
      </c>
      <c r="K66" s="25">
        <v>20</v>
      </c>
      <c r="L66" s="25">
        <v>20.7</v>
      </c>
      <c r="M66" s="25">
        <v>21.3</v>
      </c>
      <c r="N66" s="25">
        <v>21.8</v>
      </c>
      <c r="O66" s="22">
        <v>22.6</v>
      </c>
      <c r="P66" s="22">
        <v>23.3</v>
      </c>
      <c r="Q66" s="22">
        <v>23.8</v>
      </c>
      <c r="R66" s="22">
        <v>24.5</v>
      </c>
      <c r="S66" s="22">
        <v>25.3</v>
      </c>
      <c r="T66" s="28" t="s">
        <v>200</v>
      </c>
      <c r="U66" s="48">
        <f>VLOOKUP(A66,Лист1!$B$1:$C$150,2,FALSE)</f>
        <v>941.2356</v>
      </c>
      <c r="V66" s="109" t="str">
        <f>CONCATENATE(D66," ",G66," ",H66," ",I66," ",J66," ",K66," ",L66," ",M66," ",N66," ",O66," ",P66," ",Q66," ",R66," ",S66)</f>
        <v>Длина стельки  17,7 18,5 19,4 20 20,7 21,3 21,8 22,6 23,3 23,8 24,5 25,3</v>
      </c>
      <c r="W66" s="109" t="str">
        <f>CONCATENATE("Размеры"," ",E65," ",F65," ",G65," ",H65," ",I65," ",J65," ",K65," ",L65," ",M65," ",N65," ",O65," ",P65," ",Q65," ",R65,S65)</f>
        <v>Размеры    27 28 29 30 31 32 33 34 35 36 3738</v>
      </c>
      <c r="X66" s="109" t="str">
        <f>CONCATENATE("Цвет"," ",T66," ","Цена по курсу 58 руб"," ",U66,"руб")</f>
        <v>Цвет различный см фото Цена по курсу 58 руб 941,2356руб</v>
      </c>
    </row>
    <row r="67" spans="1:21" ht="15.75" thickBot="1">
      <c r="A67" s="12"/>
      <c r="B67" s="27"/>
      <c r="C67" s="13"/>
      <c r="D67" s="14" t="s">
        <v>5</v>
      </c>
      <c r="E67" s="15">
        <v>24</v>
      </c>
      <c r="F67" s="16">
        <v>25</v>
      </c>
      <c r="G67" s="15">
        <v>26</v>
      </c>
      <c r="H67" s="16">
        <v>27</v>
      </c>
      <c r="I67" s="15">
        <v>28</v>
      </c>
      <c r="J67" s="16">
        <v>29</v>
      </c>
      <c r="K67" s="15">
        <v>30</v>
      </c>
      <c r="L67" s="16">
        <v>31</v>
      </c>
      <c r="M67" s="15">
        <v>32</v>
      </c>
      <c r="N67" s="16"/>
      <c r="O67" s="15">
        <v>34</v>
      </c>
      <c r="P67" s="16">
        <v>35</v>
      </c>
      <c r="Q67" s="15">
        <v>36</v>
      </c>
      <c r="R67" s="16">
        <v>37</v>
      </c>
      <c r="S67" s="15">
        <v>38</v>
      </c>
      <c r="T67" s="17"/>
      <c r="U67" s="17"/>
    </row>
    <row r="68" spans="1:24" ht="30.75" thickBot="1">
      <c r="A68" s="12">
        <v>30</v>
      </c>
      <c r="B68" s="27"/>
      <c r="C68" s="13" t="s">
        <v>22</v>
      </c>
      <c r="D68" s="19" t="s">
        <v>7</v>
      </c>
      <c r="E68" s="21">
        <v>15</v>
      </c>
      <c r="F68" s="21">
        <v>15.7</v>
      </c>
      <c r="G68" s="25">
        <v>16.3</v>
      </c>
      <c r="H68" s="25">
        <v>17.1</v>
      </c>
      <c r="I68" s="25">
        <v>17.7</v>
      </c>
      <c r="J68" s="25">
        <v>18.3</v>
      </c>
      <c r="K68" s="25">
        <v>19</v>
      </c>
      <c r="L68" s="25">
        <v>19.7</v>
      </c>
      <c r="M68" s="25">
        <v>20.6</v>
      </c>
      <c r="N68" s="25"/>
      <c r="O68" s="25">
        <v>21.8</v>
      </c>
      <c r="P68" s="22">
        <v>22.4</v>
      </c>
      <c r="Q68" s="22">
        <v>23.1</v>
      </c>
      <c r="R68" s="22">
        <v>23.7</v>
      </c>
      <c r="S68" s="22">
        <v>24.3</v>
      </c>
      <c r="T68" s="28" t="s">
        <v>201</v>
      </c>
      <c r="U68" s="48">
        <f>VLOOKUP(A68,Лист1!$B$1:$C$150,2,FALSE)</f>
        <v>941.2356</v>
      </c>
      <c r="V68" s="109" t="str">
        <f>CONCATENATE(D68," ",E68," ",F68," ",G68," ",H68," ",I68," ",J68," ",K68," ",L68," ",M68," ",N68," ",O68," ",P68," ",Q68," ",R68,S68)</f>
        <v>Длина стельки 15 15,7 16,3 17,1 17,7 18,3 19 19,7 20,6  21,8 22,4 23,1 23,724,3</v>
      </c>
      <c r="W68" s="109" t="str">
        <f>CONCATENATE("Размеры"," ",E67," ",F67," ",G67," ",H67," ",I67," ",J67," ",K67," ",L67," ",M67," ",N67," ",O67," ",P67," ",Q67," ",R67,S67)</f>
        <v>Размеры 24 25 26 27 28 29 30 31 32  34 35 36 3738</v>
      </c>
      <c r="X68" s="109" t="str">
        <f>CONCATENATE("Цвет"," ",T68," ","Цена по курсу 58 руб"," ",U68,"руб")</f>
        <v>Цвет голубой,зеленый,темно-синий, оранжевый Цена по курсу 58 руб 941,2356руб</v>
      </c>
    </row>
    <row r="69" spans="1:21" ht="15.75" thickBot="1">
      <c r="A69" s="12"/>
      <c r="B69" s="27"/>
      <c r="C69" s="13"/>
      <c r="D69" s="14" t="s">
        <v>5</v>
      </c>
      <c r="E69" s="15"/>
      <c r="F69" s="16"/>
      <c r="G69" s="15"/>
      <c r="H69" s="16"/>
      <c r="I69" s="15">
        <v>28</v>
      </c>
      <c r="J69" s="16">
        <v>29</v>
      </c>
      <c r="K69" s="15">
        <v>30</v>
      </c>
      <c r="L69" s="16">
        <v>31</v>
      </c>
      <c r="M69" s="15">
        <v>32</v>
      </c>
      <c r="N69" s="16">
        <v>33</v>
      </c>
      <c r="O69" s="15">
        <v>34</v>
      </c>
      <c r="P69" s="16">
        <v>35</v>
      </c>
      <c r="Q69" s="15">
        <v>36</v>
      </c>
      <c r="R69" s="16">
        <v>37</v>
      </c>
      <c r="S69" s="15">
        <v>38</v>
      </c>
      <c r="T69" s="17"/>
      <c r="U69" s="17"/>
    </row>
    <row r="70" spans="1:24" ht="15.75" thickBot="1">
      <c r="A70" s="12">
        <v>31</v>
      </c>
      <c r="B70" s="27"/>
      <c r="C70" s="13" t="s">
        <v>22</v>
      </c>
      <c r="D70" s="19" t="s">
        <v>7</v>
      </c>
      <c r="E70" s="21"/>
      <c r="F70" s="21"/>
      <c r="G70" s="25"/>
      <c r="H70" s="25"/>
      <c r="I70" s="25">
        <v>17.5</v>
      </c>
      <c r="J70" s="25">
        <v>18</v>
      </c>
      <c r="K70" s="25">
        <v>18.5</v>
      </c>
      <c r="L70" s="25">
        <v>19.5</v>
      </c>
      <c r="M70" s="25">
        <v>20</v>
      </c>
      <c r="N70" s="25">
        <v>20.5</v>
      </c>
      <c r="O70" s="25">
        <v>21.5</v>
      </c>
      <c r="P70" s="22">
        <v>22</v>
      </c>
      <c r="Q70" s="22">
        <v>22.5</v>
      </c>
      <c r="R70" s="22">
        <v>23</v>
      </c>
      <c r="S70" s="22">
        <v>23.5</v>
      </c>
      <c r="T70" s="28" t="s">
        <v>202</v>
      </c>
      <c r="U70" s="48">
        <f>VLOOKUP(A70,Лист1!$B$1:$C$150,2,FALSE)</f>
        <v>929.0843400000001</v>
      </c>
      <c r="V70" s="109" t="str">
        <f>CONCATENATE(D70," ",G70," ",H70," ",I70," ",J70," ",K70," ",L70," ",M70," ",N70," ",O70," ",P70," ",Q70," ",R70," ",S70)</f>
        <v>Длина стельки   17,5 18 18,5 19,5 20 20,5 21,5 22 22,5 23 23,5</v>
      </c>
      <c r="W70" s="109" t="str">
        <f>CONCATENATE("Размеры"," ",E69," ",F69," ",G69," ",H69," ",I69," ",J69," ",K69," ",L69," ",M69," ",N69," ",O69," ",P69," ",Q69," ",R69,S69)</f>
        <v>Размеры     28 29 30 31 32 33 34 35 36 3738</v>
      </c>
      <c r="X70" s="109" t="str">
        <f>CONCATENATE("Цвет"," ",T70," ","Цена по курсу 58 руб"," ",U70,"руб")</f>
        <v>Цвет темно-синий, черный Цена по курсу 58 руб 929,08434руб</v>
      </c>
    </row>
    <row r="71" spans="1:21" ht="15.75" thickBot="1">
      <c r="A71" s="12"/>
      <c r="B71" s="27"/>
      <c r="C71" s="13"/>
      <c r="D71" s="14" t="s">
        <v>5</v>
      </c>
      <c r="E71" s="15"/>
      <c r="F71" s="16"/>
      <c r="G71" s="15">
        <v>28</v>
      </c>
      <c r="H71" s="16">
        <v>29</v>
      </c>
      <c r="I71" s="15">
        <v>30</v>
      </c>
      <c r="J71" s="16">
        <v>31</v>
      </c>
      <c r="K71" s="15">
        <v>32</v>
      </c>
      <c r="L71" s="16">
        <v>33</v>
      </c>
      <c r="M71" s="15">
        <v>34</v>
      </c>
      <c r="N71" s="16">
        <v>35</v>
      </c>
      <c r="O71" s="15">
        <v>36</v>
      </c>
      <c r="P71" s="16">
        <v>37</v>
      </c>
      <c r="Q71" s="15">
        <v>38</v>
      </c>
      <c r="R71" s="16">
        <v>39</v>
      </c>
      <c r="S71" s="15">
        <v>40</v>
      </c>
      <c r="T71" s="17"/>
      <c r="U71" s="17"/>
    </row>
    <row r="72" spans="1:24" ht="15.75" thickBot="1">
      <c r="A72" s="12">
        <v>32</v>
      </c>
      <c r="B72" s="27"/>
      <c r="C72" s="13" t="s">
        <v>192</v>
      </c>
      <c r="D72" s="19" t="s">
        <v>7</v>
      </c>
      <c r="E72" s="21"/>
      <c r="F72" s="21"/>
      <c r="G72" s="25">
        <v>17.9</v>
      </c>
      <c r="H72" s="25">
        <v>18.6</v>
      </c>
      <c r="I72" s="25">
        <v>19.3</v>
      </c>
      <c r="J72" s="25">
        <v>19.6</v>
      </c>
      <c r="K72" s="25">
        <v>20.3</v>
      </c>
      <c r="L72" s="25">
        <v>20.9</v>
      </c>
      <c r="M72" s="25">
        <v>21.5</v>
      </c>
      <c r="N72" s="22">
        <v>22.1</v>
      </c>
      <c r="O72" s="22">
        <v>22.7</v>
      </c>
      <c r="P72" s="22">
        <v>23.3</v>
      </c>
      <c r="Q72" s="22"/>
      <c r="R72" s="22">
        <v>24.6</v>
      </c>
      <c r="S72" s="22">
        <v>25.2</v>
      </c>
      <c r="T72" s="28" t="s">
        <v>200</v>
      </c>
      <c r="U72" s="48">
        <f>VLOOKUP(A72,Лист1!$B$1:$C$150,2,FALSE)</f>
        <v>1103.63694</v>
      </c>
      <c r="V72" s="109" t="str">
        <f>CONCATENATE(D72," ",G72," ",H72," ",I72," ",J72," ",K72," ",L72," ",M72," ",N72," ",O72," ",P72," ",Q72," ",R72," ",S72)</f>
        <v>Длина стельки 17,9 18,6 19,3 19,6 20,3 20,9 21,5 22,1 22,7 23,3  24,6 25,2</v>
      </c>
      <c r="W72" s="109" t="str">
        <f>CONCATENATE("Размеры"," ",E71," ",F71," ",G71," ",H71," ",I71," ",J71," ",K71," ",L71," ",M71," ",N71," ",O71," ",P71," ",Q71," ",R71,S71)</f>
        <v>Размеры   28 29 30 31 32 33 34 35 36 37 38 3940</v>
      </c>
      <c r="X72" s="109" t="str">
        <f>CONCATENATE("Цвет"," ",T72," ","Цена по курсу 58 руб"," ",U72,"руб")</f>
        <v>Цвет различный см фото Цена по курсу 58 руб 1103,63694руб</v>
      </c>
    </row>
    <row r="73" spans="1:21" ht="15.75" thickBot="1">
      <c r="A73" s="12"/>
      <c r="B73" s="27"/>
      <c r="C73" s="13"/>
      <c r="D73" s="14" t="s">
        <v>5</v>
      </c>
      <c r="E73" s="15"/>
      <c r="F73" s="16"/>
      <c r="G73" s="15">
        <v>28</v>
      </c>
      <c r="H73" s="16">
        <v>29</v>
      </c>
      <c r="I73" s="15">
        <v>30</v>
      </c>
      <c r="J73" s="16">
        <v>31</v>
      </c>
      <c r="K73" s="15">
        <v>32</v>
      </c>
      <c r="L73" s="16">
        <v>33</v>
      </c>
      <c r="M73" s="15">
        <v>34</v>
      </c>
      <c r="N73" s="16">
        <v>35</v>
      </c>
      <c r="O73" s="15">
        <v>36</v>
      </c>
      <c r="P73" s="16">
        <v>37</v>
      </c>
      <c r="Q73" s="15">
        <v>38</v>
      </c>
      <c r="R73" s="16">
        <v>39</v>
      </c>
      <c r="S73" s="15">
        <v>40</v>
      </c>
      <c r="T73" s="17"/>
      <c r="U73" s="17"/>
    </row>
    <row r="74" spans="1:24" ht="15.75" thickBot="1">
      <c r="A74" s="12">
        <v>33</v>
      </c>
      <c r="B74" s="27"/>
      <c r="C74" s="13" t="s">
        <v>192</v>
      </c>
      <c r="D74" s="19" t="s">
        <v>7</v>
      </c>
      <c r="E74" s="21"/>
      <c r="F74" s="21"/>
      <c r="G74" s="25">
        <v>17.6</v>
      </c>
      <c r="H74" s="25">
        <v>18.3</v>
      </c>
      <c r="I74" s="25">
        <v>19</v>
      </c>
      <c r="J74" s="25">
        <v>19.6</v>
      </c>
      <c r="K74" s="25">
        <v>20.3</v>
      </c>
      <c r="L74" s="25">
        <v>20.9</v>
      </c>
      <c r="M74" s="25">
        <v>21.5</v>
      </c>
      <c r="N74" s="25">
        <v>22.1</v>
      </c>
      <c r="O74" s="22">
        <v>22.7</v>
      </c>
      <c r="P74" s="22">
        <v>23.3</v>
      </c>
      <c r="Q74" s="22">
        <v>24</v>
      </c>
      <c r="R74" s="22">
        <v>24.5</v>
      </c>
      <c r="S74" s="22">
        <v>25.1</v>
      </c>
      <c r="T74" s="28" t="s">
        <v>200</v>
      </c>
      <c r="U74" s="48">
        <f>VLOOKUP(A74,Лист1!$B$1:$C$150,2,FALSE)</f>
        <v>994.2755999999999</v>
      </c>
      <c r="V74" s="109" t="str">
        <f>CONCATENATE(D74," ",G74," ",H74," ",I74," ",J74," ",K74," ",L74," ",M74," ",N74," ",O74," ",P74," ",Q74," ",R74," ",S74)</f>
        <v>Длина стельки 17,6 18,3 19 19,6 20,3 20,9 21,5 22,1 22,7 23,3 24 24,5 25,1</v>
      </c>
      <c r="W74" s="109" t="str">
        <f>CONCATENATE("Размеры"," ",E73," ",F73," ",G73," ",H73," ",I73," ",J73," ",K73," ",L73," ",M73," ",N73," ",O73," ",P73," ",Q73," ",R73,S73)</f>
        <v>Размеры   28 29 30 31 32 33 34 35 36 37 38 3940</v>
      </c>
      <c r="X74" s="109" t="str">
        <f>CONCATENATE("Цвет"," ",T74," ","Цена по курсу 58 руб"," ",U74,"руб")</f>
        <v>Цвет различный см фото Цена по курсу 58 руб 994,2756руб</v>
      </c>
    </row>
    <row r="75" spans="1:21" ht="15.75" thickBot="1">
      <c r="A75" s="24"/>
      <c r="B75" s="30"/>
      <c r="C75" s="13"/>
      <c r="D75" s="14" t="s">
        <v>5</v>
      </c>
      <c r="E75" s="15">
        <v>26</v>
      </c>
      <c r="F75" s="16">
        <v>27</v>
      </c>
      <c r="G75" s="16">
        <v>28</v>
      </c>
      <c r="H75" s="16">
        <v>29</v>
      </c>
      <c r="I75" s="16">
        <v>30</v>
      </c>
      <c r="J75" s="16">
        <v>31</v>
      </c>
      <c r="K75" s="16">
        <v>32</v>
      </c>
      <c r="L75" s="16">
        <v>33</v>
      </c>
      <c r="M75" s="16">
        <v>34</v>
      </c>
      <c r="N75" s="16">
        <v>35</v>
      </c>
      <c r="O75" s="16">
        <v>36</v>
      </c>
      <c r="P75" s="16">
        <v>37</v>
      </c>
      <c r="Q75" s="16">
        <v>38</v>
      </c>
      <c r="R75" s="16">
        <v>39</v>
      </c>
      <c r="S75" s="16">
        <v>40</v>
      </c>
      <c r="T75" s="17"/>
      <c r="U75" s="17"/>
    </row>
    <row r="76" spans="1:24" ht="15.75" thickBot="1">
      <c r="A76" s="24">
        <v>150</v>
      </c>
      <c r="B76" s="37" t="s">
        <v>118</v>
      </c>
      <c r="C76" s="13" t="s">
        <v>119</v>
      </c>
      <c r="D76" s="19" t="s">
        <v>7</v>
      </c>
      <c r="E76" s="20">
        <v>17</v>
      </c>
      <c r="F76" s="21">
        <v>17.5</v>
      </c>
      <c r="G76" s="21">
        <v>18</v>
      </c>
      <c r="H76" s="21">
        <v>18.5</v>
      </c>
      <c r="I76" s="25">
        <v>19</v>
      </c>
      <c r="J76" s="25">
        <v>19.5</v>
      </c>
      <c r="K76" s="25">
        <v>20</v>
      </c>
      <c r="L76" s="25">
        <v>20.5</v>
      </c>
      <c r="M76" s="25">
        <v>21</v>
      </c>
      <c r="N76" s="25">
        <v>21.5</v>
      </c>
      <c r="O76" s="25">
        <v>22</v>
      </c>
      <c r="P76" s="22">
        <v>22.5</v>
      </c>
      <c r="Q76" s="22">
        <v>23</v>
      </c>
      <c r="R76" s="22"/>
      <c r="S76" s="22"/>
      <c r="T76" s="23" t="s">
        <v>120</v>
      </c>
      <c r="U76" s="48">
        <f>VLOOKUP(A76,Лист1!$B$1:$C$150,2,FALSE)</f>
        <v>835.8892500000001</v>
      </c>
      <c r="V76" s="109" t="str">
        <f>CONCATENATE(D76," ",G76," ",H76," ",I76," ",J76," ",K76," ",L76," ",M76," ",N76," ",O76," ",P76," ",Q76," ",R76," ",S76)</f>
        <v>Длина стельки 18 18,5 19 19,5 20 20,5 21 21,5 22 22,5 23  </v>
      </c>
      <c r="W76" s="109" t="str">
        <f>CONCATENATE("Размеры"," ",E75," ",F75," ",G75," ",H75," ",I75," ",J75," ",K75," ",L75," ",M75," ",N75," ",O75," ",P75," ",Q75," ",R75,S75)</f>
        <v>Размеры 26 27 28 29 30 31 32 33 34 35 36 37 38 3940</v>
      </c>
      <c r="X76" s="109" t="str">
        <f>CONCATENATE("Цвет"," ",T76," ","Цена по курсу 58 руб"," ",U76,"руб")</f>
        <v>Цвет белый, красный, темно-серый, черный Цена по курсу 58 руб 835,88925руб</v>
      </c>
    </row>
    <row r="77" spans="1:21" ht="15.75" thickBot="1">
      <c r="A77" s="24"/>
      <c r="B77" s="37"/>
      <c r="C77" s="13"/>
      <c r="D77" s="14" t="s">
        <v>5</v>
      </c>
      <c r="E77" s="15">
        <v>26</v>
      </c>
      <c r="F77" s="16">
        <v>27</v>
      </c>
      <c r="G77" s="16">
        <v>28</v>
      </c>
      <c r="H77" s="16">
        <v>29</v>
      </c>
      <c r="I77" s="16">
        <v>30</v>
      </c>
      <c r="J77" s="16">
        <v>31</v>
      </c>
      <c r="K77" s="16">
        <v>32</v>
      </c>
      <c r="L77" s="16">
        <v>33</v>
      </c>
      <c r="M77" s="16">
        <v>34</v>
      </c>
      <c r="N77" s="16">
        <v>35</v>
      </c>
      <c r="O77" s="16">
        <v>36</v>
      </c>
      <c r="P77" s="16">
        <v>37</v>
      </c>
      <c r="Q77" s="16">
        <v>38</v>
      </c>
      <c r="R77" s="16">
        <v>39</v>
      </c>
      <c r="S77" s="16">
        <v>40</v>
      </c>
      <c r="T77" s="17"/>
      <c r="U77" s="17"/>
    </row>
    <row r="78" spans="1:24" ht="15.75" thickBot="1">
      <c r="A78" s="24">
        <v>151</v>
      </c>
      <c r="B78" s="47">
        <v>6136</v>
      </c>
      <c r="C78" s="13" t="s">
        <v>119</v>
      </c>
      <c r="D78" s="19" t="s">
        <v>7</v>
      </c>
      <c r="E78" s="20">
        <v>17</v>
      </c>
      <c r="F78" s="21">
        <v>17.5</v>
      </c>
      <c r="G78" s="21">
        <v>18</v>
      </c>
      <c r="H78" s="21">
        <v>18.5</v>
      </c>
      <c r="I78" s="25">
        <v>19</v>
      </c>
      <c r="J78" s="25">
        <v>19.5</v>
      </c>
      <c r="K78" s="25">
        <v>20</v>
      </c>
      <c r="L78" s="25">
        <v>20.5</v>
      </c>
      <c r="M78" s="25">
        <v>21</v>
      </c>
      <c r="N78" s="25">
        <v>21.5</v>
      </c>
      <c r="O78" s="25">
        <v>22</v>
      </c>
      <c r="P78" s="22">
        <v>22.5</v>
      </c>
      <c r="Q78" s="22">
        <v>23</v>
      </c>
      <c r="R78" s="22"/>
      <c r="S78" s="22"/>
      <c r="T78" s="23" t="s">
        <v>121</v>
      </c>
      <c r="U78" s="48">
        <f>VLOOKUP(A78,Лист1!$B$1:$C$150,2,FALSE)</f>
        <v>798.3633</v>
      </c>
      <c r="V78" s="109" t="str">
        <f>CONCATENATE(D78," ",G78," ",H78," ",I78," ",J78," ",K78," ",L78," ",M78," ",N78," ",O78," ",P78," ",Q78," ",R78," ",S78)</f>
        <v>Длина стельки 18 18,5 19 19,5 20 20,5 21 21,5 22 22,5 23  </v>
      </c>
      <c r="W78" s="109" t="str">
        <f>CONCATENATE("Размеры"," ",E77," ",F77," ",G77," ",H77," ",I77," ",J77," ",K77," ",L77," ",M77," ",N77," ",O77," ",P77," ",Q77," ",R77,S77)</f>
        <v>Размеры 26 27 28 29 30 31 32 33 34 35 36 37 38 3940</v>
      </c>
      <c r="X78" s="109" t="str">
        <f>CONCATENATE("Цвет"," ",T78," ","Цена по курсу 58 руб"," ",U78,"руб")</f>
        <v>Цвет белый, красный, темно-синий Цена по курсу 58 руб 798,3633руб</v>
      </c>
    </row>
    <row r="79" spans="1:21" ht="15.75" thickBot="1">
      <c r="A79" s="24"/>
      <c r="B79" s="47"/>
      <c r="C79" s="13"/>
      <c r="D79" s="14" t="s">
        <v>5</v>
      </c>
      <c r="E79" s="15">
        <v>26</v>
      </c>
      <c r="F79" s="16">
        <v>27</v>
      </c>
      <c r="G79" s="16">
        <v>28</v>
      </c>
      <c r="H79" s="16">
        <v>29</v>
      </c>
      <c r="I79" s="16">
        <v>30</v>
      </c>
      <c r="J79" s="16">
        <v>31</v>
      </c>
      <c r="K79" s="16">
        <v>32</v>
      </c>
      <c r="L79" s="16">
        <v>33</v>
      </c>
      <c r="M79" s="16">
        <v>34</v>
      </c>
      <c r="N79" s="16">
        <v>35</v>
      </c>
      <c r="O79" s="16">
        <v>36</v>
      </c>
      <c r="P79" s="16">
        <v>37</v>
      </c>
      <c r="Q79" s="16">
        <v>38</v>
      </c>
      <c r="R79" s="16">
        <v>39</v>
      </c>
      <c r="S79" s="16">
        <v>40</v>
      </c>
      <c r="T79" s="17"/>
      <c r="U79" s="17"/>
    </row>
    <row r="80" spans="1:24" ht="15.75" thickBot="1">
      <c r="A80" s="24">
        <v>152</v>
      </c>
      <c r="B80" s="47">
        <v>7083</v>
      </c>
      <c r="C80" s="13" t="s">
        <v>119</v>
      </c>
      <c r="D80" s="19" t="s">
        <v>7</v>
      </c>
      <c r="E80" s="20">
        <v>17</v>
      </c>
      <c r="F80" s="21">
        <v>17.5</v>
      </c>
      <c r="G80" s="21">
        <v>18</v>
      </c>
      <c r="H80" s="21">
        <v>18.5</v>
      </c>
      <c r="I80" s="25">
        <v>19</v>
      </c>
      <c r="J80" s="25">
        <v>19.5</v>
      </c>
      <c r="K80" s="25">
        <v>20</v>
      </c>
      <c r="L80" s="25">
        <v>20.5</v>
      </c>
      <c r="M80" s="25">
        <v>21</v>
      </c>
      <c r="N80" s="25">
        <v>21.5</v>
      </c>
      <c r="O80" s="25">
        <v>22</v>
      </c>
      <c r="P80" s="22">
        <v>22.5</v>
      </c>
      <c r="Q80" s="22">
        <v>23</v>
      </c>
      <c r="R80" s="22"/>
      <c r="S80" s="22"/>
      <c r="T80" s="23" t="s">
        <v>122</v>
      </c>
      <c r="U80" s="48">
        <f>VLOOKUP(A80,Лист1!$B$1:$C$150,2,FALSE)</f>
        <v>1048.5363</v>
      </c>
      <c r="V80" s="109" t="str">
        <f>CONCATENATE(D80," ",G80," ",H80," ",I80," ",J80," ",K80," ",L80," ",M80," ",N80," ",O80," ",P80," ",Q80," ",R80," ",S80)</f>
        <v>Длина стельки 18 18,5 19 19,5 20 20,5 21 21,5 22 22,5 23  </v>
      </c>
      <c r="W80" s="109" t="str">
        <f>CONCATENATE("Размеры"," ",E79," ",F79," ",G79," ",H79," ",I79," ",J79," ",K79," ",L79," ",M79," ",N79," ",O79," ",P79," ",Q79," ",R79,S79)</f>
        <v>Размеры 26 27 28 29 30 31 32 33 34 35 36 37 38 3940</v>
      </c>
      <c r="X80" s="109" t="str">
        <f>CONCATENATE("Цвет"," ",T80," ","Цена по курсу 58 руб"," ",U80,"руб")</f>
        <v>Цвет белый с черным, белый с красным, белый с зеленым Цена по курсу 58 руб 1048,5363руб</v>
      </c>
    </row>
    <row r="81" spans="1:21" ht="15.75" thickBot="1">
      <c r="A81" s="24"/>
      <c r="B81" s="47"/>
      <c r="C81" s="13"/>
      <c r="D81" s="14" t="s">
        <v>5</v>
      </c>
      <c r="E81" s="15">
        <v>26</v>
      </c>
      <c r="F81" s="16">
        <v>27</v>
      </c>
      <c r="G81" s="16">
        <v>28</v>
      </c>
      <c r="H81" s="16">
        <v>29</v>
      </c>
      <c r="I81" s="16">
        <v>30</v>
      </c>
      <c r="J81" s="16">
        <v>31</v>
      </c>
      <c r="K81" s="16">
        <v>32</v>
      </c>
      <c r="L81" s="16">
        <v>33</v>
      </c>
      <c r="M81" s="16">
        <v>34</v>
      </c>
      <c r="N81" s="16">
        <v>35</v>
      </c>
      <c r="O81" s="16">
        <v>36</v>
      </c>
      <c r="P81" s="16"/>
      <c r="Q81" s="16"/>
      <c r="R81" s="16"/>
      <c r="S81" s="16"/>
      <c r="T81" s="17"/>
      <c r="U81" s="17"/>
    </row>
    <row r="82" spans="1:24" ht="15.75" thickBot="1">
      <c r="A82" s="38">
        <v>153</v>
      </c>
      <c r="B82" s="130" t="s">
        <v>231</v>
      </c>
      <c r="C82" s="131" t="s">
        <v>232</v>
      </c>
      <c r="D82" s="19" t="s">
        <v>7</v>
      </c>
      <c r="E82" s="20">
        <v>16.9</v>
      </c>
      <c r="F82" s="21">
        <v>17.5</v>
      </c>
      <c r="G82" s="21">
        <v>18.2</v>
      </c>
      <c r="H82" s="108"/>
      <c r="I82" s="21">
        <v>19.5</v>
      </c>
      <c r="J82" s="25">
        <v>20</v>
      </c>
      <c r="K82" s="25">
        <v>20.7</v>
      </c>
      <c r="L82" s="25">
        <v>21.4</v>
      </c>
      <c r="M82" s="25">
        <v>22.6</v>
      </c>
      <c r="N82" s="25">
        <v>23.4</v>
      </c>
      <c r="O82" s="25">
        <v>24</v>
      </c>
      <c r="P82" s="22"/>
      <c r="Q82" s="22"/>
      <c r="R82" s="22"/>
      <c r="S82" s="22"/>
      <c r="T82" s="23" t="s">
        <v>233</v>
      </c>
      <c r="U82" s="48">
        <f>VLOOKUP(A82,Лист1!$B$1:$C$150,2,FALSE)</f>
        <v>885.9238499999999</v>
      </c>
      <c r="V82" s="109" t="str">
        <f>CONCATENATE(D82," ",G82," ",H82," ",I82," ",J82," ",K82," ",L82," ",M82," ",N82," ",O82," ",P82," ",Q82," ",R82," ",S82)</f>
        <v>Длина стельки 18,2  19,5 20 20,7 21,4 22,6 23,4 24    </v>
      </c>
      <c r="W82" s="109" t="str">
        <f>CONCATENATE("Размеры"," ",E81," ",F81," ",G81," ",H81," ",I81," ",J81," ",K81," ",L81," ",M81," ",N81," ",O81," ",P81," ",Q81," ",R81,S81)</f>
        <v>Размеры 26 27 28 29 30 31 32 33 34 35 36   </v>
      </c>
      <c r="X82" s="109" t="str">
        <f>CONCATENATE("Цвет"," ",T82," ","Цена по курсу 58 руб"," ",U82,"руб")</f>
        <v>Цвет желтый с темно-серым, синий, синий с розовым Цена по курсу 58 руб 885,92385руб</v>
      </c>
    </row>
    <row r="83" spans="1:21" ht="15.75" thickBot="1">
      <c r="A83" s="38"/>
      <c r="B83" s="130"/>
      <c r="C83" s="131"/>
      <c r="D83" s="14" t="s">
        <v>5</v>
      </c>
      <c r="E83" s="15">
        <v>26</v>
      </c>
      <c r="F83" s="16">
        <v>27</v>
      </c>
      <c r="G83" s="16">
        <v>28</v>
      </c>
      <c r="H83" s="16">
        <v>29</v>
      </c>
      <c r="I83" s="16">
        <v>30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7"/>
      <c r="U83" s="17"/>
    </row>
    <row r="84" spans="1:24" ht="15.75" thickBot="1">
      <c r="A84" s="38">
        <v>158</v>
      </c>
      <c r="B84" s="132" t="s">
        <v>234</v>
      </c>
      <c r="C84" s="131" t="s">
        <v>235</v>
      </c>
      <c r="D84" s="19" t="s">
        <v>7</v>
      </c>
      <c r="E84" s="20">
        <v>16.4</v>
      </c>
      <c r="F84" s="21">
        <v>17.1</v>
      </c>
      <c r="G84" s="21">
        <v>17.7</v>
      </c>
      <c r="H84" s="21">
        <v>18.3</v>
      </c>
      <c r="I84" s="25">
        <v>19</v>
      </c>
      <c r="J84" s="25"/>
      <c r="K84" s="25"/>
      <c r="L84" s="25"/>
      <c r="M84" s="25"/>
      <c r="N84" s="25"/>
      <c r="O84" s="25"/>
      <c r="P84" s="22"/>
      <c r="Q84" s="22"/>
      <c r="R84" s="22"/>
      <c r="S84" s="22"/>
      <c r="T84" s="28" t="s">
        <v>236</v>
      </c>
      <c r="U84" s="48">
        <f>VLOOKUP(A84,Лист1!$B$1:$C$150,2,FALSE)</f>
        <v>1415.1347400000002</v>
      </c>
      <c r="V84" s="109" t="str">
        <f>CONCATENATE(D84," ",G84," ",H84," ",I84," ",J84," ",K84," ",L84," ",M84," ",N84," ",O84," ",P84," ",Q84," ",R84," ",S84)</f>
        <v>Длина стельки 17,7 18,3 19          </v>
      </c>
      <c r="W84" s="109" t="str">
        <f>CONCATENATE("Размеры"," ",E83," ",F83," ",G83," ",H83," ",I83," ",J83," ",K83," ",L83," ",M83," ",N83," ",O83," ",P83," ",Q83," ",R83,S83)</f>
        <v>Размеры 26 27 28 29 30         </v>
      </c>
      <c r="X84" s="109" t="str">
        <f>CONCATENATE("Цвет"," ",T84," ","Цена по курсу 58 руб"," ",U84,"руб")</f>
        <v>Цвет салатовый с синим, синий Цена по курсу 58 руб 1415,13474руб</v>
      </c>
    </row>
    <row r="85" spans="1:21" ht="15.75" thickBot="1">
      <c r="A85" s="166"/>
      <c r="B85" s="167"/>
      <c r="C85" s="155"/>
      <c r="D85" s="14" t="s">
        <v>5</v>
      </c>
      <c r="E85" s="34"/>
      <c r="F85" s="34"/>
      <c r="G85" s="15"/>
      <c r="H85" s="16">
        <v>29</v>
      </c>
      <c r="I85" s="16">
        <v>30</v>
      </c>
      <c r="J85" s="16">
        <v>31</v>
      </c>
      <c r="K85" s="16"/>
      <c r="L85" s="16"/>
      <c r="M85" s="16"/>
      <c r="N85" s="16"/>
      <c r="O85" s="16"/>
      <c r="P85" s="16"/>
      <c r="Q85" s="16"/>
      <c r="R85" s="16"/>
      <c r="S85" s="16"/>
      <c r="T85" s="168"/>
      <c r="U85" s="17"/>
    </row>
    <row r="86" spans="1:24" ht="15.75" thickBot="1">
      <c r="A86" s="38">
        <v>259</v>
      </c>
      <c r="B86" s="132">
        <v>102</v>
      </c>
      <c r="C86" s="131" t="s">
        <v>433</v>
      </c>
      <c r="D86" s="19" t="s">
        <v>7</v>
      </c>
      <c r="E86" s="25"/>
      <c r="F86" s="36"/>
      <c r="G86" s="20"/>
      <c r="H86" s="21">
        <v>18</v>
      </c>
      <c r="I86" s="21">
        <v>19</v>
      </c>
      <c r="J86" s="21">
        <v>19.5</v>
      </c>
      <c r="K86" s="25"/>
      <c r="L86" s="25"/>
      <c r="M86" s="25"/>
      <c r="N86" s="25"/>
      <c r="O86" s="25"/>
      <c r="P86" s="22"/>
      <c r="Q86" s="22"/>
      <c r="R86" s="22"/>
      <c r="S86" s="22"/>
      <c r="T86" s="168" t="s">
        <v>434</v>
      </c>
      <c r="U86" s="48">
        <f>VLOOKUP(A86,Лист1!$B$1:$C$300,2,FALSE)</f>
        <v>702.60048</v>
      </c>
      <c r="V86" s="109" t="str">
        <f>CONCATENATE(D86," ",G86," ",H86," ",I86," ",J86," ",K86," ",L86," ",M86," ",N86," ",O86," ",P86," ",Q86," ",R86," ",S86)</f>
        <v>Длина стельки  18 19 19,5         </v>
      </c>
      <c r="W86" s="109" t="str">
        <f>CONCATENATE("Размеры"," ",E85," ",F85," ",G85," ",H85," ",I85," ",J85," ",K85," ",L85," ",M85," ",N85," ",O85," ",P85," ",Q85," ",R85,S85)</f>
        <v>Размеры    29 30 31        </v>
      </c>
      <c r="X86" s="109" t="str">
        <f>CONCATENATE("Цвет"," ",T86," ","Цена по курсу 58 руб"," ",U86,"руб")</f>
        <v>Цвет белый, синий Цена по курсу 58 руб 702,60048руб</v>
      </c>
    </row>
    <row r="87" spans="1:21" ht="15.75" thickBot="1">
      <c r="A87" s="38"/>
      <c r="B87" s="132"/>
      <c r="C87" s="131"/>
      <c r="D87" s="14" t="s">
        <v>5</v>
      </c>
      <c r="E87" s="34">
        <v>26</v>
      </c>
      <c r="F87" s="34">
        <v>27</v>
      </c>
      <c r="G87" s="15">
        <v>28</v>
      </c>
      <c r="H87" s="16">
        <v>29</v>
      </c>
      <c r="I87" s="16">
        <v>30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8"/>
      <c r="U87" s="17"/>
    </row>
    <row r="88" spans="1:24" ht="15.75" thickBot="1">
      <c r="A88" s="38">
        <v>260</v>
      </c>
      <c r="B88" s="132">
        <v>2223</v>
      </c>
      <c r="C88" s="131" t="s">
        <v>435</v>
      </c>
      <c r="D88" s="19" t="s">
        <v>7</v>
      </c>
      <c r="E88" s="25">
        <v>16.2</v>
      </c>
      <c r="F88" s="36">
        <v>17</v>
      </c>
      <c r="G88" s="20">
        <v>17.6</v>
      </c>
      <c r="H88" s="21">
        <v>18.3</v>
      </c>
      <c r="I88" s="21">
        <v>18.8</v>
      </c>
      <c r="J88" s="21"/>
      <c r="K88" s="25"/>
      <c r="L88" s="25"/>
      <c r="M88" s="25"/>
      <c r="N88" s="25"/>
      <c r="O88" s="25"/>
      <c r="P88" s="22"/>
      <c r="Q88" s="22"/>
      <c r="R88" s="22"/>
      <c r="S88" s="22"/>
      <c r="T88" s="128" t="s">
        <v>91</v>
      </c>
      <c r="U88" s="48">
        <f>VLOOKUP(A88,Лист1!$B$1:$C$300,2,FALSE)</f>
        <v>848.4155999999999</v>
      </c>
      <c r="V88" s="109" t="str">
        <f>CONCATENATE(D88," ",G88," ",H88," ",I88," ",J88," ",K88," ",L88," ",M88," ",N88," ",O88," ",P88," ",Q88," ",R88," ",S88)</f>
        <v>Длина стельки 17,6 18,3 18,8          </v>
      </c>
      <c r="W88" s="109" t="str">
        <f>CONCATENATE("Размеры"," ",E87," ",F87," ",G87," ",H87," ",I87," ",J87," ",K87," ",L87," ",M87," ",N87," ",O87," ",P87," ",Q87," ",R87,S87)</f>
        <v>Размеры 26 27 28 29 30         </v>
      </c>
      <c r="X88" s="109" t="str">
        <f>CONCATENATE("Цвет"," ",T88," ","Цена по курсу 58 руб"," ",U88,"руб")</f>
        <v>Цвет черный Цена по курсу 58 руб 848,4156руб</v>
      </c>
    </row>
    <row r="89" spans="1:21" ht="15.75" thickBot="1">
      <c r="A89" s="38"/>
      <c r="B89" s="132"/>
      <c r="C89" s="131"/>
      <c r="D89" s="14" t="s">
        <v>5</v>
      </c>
      <c r="E89" s="34">
        <v>26</v>
      </c>
      <c r="F89" s="34">
        <v>27</v>
      </c>
      <c r="G89" s="15">
        <v>28</v>
      </c>
      <c r="H89" s="16">
        <v>29</v>
      </c>
      <c r="I89" s="16">
        <v>30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8"/>
      <c r="U89" s="17"/>
    </row>
    <row r="90" spans="1:24" ht="15.75" thickBot="1">
      <c r="A90" s="38">
        <v>261</v>
      </c>
      <c r="B90" s="132" t="s">
        <v>436</v>
      </c>
      <c r="C90" s="131" t="s">
        <v>437</v>
      </c>
      <c r="D90" s="19" t="s">
        <v>7</v>
      </c>
      <c r="E90" s="25">
        <v>16.6</v>
      </c>
      <c r="F90" s="36">
        <v>17.2</v>
      </c>
      <c r="G90" s="20">
        <v>17.7</v>
      </c>
      <c r="H90" s="21">
        <v>18.5</v>
      </c>
      <c r="I90" s="21">
        <v>19.2</v>
      </c>
      <c r="J90" s="21"/>
      <c r="K90" s="25"/>
      <c r="L90" s="25"/>
      <c r="M90" s="25"/>
      <c r="N90" s="25"/>
      <c r="O90" s="25"/>
      <c r="P90" s="22"/>
      <c r="Q90" s="22"/>
      <c r="R90" s="22"/>
      <c r="S90" s="22"/>
      <c r="T90" s="128" t="s">
        <v>438</v>
      </c>
      <c r="U90" s="48">
        <f>VLOOKUP(A90,Лист1!$B$1:$C$300,2,FALSE)</f>
        <v>824.11308</v>
      </c>
      <c r="V90" s="109" t="str">
        <f>CONCATENATE(D90," ",G90," ",H90," ",I90," ",J90," ",K90," ",L90," ",M90," ",N90," ",O90," ",P90," ",Q90," ",R90," ",S90)</f>
        <v>Длина стельки 17,7 18,5 19,2          </v>
      </c>
      <c r="W90" s="109" t="str">
        <f>CONCATENATE("Размеры"," ",E89," ",F89," ",G89," ",H89," ",I89," ",J89," ",K89," ",L89," ",M89," ",N89," ",O89," ",P89," ",Q89," ",R89,S89)</f>
        <v>Размеры 26 27 28 29 30         </v>
      </c>
      <c r="X90" s="109" t="str">
        <f>CONCATENATE("Цвет"," ",T90," ","Цена по курсу 58 руб"," ",U90,"руб")</f>
        <v>Цвет темно-синий Цена по курсу 58 руб 824,11308руб</v>
      </c>
    </row>
    <row r="91" spans="1:21" ht="15.75" thickBot="1">
      <c r="A91" s="38"/>
      <c r="B91" s="132"/>
      <c r="C91" s="131"/>
      <c r="D91" s="14" t="s">
        <v>5</v>
      </c>
      <c r="E91" s="34"/>
      <c r="F91" s="34">
        <v>27</v>
      </c>
      <c r="G91" s="15">
        <v>28</v>
      </c>
      <c r="H91" s="16">
        <v>29</v>
      </c>
      <c r="I91" s="16">
        <v>30</v>
      </c>
      <c r="J91" s="16">
        <v>31</v>
      </c>
      <c r="K91" s="16">
        <v>32</v>
      </c>
      <c r="L91" s="16"/>
      <c r="M91" s="16"/>
      <c r="N91" s="16"/>
      <c r="O91" s="16"/>
      <c r="P91" s="16"/>
      <c r="Q91" s="16"/>
      <c r="R91" s="16"/>
      <c r="S91" s="16"/>
      <c r="T91" s="168"/>
      <c r="U91" s="17"/>
    </row>
    <row r="92" spans="1:24" ht="15.75" thickBot="1">
      <c r="A92" s="38">
        <v>262</v>
      </c>
      <c r="B92" s="132" t="s">
        <v>439</v>
      </c>
      <c r="C92" s="131" t="s">
        <v>437</v>
      </c>
      <c r="D92" s="19" t="s">
        <v>7</v>
      </c>
      <c r="E92" s="25"/>
      <c r="F92" s="36">
        <v>16.5</v>
      </c>
      <c r="G92" s="20">
        <v>17</v>
      </c>
      <c r="H92" s="21">
        <v>18</v>
      </c>
      <c r="I92" s="21">
        <v>18.5</v>
      </c>
      <c r="J92" s="21">
        <v>19</v>
      </c>
      <c r="K92" s="25">
        <v>20</v>
      </c>
      <c r="L92" s="25"/>
      <c r="M92" s="25"/>
      <c r="N92" s="25"/>
      <c r="O92" s="25"/>
      <c r="P92" s="22"/>
      <c r="Q92" s="22"/>
      <c r="R92" s="22"/>
      <c r="S92" s="22"/>
      <c r="T92" s="168" t="s">
        <v>91</v>
      </c>
      <c r="U92" s="48">
        <f>VLOOKUP(A92,Лист1!$B$1:$C$300,2,FALSE)</f>
        <v>909.1719</v>
      </c>
      <c r="V92" s="109" t="str">
        <f>CONCATENATE(D92," ",G92," ",H92," ",I92," ",J92," ",K92," ",L92," ",M92," ",N92," ",O92," ",P92," ",Q92," ",R92," ",S92)</f>
        <v>Длина стельки 17 18 18,5 19 20        </v>
      </c>
      <c r="W92" s="109" t="str">
        <f>CONCATENATE("Размеры"," ",E91," ",F91," ",G91," ",H91," ",I91," ",J91," ",K91," ",L91," ",M91," ",N91," ",O91," ",P91," ",Q91," ",R91,S91)</f>
        <v>Размеры  27 28 29 30 31 32       </v>
      </c>
      <c r="X92" s="109" t="str">
        <f>CONCATENATE("Цвет"," ",T92," ","Цена по курсу 58 руб"," ",U92,"руб")</f>
        <v>Цвет черный Цена по курсу 58 руб 909,1719руб</v>
      </c>
    </row>
    <row r="93" spans="1:21" ht="15.75" thickBot="1">
      <c r="A93" s="166"/>
      <c r="B93" s="167"/>
      <c r="C93" s="155"/>
      <c r="D93" s="14" t="s">
        <v>5</v>
      </c>
      <c r="E93" s="34">
        <v>26</v>
      </c>
      <c r="F93" s="34">
        <v>27</v>
      </c>
      <c r="G93" s="15">
        <v>28</v>
      </c>
      <c r="H93" s="16">
        <v>29</v>
      </c>
      <c r="I93" s="16">
        <v>30</v>
      </c>
      <c r="J93" s="16">
        <v>31</v>
      </c>
      <c r="K93" s="16">
        <v>32</v>
      </c>
      <c r="L93" s="16">
        <v>33</v>
      </c>
      <c r="M93" s="16">
        <v>34</v>
      </c>
      <c r="N93" s="16">
        <v>35</v>
      </c>
      <c r="O93" s="16">
        <v>36</v>
      </c>
      <c r="P93" s="16">
        <v>37</v>
      </c>
      <c r="Q93" s="22"/>
      <c r="R93" s="22"/>
      <c r="S93" s="25"/>
      <c r="T93" s="168"/>
      <c r="U93" s="17"/>
    </row>
    <row r="94" spans="1:21" ht="15.75" thickBot="1">
      <c r="A94" s="191">
        <v>302</v>
      </c>
      <c r="B94" s="163">
        <v>304846167867</v>
      </c>
      <c r="C94" s="192" t="s">
        <v>496</v>
      </c>
      <c r="D94" s="19" t="s">
        <v>7</v>
      </c>
      <c r="E94" s="193">
        <v>16</v>
      </c>
      <c r="F94" s="20">
        <v>16.5</v>
      </c>
      <c r="G94" s="21">
        <v>17</v>
      </c>
      <c r="H94" s="21">
        <v>18</v>
      </c>
      <c r="I94" s="21">
        <v>18.5</v>
      </c>
      <c r="J94" s="25">
        <v>19.5</v>
      </c>
      <c r="K94" s="25">
        <v>20</v>
      </c>
      <c r="L94" s="25">
        <v>20.5</v>
      </c>
      <c r="M94" s="25">
        <v>21</v>
      </c>
      <c r="N94" s="25">
        <v>21.5</v>
      </c>
      <c r="O94" s="25">
        <v>22.5</v>
      </c>
      <c r="P94" s="25">
        <v>23</v>
      </c>
      <c r="Q94" s="183"/>
      <c r="R94" s="183"/>
      <c r="S94" s="183"/>
      <c r="T94" s="128" t="s">
        <v>497</v>
      </c>
      <c r="U94" s="48">
        <f>VLOOKUP(A94,Лист1!$B$1:$C$300,2,FALSE)</f>
        <v>654.79185</v>
      </c>
    </row>
    <row r="95" spans="1:21" ht="15.75" thickBot="1">
      <c r="A95" s="166"/>
      <c r="B95" s="167"/>
      <c r="C95" s="155"/>
      <c r="D95" s="14" t="s">
        <v>5</v>
      </c>
      <c r="E95" s="34">
        <v>26</v>
      </c>
      <c r="F95" s="34">
        <v>27</v>
      </c>
      <c r="G95" s="15">
        <v>28</v>
      </c>
      <c r="H95" s="16">
        <v>29</v>
      </c>
      <c r="I95" s="16">
        <v>30</v>
      </c>
      <c r="J95" s="16">
        <v>31</v>
      </c>
      <c r="K95" s="16">
        <v>32</v>
      </c>
      <c r="L95" s="16">
        <v>33</v>
      </c>
      <c r="M95" s="16">
        <v>34</v>
      </c>
      <c r="N95" s="16">
        <v>35</v>
      </c>
      <c r="O95" s="16">
        <v>36</v>
      </c>
      <c r="P95" s="16">
        <v>37</v>
      </c>
      <c r="Q95" s="22"/>
      <c r="R95" s="22"/>
      <c r="S95" s="25"/>
      <c r="T95" s="168"/>
      <c r="U95" s="17"/>
    </row>
    <row r="96" spans="1:21" ht="15.75" thickBot="1">
      <c r="A96" s="191">
        <v>303</v>
      </c>
      <c r="B96" s="194">
        <v>1254364547574</v>
      </c>
      <c r="C96" s="192" t="s">
        <v>496</v>
      </c>
      <c r="D96" s="19" t="s">
        <v>7</v>
      </c>
      <c r="E96" s="193">
        <v>16</v>
      </c>
      <c r="F96" s="20">
        <v>16.5</v>
      </c>
      <c r="G96" s="21">
        <v>17</v>
      </c>
      <c r="H96" s="21">
        <v>18</v>
      </c>
      <c r="I96" s="21">
        <v>18.5</v>
      </c>
      <c r="J96" s="25">
        <v>19.5</v>
      </c>
      <c r="K96" s="25">
        <v>20</v>
      </c>
      <c r="L96" s="25">
        <v>20.5</v>
      </c>
      <c r="M96" s="25">
        <v>21</v>
      </c>
      <c r="N96" s="25">
        <v>21.5</v>
      </c>
      <c r="O96" s="25">
        <v>22.5</v>
      </c>
      <c r="P96" s="25">
        <v>23</v>
      </c>
      <c r="Q96" s="183"/>
      <c r="R96" s="183"/>
      <c r="S96" s="183"/>
      <c r="T96" s="183" t="s">
        <v>498</v>
      </c>
      <c r="U96" s="48">
        <f>VLOOKUP(A96,Лист1!$B$1:$C$300,2,FALSE)</f>
        <v>705.77949</v>
      </c>
    </row>
    <row r="97" spans="1:21" ht="15.75" thickBot="1">
      <c r="A97" s="166"/>
      <c r="B97" s="167"/>
      <c r="C97" s="155"/>
      <c r="D97" s="14" t="s">
        <v>5</v>
      </c>
      <c r="E97" s="34">
        <v>26</v>
      </c>
      <c r="F97" s="34">
        <v>27</v>
      </c>
      <c r="G97" s="15">
        <v>28</v>
      </c>
      <c r="H97" s="16">
        <v>29</v>
      </c>
      <c r="I97" s="16">
        <v>30</v>
      </c>
      <c r="J97" s="16">
        <v>31</v>
      </c>
      <c r="K97" s="16">
        <v>32</v>
      </c>
      <c r="L97" s="16">
        <v>33</v>
      </c>
      <c r="M97" s="16">
        <v>34</v>
      </c>
      <c r="N97" s="16">
        <v>35</v>
      </c>
      <c r="O97" s="16">
        <v>36</v>
      </c>
      <c r="P97" s="16">
        <v>37</v>
      </c>
      <c r="Q97" s="22"/>
      <c r="R97" s="22"/>
      <c r="S97" s="25"/>
      <c r="T97" s="168"/>
      <c r="U97" s="17"/>
    </row>
    <row r="98" spans="1:21" ht="15.75" thickBot="1">
      <c r="A98" s="191">
        <v>306</v>
      </c>
      <c r="B98" s="163">
        <v>1234552356346</v>
      </c>
      <c r="C98" s="192" t="s">
        <v>496</v>
      </c>
      <c r="D98" s="19" t="s">
        <v>7</v>
      </c>
      <c r="E98" s="20">
        <v>16.5</v>
      </c>
      <c r="F98" s="21">
        <v>17.5</v>
      </c>
      <c r="G98" s="21">
        <v>18</v>
      </c>
      <c r="H98" s="21">
        <v>18.5</v>
      </c>
      <c r="I98" s="25">
        <v>19</v>
      </c>
      <c r="J98" s="25">
        <v>19.5</v>
      </c>
      <c r="K98" s="25">
        <v>20.5</v>
      </c>
      <c r="L98" s="25">
        <v>21</v>
      </c>
      <c r="M98" s="25">
        <v>21.5</v>
      </c>
      <c r="N98" s="25">
        <v>22</v>
      </c>
      <c r="O98" s="25">
        <v>22.5</v>
      </c>
      <c r="P98" s="183"/>
      <c r="Q98" s="183"/>
      <c r="R98" s="183"/>
      <c r="S98" s="183"/>
      <c r="T98" s="183" t="s">
        <v>499</v>
      </c>
      <c r="U98" s="48">
        <f>VLOOKUP(A98,Лист1!$B$1:$C$300,2,FALSE)</f>
        <v>705.77949</v>
      </c>
    </row>
    <row r="99" spans="1:21" ht="15.75" thickBot="1">
      <c r="A99" s="166"/>
      <c r="B99" s="167"/>
      <c r="C99" s="155"/>
      <c r="D99" s="14" t="s">
        <v>5</v>
      </c>
      <c r="E99" s="34">
        <v>26</v>
      </c>
      <c r="F99" s="34">
        <v>27</v>
      </c>
      <c r="G99" s="15">
        <v>28</v>
      </c>
      <c r="H99" s="16">
        <v>29</v>
      </c>
      <c r="I99" s="16">
        <v>30</v>
      </c>
      <c r="J99" s="16">
        <v>31</v>
      </c>
      <c r="K99" s="16">
        <v>32</v>
      </c>
      <c r="L99" s="16">
        <v>33</v>
      </c>
      <c r="M99" s="16">
        <v>34</v>
      </c>
      <c r="N99" s="16">
        <v>35</v>
      </c>
      <c r="O99" s="16">
        <v>36</v>
      </c>
      <c r="P99" s="16">
        <v>37</v>
      </c>
      <c r="Q99" s="22"/>
      <c r="R99" s="22"/>
      <c r="S99" s="25"/>
      <c r="T99" s="168"/>
      <c r="U99" s="17"/>
    </row>
    <row r="100" spans="1:21" ht="15">
      <c r="A100" s="191">
        <v>307</v>
      </c>
      <c r="B100" s="192">
        <v>657684754</v>
      </c>
      <c r="C100" s="192" t="s">
        <v>496</v>
      </c>
      <c r="D100" s="19" t="s">
        <v>7</v>
      </c>
      <c r="E100" s="193">
        <v>16.5</v>
      </c>
      <c r="F100" s="193">
        <v>17</v>
      </c>
      <c r="G100" s="193">
        <v>17.5</v>
      </c>
      <c r="H100" s="193">
        <v>18</v>
      </c>
      <c r="I100" s="193">
        <v>19</v>
      </c>
      <c r="J100" s="193">
        <v>19.5</v>
      </c>
      <c r="K100" s="193"/>
      <c r="L100" s="193"/>
      <c r="M100" s="193"/>
      <c r="N100" s="193"/>
      <c r="O100" s="193"/>
      <c r="P100" s="193"/>
      <c r="Q100" s="193"/>
      <c r="R100" s="193"/>
      <c r="S100" s="193"/>
      <c r="T100" s="183" t="s">
        <v>500</v>
      </c>
      <c r="U100" s="48">
        <f>VLOOKUP(A100,Лист1!$B$1:$C$300,2,FALSE)</f>
        <v>591.0573</v>
      </c>
    </row>
  </sheetData>
  <sheetProtection/>
  <autoFilter ref="A1:Y9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7" sqref="Y7"/>
    </sheetView>
  </sheetViews>
  <sheetFormatPr defaultColWidth="9.140625" defaultRowHeight="15"/>
  <cols>
    <col min="3" max="3" width="44.00390625" style="0" customWidth="1"/>
    <col min="5" max="18" width="4.8515625" style="0" customWidth="1"/>
    <col min="19" max="19" width="4.421875" style="0" customWidth="1"/>
    <col min="20" max="20" width="18.28125" style="0" customWidth="1"/>
    <col min="21" max="21" width="10.28125" style="0" customWidth="1"/>
    <col min="22" max="22" width="12.421875" style="0" hidden="1" customWidth="1"/>
    <col min="23" max="23" width="12.7109375" style="0" hidden="1" customWidth="1"/>
    <col min="24" max="24" width="28.7109375" style="0" hidden="1" customWidth="1"/>
    <col min="25" max="26" width="28.7109375" style="0" customWidth="1"/>
  </cols>
  <sheetData>
    <row r="1" spans="1:21" ht="63.75" thickBot="1">
      <c r="A1" s="1" t="s">
        <v>0</v>
      </c>
      <c r="B1" s="2" t="s">
        <v>1</v>
      </c>
      <c r="C1" s="3" t="s">
        <v>2</v>
      </c>
      <c r="D1" s="4"/>
      <c r="E1" s="33"/>
      <c r="F1" s="33"/>
      <c r="G1" s="5"/>
      <c r="H1" s="6" t="s">
        <v>3</v>
      </c>
      <c r="I1" s="6"/>
      <c r="J1" s="6"/>
      <c r="K1" s="6"/>
      <c r="L1" s="6"/>
      <c r="M1" s="6"/>
      <c r="N1" s="6"/>
      <c r="O1" s="6"/>
      <c r="P1" s="6"/>
      <c r="Q1" s="6"/>
      <c r="R1" s="6"/>
      <c r="S1" s="26"/>
      <c r="T1" s="7" t="s">
        <v>4</v>
      </c>
      <c r="U1" s="42" t="str">
        <f>'Мальчики Лето'!U1</f>
        <v>Цена по
 курсу 65 руб</v>
      </c>
    </row>
    <row r="2" spans="1:19" ht="15.75" thickBot="1">
      <c r="A2" s="8" t="s">
        <v>6</v>
      </c>
      <c r="B2" s="11"/>
      <c r="C2" s="9"/>
      <c r="D2" s="9"/>
      <c r="E2" s="10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"/>
    </row>
    <row r="3" spans="1:25" ht="15.75" thickBot="1">
      <c r="A3" s="38"/>
      <c r="B3" s="130"/>
      <c r="C3" s="131"/>
      <c r="D3" s="14" t="s">
        <v>5</v>
      </c>
      <c r="E3" s="15">
        <v>26</v>
      </c>
      <c r="F3" s="16">
        <v>27</v>
      </c>
      <c r="G3" s="16">
        <v>28</v>
      </c>
      <c r="H3" s="16">
        <v>29</v>
      </c>
      <c r="I3" s="16">
        <v>30</v>
      </c>
      <c r="J3" s="16">
        <v>31</v>
      </c>
      <c r="K3" s="16">
        <v>32</v>
      </c>
      <c r="L3" s="16">
        <v>33</v>
      </c>
      <c r="M3" s="16"/>
      <c r="N3" s="16"/>
      <c r="O3" s="16"/>
      <c r="P3" s="16"/>
      <c r="Q3" s="16"/>
      <c r="R3" s="16"/>
      <c r="S3" s="16"/>
      <c r="T3" s="17"/>
      <c r="U3" s="17"/>
      <c r="V3" s="109"/>
      <c r="W3" s="109"/>
      <c r="X3" s="109"/>
      <c r="Y3" s="110"/>
    </row>
    <row r="4" spans="1:25" ht="15.75" thickBot="1">
      <c r="A4" s="38">
        <v>159</v>
      </c>
      <c r="B4" s="130" t="s">
        <v>237</v>
      </c>
      <c r="C4" s="131" t="s">
        <v>238</v>
      </c>
      <c r="D4" s="19" t="s">
        <v>7</v>
      </c>
      <c r="E4" s="20">
        <v>16.9</v>
      </c>
      <c r="F4" s="21">
        <v>17.5</v>
      </c>
      <c r="G4" s="21">
        <v>18.2</v>
      </c>
      <c r="H4" s="108">
        <v>18.8</v>
      </c>
      <c r="I4" s="21">
        <v>19.5</v>
      </c>
      <c r="J4" s="25">
        <v>20.2</v>
      </c>
      <c r="K4" s="25">
        <v>20.9</v>
      </c>
      <c r="L4" s="25">
        <v>21.5</v>
      </c>
      <c r="M4" s="25"/>
      <c r="N4" s="25"/>
      <c r="O4" s="25"/>
      <c r="P4" s="22"/>
      <c r="Q4" s="22"/>
      <c r="R4" s="22"/>
      <c r="S4" s="22"/>
      <c r="T4" s="23" t="s">
        <v>239</v>
      </c>
      <c r="U4" s="48">
        <f>VLOOKUP(A4,Лист1!$B$1:$C$150,2,FALSE)</f>
        <v>1346.6621400000001</v>
      </c>
      <c r="V4" s="109" t="str">
        <f>CONCATENATE(D4," ",E4," ",F4," ",G4," ",H4," ",I4," ",J4," ",K4," ",L4," ",M4," ",N4," ",O4," ",P4," ",Q4," ",R4)</f>
        <v>Длина стельки 16,9 17,5 18,2 18,8 19,5 20,2 20,9 21,5      </v>
      </c>
      <c r="W4" s="109" t="str">
        <f>CONCATENATE("Размеры"," ",E3," ",F3," ",G3," ",H3," ",I3," ",J3," ",K3," ",L3," ",M3," ",N3," ",O3," ",P3," ",Q3," ",R3,S3)</f>
        <v>Размеры 26 27 28 29 30 31 32 33      </v>
      </c>
      <c r="X4" s="109" t="str">
        <f>CONCATENATE("Цвет"," ",T4," ","Цена по курсу 58 руб"," ",U4,"руб")</f>
        <v>Цвет песочный, белый, черный Цена по курсу 58 руб 1346,66214руб</v>
      </c>
      <c r="Y4" s="110"/>
    </row>
    <row r="5" spans="1:25" ht="15.75" thickBot="1">
      <c r="A5" s="38"/>
      <c r="B5" s="130"/>
      <c r="C5" s="131"/>
      <c r="D5" s="14" t="s">
        <v>5</v>
      </c>
      <c r="E5" s="15">
        <v>26</v>
      </c>
      <c r="F5" s="16">
        <v>27</v>
      </c>
      <c r="G5" s="16">
        <v>28</v>
      </c>
      <c r="H5" s="16">
        <v>29</v>
      </c>
      <c r="I5" s="16">
        <v>30</v>
      </c>
      <c r="J5" s="16">
        <v>31</v>
      </c>
      <c r="K5" s="16">
        <v>32</v>
      </c>
      <c r="L5" s="16">
        <v>33</v>
      </c>
      <c r="M5" s="16">
        <v>34</v>
      </c>
      <c r="N5" s="16">
        <v>35</v>
      </c>
      <c r="O5" s="16">
        <v>36</v>
      </c>
      <c r="P5" s="16">
        <v>37</v>
      </c>
      <c r="Q5" s="16"/>
      <c r="R5" s="16"/>
      <c r="S5" s="16"/>
      <c r="T5" s="17"/>
      <c r="U5" s="17"/>
      <c r="V5" s="109"/>
      <c r="W5" s="109"/>
      <c r="X5" s="109"/>
      <c r="Y5" s="110"/>
    </row>
    <row r="6" spans="1:25" ht="15.75" thickBot="1">
      <c r="A6" s="38">
        <v>160</v>
      </c>
      <c r="B6" s="130" t="s">
        <v>98</v>
      </c>
      <c r="C6" s="131" t="s">
        <v>240</v>
      </c>
      <c r="D6" s="19" t="s">
        <v>7</v>
      </c>
      <c r="E6" s="20">
        <v>16.5</v>
      </c>
      <c r="F6" s="21">
        <v>17</v>
      </c>
      <c r="G6" s="21">
        <v>17.5</v>
      </c>
      <c r="H6" s="108">
        <v>18</v>
      </c>
      <c r="I6" s="21">
        <v>19</v>
      </c>
      <c r="J6" s="25">
        <v>19.7</v>
      </c>
      <c r="K6" s="25">
        <v>20.2</v>
      </c>
      <c r="L6" s="25">
        <v>20.7</v>
      </c>
      <c r="M6" s="25">
        <v>21.2</v>
      </c>
      <c r="N6" s="25">
        <v>21.7</v>
      </c>
      <c r="O6" s="25">
        <v>22.2</v>
      </c>
      <c r="P6" s="22">
        <v>23</v>
      </c>
      <c r="Q6" s="22"/>
      <c r="R6" s="22"/>
      <c r="S6" s="22"/>
      <c r="T6" s="23" t="s">
        <v>241</v>
      </c>
      <c r="U6" s="48">
        <f>VLOOKUP(A6,Лист1!$B$1:$C$150,2,FALSE)</f>
        <v>1468.1747400000002</v>
      </c>
      <c r="V6" s="109" t="str">
        <f>CONCATENATE(D6," ",E6," ",F6," ",G6," ",H6," ",I6," ",J6," ",K6," ",L6," ",M6," ",N6," ",O6," ",P6," ",Q6," ",R6)</f>
        <v>Длина стельки 16,5 17 17,5 18 19 19,7 20,2 20,7 21,2 21,7 22,2 23  </v>
      </c>
      <c r="W6" s="109" t="str">
        <f>CONCATENATE("Размеры"," ",E5," ",F5," ",G5," ",H5," ",I5," ",J5," ",K5," ",L5," ",M5," ",N5," ",O5," ",P5," ",Q5," ",R5,S5)</f>
        <v>Размеры 26 27 28 29 30 31 32 33 34 35 36 37  </v>
      </c>
      <c r="X6" s="109" t="str">
        <f>CONCATENATE("Цвет"," ",T6," ","Цена по курсу 58 руб"," ",U6,"руб")</f>
        <v>Цвет белый, черный Цена по курсу 58 руб 1468,17474руб</v>
      </c>
      <c r="Y6" s="110"/>
    </row>
    <row r="7" spans="1:25" ht="15.75" thickBot="1">
      <c r="A7" s="38"/>
      <c r="B7" s="130"/>
      <c r="C7" s="131"/>
      <c r="D7" s="14" t="s">
        <v>5</v>
      </c>
      <c r="E7" s="15">
        <v>26</v>
      </c>
      <c r="F7" s="16">
        <v>27</v>
      </c>
      <c r="G7" s="16">
        <v>28</v>
      </c>
      <c r="H7" s="16">
        <v>29</v>
      </c>
      <c r="I7" s="16">
        <v>30</v>
      </c>
      <c r="J7" s="16">
        <v>31</v>
      </c>
      <c r="K7" s="16">
        <v>32</v>
      </c>
      <c r="L7" s="16"/>
      <c r="M7" s="16"/>
      <c r="N7" s="16"/>
      <c r="O7" s="16"/>
      <c r="P7" s="16">
        <v>37</v>
      </c>
      <c r="Q7" s="16">
        <v>38</v>
      </c>
      <c r="R7" s="16">
        <v>39</v>
      </c>
      <c r="S7" s="16"/>
      <c r="T7" s="17"/>
      <c r="U7" s="17"/>
      <c r="V7" s="109"/>
      <c r="W7" s="109"/>
      <c r="X7" s="109"/>
      <c r="Y7" s="110"/>
    </row>
    <row r="8" spans="1:25" ht="15.75" thickBot="1">
      <c r="A8" s="38">
        <v>161</v>
      </c>
      <c r="B8" s="130" t="s">
        <v>242</v>
      </c>
      <c r="C8" s="131" t="s">
        <v>243</v>
      </c>
      <c r="D8" s="19" t="s">
        <v>7</v>
      </c>
      <c r="E8" s="20">
        <v>17</v>
      </c>
      <c r="F8" s="21">
        <v>17.6</v>
      </c>
      <c r="G8" s="21">
        <v>18.2</v>
      </c>
      <c r="H8" s="108">
        <v>18.8</v>
      </c>
      <c r="I8" s="21">
        <v>19.4</v>
      </c>
      <c r="J8" s="25">
        <v>20</v>
      </c>
      <c r="K8" s="25">
        <v>20.6</v>
      </c>
      <c r="L8" s="25"/>
      <c r="M8" s="25"/>
      <c r="N8" s="25"/>
      <c r="O8" s="25"/>
      <c r="P8" s="22">
        <v>23.6</v>
      </c>
      <c r="Q8" s="22">
        <v>24.2</v>
      </c>
      <c r="R8" s="22">
        <v>24.6</v>
      </c>
      <c r="S8" s="22"/>
      <c r="T8" s="23" t="s">
        <v>244</v>
      </c>
      <c r="U8" s="48">
        <f>VLOOKUP(A8,Лист1!$B$1:$C$150,2,FALSE)</f>
        <v>1346.6621400000001</v>
      </c>
      <c r="V8" s="109" t="str">
        <f>CONCATENATE(D8," ",E8," ",F8," ",G8," ",H8," ",I8," ",J8," ",K8," ",L8," ",M8," ",N8," ",O8," ",P8," ",Q8," ",R8)</f>
        <v>Длина стельки 17 17,6 18,2 18,8 19,4 20 20,6     23,6 24,2 24,6</v>
      </c>
      <c r="W8" s="109" t="str">
        <f>CONCATENATE("Размеры"," ",E7," ",F7," ",G7," ",H7," ",I7," ",J7," ",K7," ",L7," ",M7," ",N7," ",O7," ",P7," ",Q7," ",R7,S7)</f>
        <v>Размеры 26 27 28 29 30 31 32     37 38 39</v>
      </c>
      <c r="X8" s="109" t="str">
        <f>CONCATENATE("Цвет"," ",T8," ","Цена по курсу 58 руб"," ",U8,"руб")</f>
        <v>Цвет белый, красный, черный, черный с синим Цена по курсу 58 руб 1346,66214руб</v>
      </c>
      <c r="Y8" s="110"/>
    </row>
    <row r="9" spans="1:25" ht="15.75" thickBot="1">
      <c r="A9" s="38"/>
      <c r="B9" s="130"/>
      <c r="C9" s="131"/>
      <c r="D9" s="14" t="s">
        <v>5</v>
      </c>
      <c r="E9" s="15">
        <v>26</v>
      </c>
      <c r="F9" s="16">
        <v>27</v>
      </c>
      <c r="G9" s="16">
        <v>28</v>
      </c>
      <c r="H9" s="16">
        <v>29</v>
      </c>
      <c r="I9" s="16">
        <v>30</v>
      </c>
      <c r="J9" s="16">
        <v>31</v>
      </c>
      <c r="K9" s="16">
        <v>32</v>
      </c>
      <c r="L9" s="16">
        <v>33</v>
      </c>
      <c r="M9" s="16">
        <v>34</v>
      </c>
      <c r="N9" s="16">
        <v>35</v>
      </c>
      <c r="O9" s="16">
        <v>36</v>
      </c>
      <c r="P9" s="16">
        <v>37</v>
      </c>
      <c r="Q9" s="16"/>
      <c r="R9" s="16"/>
      <c r="S9" s="16"/>
      <c r="T9" s="17"/>
      <c r="U9" s="17"/>
      <c r="V9" s="109"/>
      <c r="W9" s="109"/>
      <c r="X9" s="109"/>
      <c r="Y9" s="110"/>
    </row>
    <row r="10" spans="1:25" ht="15.75" thickBot="1">
      <c r="A10" s="38">
        <v>162</v>
      </c>
      <c r="B10" s="130" t="s">
        <v>98</v>
      </c>
      <c r="C10" s="131" t="s">
        <v>245</v>
      </c>
      <c r="D10" s="19" t="s">
        <v>7</v>
      </c>
      <c r="E10" s="20">
        <v>16.5</v>
      </c>
      <c r="F10" s="21">
        <v>17</v>
      </c>
      <c r="G10" s="21">
        <v>17.5</v>
      </c>
      <c r="H10" s="108">
        <v>18</v>
      </c>
      <c r="I10" s="21">
        <v>19</v>
      </c>
      <c r="J10" s="25">
        <v>19.7</v>
      </c>
      <c r="K10" s="25">
        <v>20.2</v>
      </c>
      <c r="L10" s="25">
        <v>20.7</v>
      </c>
      <c r="M10" s="25">
        <v>21.2</v>
      </c>
      <c r="N10" s="25">
        <v>21.7</v>
      </c>
      <c r="O10" s="25">
        <v>22.2</v>
      </c>
      <c r="P10" s="22">
        <v>23</v>
      </c>
      <c r="Q10" s="22"/>
      <c r="R10" s="22"/>
      <c r="S10" s="22"/>
      <c r="T10" s="23" t="s">
        <v>246</v>
      </c>
      <c r="U10" s="48">
        <f>VLOOKUP(A10,Лист1!$B$1:$C$200,2,FALSE)</f>
        <v>1468.1747400000002</v>
      </c>
      <c r="V10" s="109" t="str">
        <f>CONCATENATE(D10," ",E10," ",F10," ",G10," ",H10," ",I10," ",J10," ",K10," ",L10," ",M10," ",N10," ",O10," ",P10," ",Q10," ",R10)</f>
        <v>Длина стельки 16,5 17 17,5 18 19 19,7 20,2 20,7 21,2 21,7 22,2 23  </v>
      </c>
      <c r="W10" s="109" t="str">
        <f>CONCATENATE("Размеры"," ",E9," ",F9," ",G9," ",H9," ",I9," ",J9," ",K9," ",L9," ",M9," ",N9," ",O9," ",P9," ",Q9," ",R9,S9)</f>
        <v>Размеры 26 27 28 29 30 31 32 33 34 35 36 37  </v>
      </c>
      <c r="X10" s="109" t="str">
        <f>CONCATENATE("Цвет"," ",T10," ","Цена по курсу 58 руб"," ",U10,"руб")</f>
        <v>Цвет белый, серебро, черный Цена по курсу 58 руб 1468,17474руб</v>
      </c>
      <c r="Y10" s="110"/>
    </row>
    <row r="11" spans="1:25" ht="15.75" thickBot="1">
      <c r="A11" s="12"/>
      <c r="B11" s="31"/>
      <c r="C11" s="13"/>
      <c r="D11" s="14" t="s">
        <v>5</v>
      </c>
      <c r="E11" s="34">
        <v>26</v>
      </c>
      <c r="F11" s="34">
        <v>27</v>
      </c>
      <c r="G11" s="15">
        <v>28</v>
      </c>
      <c r="H11" s="16">
        <v>29</v>
      </c>
      <c r="I11" s="16">
        <v>30</v>
      </c>
      <c r="J11" s="16">
        <v>31</v>
      </c>
      <c r="K11" s="16">
        <v>32</v>
      </c>
      <c r="L11" s="16">
        <v>33</v>
      </c>
      <c r="M11" s="16">
        <v>34</v>
      </c>
      <c r="N11" s="16">
        <v>35</v>
      </c>
      <c r="O11" s="16">
        <v>36</v>
      </c>
      <c r="P11" s="16">
        <v>37</v>
      </c>
      <c r="Q11" s="16"/>
      <c r="R11" s="16"/>
      <c r="S11" s="73"/>
      <c r="T11" s="17"/>
      <c r="U11" s="17"/>
      <c r="V11" s="109"/>
      <c r="W11" s="109"/>
      <c r="X11" s="109"/>
      <c r="Y11" s="110"/>
    </row>
    <row r="12" spans="1:25" ht="15.75" thickBot="1">
      <c r="A12" s="12">
        <v>165</v>
      </c>
      <c r="B12" s="31">
        <v>60078</v>
      </c>
      <c r="C12" s="13" t="s">
        <v>251</v>
      </c>
      <c r="D12" s="19" t="s">
        <v>7</v>
      </c>
      <c r="E12" s="25">
        <v>16.2</v>
      </c>
      <c r="F12" s="36">
        <v>16.8</v>
      </c>
      <c r="G12" s="20">
        <v>17.5</v>
      </c>
      <c r="H12" s="21">
        <v>18.2</v>
      </c>
      <c r="I12" s="21">
        <v>18.8</v>
      </c>
      <c r="J12" s="21">
        <v>19.5</v>
      </c>
      <c r="K12" s="25">
        <v>20.1</v>
      </c>
      <c r="L12" s="25">
        <v>20.8</v>
      </c>
      <c r="M12" s="25">
        <v>21.4</v>
      </c>
      <c r="N12" s="25">
        <v>22.1</v>
      </c>
      <c r="O12" s="25">
        <v>22.6</v>
      </c>
      <c r="P12" s="25">
        <v>23.1</v>
      </c>
      <c r="Q12" s="25"/>
      <c r="R12" s="25"/>
      <c r="S12" s="86"/>
      <c r="T12" s="23" t="s">
        <v>91</v>
      </c>
      <c r="U12" s="48">
        <f>VLOOKUP(A12,Лист1!$B$1:$C$200,2,FALSE)</f>
        <v>1225.14954</v>
      </c>
      <c r="V12" s="109" t="str">
        <f>CONCATENATE(D12," ",E12," ",F12," ",G12," ",H12," ",I12," ",J12," ",K12," ",L12," ",M12," ",N12," ",O12," ",P12," ",Q12," ",R12)</f>
        <v>Длина стельки 16,2 16,8 17,5 18,2 18,8 19,5 20,1 20,8 21,4 22,1 22,6 23,1  </v>
      </c>
      <c r="W12" s="109" t="str">
        <f>CONCATENATE("Размеры"," ",E11," ",F11," ",G11," ",H11," ",I11," ",J11," ",K11," ",L11," ",M11," ",N11," ",O11," ",P11," ",Q11," ",R11,S11)</f>
        <v>Размеры 26 27 28 29 30 31 32 33 34 35 36 37  </v>
      </c>
      <c r="X12" s="109" t="str">
        <f>CONCATENATE("Цвет"," ",T12," ","Цена по курсу 58 руб"," ",U12,"руб")</f>
        <v>Цвет черный Цена по курсу 58 руб 1225,14954руб</v>
      </c>
      <c r="Y12" s="110"/>
    </row>
    <row r="13" spans="1:25" ht="15.75" thickBot="1">
      <c r="A13" s="12"/>
      <c r="B13" s="31"/>
      <c r="C13" s="13"/>
      <c r="D13" s="14" t="s">
        <v>5</v>
      </c>
      <c r="E13" s="34">
        <v>26</v>
      </c>
      <c r="F13" s="34">
        <v>27</v>
      </c>
      <c r="G13" s="15">
        <v>28</v>
      </c>
      <c r="H13" s="16">
        <v>29</v>
      </c>
      <c r="I13" s="16">
        <v>30</v>
      </c>
      <c r="J13" s="16">
        <v>31</v>
      </c>
      <c r="K13" s="16">
        <v>32</v>
      </c>
      <c r="L13" s="16">
        <v>33</v>
      </c>
      <c r="M13" s="16">
        <v>34</v>
      </c>
      <c r="N13" s="16">
        <v>35</v>
      </c>
      <c r="O13" s="16">
        <v>36</v>
      </c>
      <c r="P13" s="16">
        <v>37</v>
      </c>
      <c r="Q13" s="16"/>
      <c r="R13" s="16"/>
      <c r="S13" s="73"/>
      <c r="T13" s="17"/>
      <c r="U13" s="17"/>
      <c r="V13" s="109"/>
      <c r="W13" s="109"/>
      <c r="X13" s="109"/>
      <c r="Y13" s="110"/>
    </row>
    <row r="14" spans="1:25" ht="15.75" thickBot="1">
      <c r="A14" s="12">
        <v>166</v>
      </c>
      <c r="B14" s="31" t="s">
        <v>98</v>
      </c>
      <c r="C14" s="13" t="s">
        <v>252</v>
      </c>
      <c r="D14" s="19" t="s">
        <v>7</v>
      </c>
      <c r="E14" s="25">
        <v>16.7</v>
      </c>
      <c r="F14" s="36">
        <v>17.5</v>
      </c>
      <c r="G14" s="20">
        <v>18.1</v>
      </c>
      <c r="H14" s="21">
        <v>18.7</v>
      </c>
      <c r="I14" s="21">
        <v>19.4</v>
      </c>
      <c r="J14" s="21">
        <v>20</v>
      </c>
      <c r="K14" s="25">
        <v>20.6</v>
      </c>
      <c r="L14" s="25">
        <v>21.2</v>
      </c>
      <c r="M14" s="25">
        <v>21.8</v>
      </c>
      <c r="N14" s="25">
        <v>22.3</v>
      </c>
      <c r="O14" s="25"/>
      <c r="P14" s="25"/>
      <c r="Q14" s="25"/>
      <c r="R14" s="25"/>
      <c r="S14" s="86"/>
      <c r="T14" s="23" t="s">
        <v>253</v>
      </c>
      <c r="U14" s="48">
        <f>VLOOKUP(A14,Лист1!$B$1:$C$200,2,FALSE)</f>
        <v>1589.68734</v>
      </c>
      <c r="V14" s="109" t="str">
        <f>CONCATENATE(D14," ",E14," ",F14," ",G14," ",H14," ",I14," ",J14," ",K14," ",L14," ",M14," ",N14," ",O14," ",P14," ",Q14," ",R14)</f>
        <v>Длина стельки 16,7 17,5 18,1 18,7 19,4 20 20,6 21,2 21,8 22,3    </v>
      </c>
      <c r="W14" s="109" t="str">
        <f>CONCATENATE("Размеры"," ",E13," ",F13," ",G13," ",H13," ",I13," ",J13," ",K13," ",L13," ",M13," ",N13," ",O13," ",P13," ",Q13," ",R13,S13)</f>
        <v>Размеры 26 27 28 29 30 31 32 33 34 35 36 37  </v>
      </c>
      <c r="X14" s="109" t="str">
        <f>CONCATENATE("Цвет"," ",T14," ","Цена по курсу 58 руб"," ",U14,"руб")</f>
        <v>Цвет песочный, черный Цена по курсу 58 руб 1589,68734руб</v>
      </c>
      <c r="Y14" s="110"/>
    </row>
    <row r="15" spans="1:25" ht="15.75" thickBot="1">
      <c r="A15" s="38"/>
      <c r="B15" s="130"/>
      <c r="C15" s="131"/>
      <c r="D15" s="14" t="s">
        <v>5</v>
      </c>
      <c r="E15" s="15"/>
      <c r="F15" s="16"/>
      <c r="G15" s="16"/>
      <c r="H15" s="16">
        <v>29</v>
      </c>
      <c r="I15" s="16">
        <v>30</v>
      </c>
      <c r="J15" s="16">
        <v>31</v>
      </c>
      <c r="K15" s="16">
        <v>32</v>
      </c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09"/>
      <c r="W15" s="109"/>
      <c r="X15" s="109"/>
      <c r="Y15" s="110"/>
    </row>
    <row r="16" spans="1:25" ht="15.75" thickBot="1">
      <c r="A16" s="12">
        <v>188</v>
      </c>
      <c r="B16" s="31" t="s">
        <v>286</v>
      </c>
      <c r="C16" s="13" t="s">
        <v>287</v>
      </c>
      <c r="D16" s="19" t="s">
        <v>7</v>
      </c>
      <c r="E16" s="20"/>
      <c r="F16" s="21"/>
      <c r="G16" s="21"/>
      <c r="H16" s="122">
        <v>18.2</v>
      </c>
      <c r="I16" s="21">
        <v>19</v>
      </c>
      <c r="J16" s="25">
        <v>19.5</v>
      </c>
      <c r="K16" s="25">
        <v>20</v>
      </c>
      <c r="L16" s="25"/>
      <c r="M16" s="25"/>
      <c r="N16" s="25"/>
      <c r="O16" s="25"/>
      <c r="P16" s="22"/>
      <c r="Q16" s="22"/>
      <c r="R16" s="22"/>
      <c r="S16" s="22"/>
      <c r="T16" s="23" t="s">
        <v>91</v>
      </c>
      <c r="U16" s="48">
        <f>VLOOKUP(A16,Лист1!$B$1:$C$200,2,FALSE)</f>
        <v>1220.605</v>
      </c>
      <c r="V16" s="109" t="str">
        <f>CONCATENATE(D16," ",E16," ",F16," ",G16," ",H16," ",I16," ",J16," ",K16," ",L16," ",M16," ",N16," ",O16," ",P16," ",Q16," ",R16)</f>
        <v>Длина стельки    18,2 19 19,5 20       </v>
      </c>
      <c r="W16" s="109" t="str">
        <f>CONCATENATE("Размеры"," ",E15," ",F15," ",G15," ",H15," ",I15," ",J15," ",K15," ",L15," ",M15," ",N15," ",O15," ",P15," ",Q15," ",R15,S15)</f>
        <v>Размеры    29 30 31 32       </v>
      </c>
      <c r="X16" s="109" t="str">
        <f>CONCATENATE("Цвет"," ",T16," ","Цена по курсу 58 руб"," ",U16,"руб")</f>
        <v>Цвет черный Цена по курсу 58 руб 1220,605руб</v>
      </c>
      <c r="Y16" s="110"/>
    </row>
    <row r="17" spans="1:25" ht="15.75" thickBot="1">
      <c r="A17" s="38"/>
      <c r="B17" s="130"/>
      <c r="C17" s="131"/>
      <c r="D17" s="14" t="s">
        <v>5</v>
      </c>
      <c r="E17" s="15">
        <v>26</v>
      </c>
      <c r="F17" s="16"/>
      <c r="G17" s="16">
        <v>28</v>
      </c>
      <c r="H17" s="16">
        <v>29</v>
      </c>
      <c r="I17" s="16">
        <v>30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09"/>
      <c r="W17" s="109"/>
      <c r="X17" s="109"/>
      <c r="Y17" s="110"/>
    </row>
    <row r="18" spans="1:25" ht="15.75" thickBot="1">
      <c r="A18" s="12">
        <v>189</v>
      </c>
      <c r="B18" s="31" t="s">
        <v>98</v>
      </c>
      <c r="C18" s="13" t="s">
        <v>288</v>
      </c>
      <c r="D18" s="19" t="s">
        <v>7</v>
      </c>
      <c r="E18" s="20">
        <v>16.8</v>
      </c>
      <c r="F18" s="21"/>
      <c r="G18" s="21">
        <v>17.6</v>
      </c>
      <c r="H18" s="122">
        <v>18.2</v>
      </c>
      <c r="I18" s="21">
        <v>19</v>
      </c>
      <c r="J18" s="25"/>
      <c r="K18" s="25"/>
      <c r="L18" s="25"/>
      <c r="M18" s="25"/>
      <c r="N18" s="25"/>
      <c r="O18" s="25"/>
      <c r="P18" s="22"/>
      <c r="Q18" s="22"/>
      <c r="R18" s="22"/>
      <c r="S18" s="25"/>
      <c r="T18" s="23" t="s">
        <v>289</v>
      </c>
      <c r="U18" s="48">
        <f>VLOOKUP(A18,Лист1!$B$1:$C$200,2,FALSE)</f>
        <v>1613.7340000000002</v>
      </c>
      <c r="V18" s="109" t="str">
        <f>CONCATENATE(D18," ",E18," ",F18," ",G18," ",H18," ",I18," ",J18," ",K18," ",L18," ",M18," ",N18," ",O18," ",P18," ",Q18," ",R18)</f>
        <v>Длина стельки 16,8  17,6 18,2 19         </v>
      </c>
      <c r="W18" s="109" t="str">
        <f>CONCATENATE("Размеры"," ",E17," ",F17," ",G17," ",H17," ",I17," ",J17," ",K17," ",L17," ",M17," ",N17," ",O17," ",P17," ",Q17," ",R17,S17)</f>
        <v>Размеры 26  28 29 30         </v>
      </c>
      <c r="X18" s="109" t="str">
        <f>CONCATENATE("Цвет"," ",T18," ","Цена по курсу 58 руб"," ",U18,"руб")</f>
        <v>Цвет коричневый Цена по курсу 58 руб 1613,734руб</v>
      </c>
      <c r="Y18" s="110"/>
    </row>
    <row r="19" spans="1:25" ht="15.75" thickBot="1">
      <c r="A19" s="38"/>
      <c r="B19" s="130"/>
      <c r="C19" s="131"/>
      <c r="D19" s="14" t="s">
        <v>5</v>
      </c>
      <c r="E19" s="15">
        <v>26</v>
      </c>
      <c r="F19" s="16">
        <v>27</v>
      </c>
      <c r="G19" s="16">
        <v>28</v>
      </c>
      <c r="H19" s="16">
        <v>29</v>
      </c>
      <c r="I19" s="16">
        <v>30</v>
      </c>
      <c r="J19" s="16">
        <v>31</v>
      </c>
      <c r="K19" s="16">
        <v>32</v>
      </c>
      <c r="L19" s="16">
        <v>33</v>
      </c>
      <c r="M19" s="16">
        <v>34</v>
      </c>
      <c r="N19" s="16">
        <v>35</v>
      </c>
      <c r="O19" s="16">
        <v>36</v>
      </c>
      <c r="P19" s="16">
        <v>37</v>
      </c>
      <c r="Q19" s="16"/>
      <c r="R19" s="16"/>
      <c r="S19" s="16"/>
      <c r="T19" s="17"/>
      <c r="U19" s="17"/>
      <c r="V19" s="109"/>
      <c r="W19" s="109"/>
      <c r="X19" s="109"/>
      <c r="Y19" s="110"/>
    </row>
    <row r="20" spans="1:25" ht="15.75" thickBot="1">
      <c r="A20" s="12">
        <v>192</v>
      </c>
      <c r="B20" s="31" t="s">
        <v>98</v>
      </c>
      <c r="C20" s="13" t="s">
        <v>290</v>
      </c>
      <c r="D20" s="19" t="s">
        <v>7</v>
      </c>
      <c r="E20" s="20">
        <v>16.5</v>
      </c>
      <c r="F20" s="21">
        <v>17</v>
      </c>
      <c r="G20" s="21">
        <v>17.5</v>
      </c>
      <c r="H20" s="122">
        <v>18.2</v>
      </c>
      <c r="I20" s="21">
        <v>19</v>
      </c>
      <c r="J20" s="25">
        <v>19.5</v>
      </c>
      <c r="K20" s="25">
        <v>20</v>
      </c>
      <c r="L20" s="25">
        <v>20.8</v>
      </c>
      <c r="M20" s="25">
        <v>21.5</v>
      </c>
      <c r="N20" s="25">
        <v>22</v>
      </c>
      <c r="O20" s="25">
        <v>22.5</v>
      </c>
      <c r="P20" s="22">
        <v>23</v>
      </c>
      <c r="Q20" s="22"/>
      <c r="R20" s="22"/>
      <c r="S20" s="25"/>
      <c r="T20" s="23" t="s">
        <v>291</v>
      </c>
      <c r="U20" s="48">
        <f>VLOOKUP(A20,Лист1!$B$1:$C$200,2,FALSE)</f>
        <v>1308.344</v>
      </c>
      <c r="V20" s="109" t="str">
        <f>CONCATENATE(D20," ",E20," ",F20," ",G20," ",H20," ",I20," ",J20," ",K20," ",L20," ",M20," ",N20," ",O20," ",P20," ",Q20," ",R20)</f>
        <v>Длина стельки 16,5 17 17,5 18,2 19 19,5 20 20,8 21,5 22 22,5 23  </v>
      </c>
      <c r="W20" s="109" t="str">
        <f>CONCATENATE("Размеры"," ",E19," ",F19," ",G19," ",H19," ",I19," ",J19," ",K19," ",L19," ",M19," ",N19," ",O19," ",P19," ",Q19," ",R19,S19)</f>
        <v>Размеры 26 27 28 29 30 31 32 33 34 35 36 37  </v>
      </c>
      <c r="X20" s="109" t="str">
        <f>CONCATENATE("Цвет"," ",T20," ","Цена по курсу 58 руб"," ",U20,"руб")</f>
        <v>Цвет коричневый, черный, синий Цена по курсу 58 руб 1308,344руб</v>
      </c>
      <c r="Y20" s="110"/>
    </row>
    <row r="21" spans="1:25" ht="15.75" thickBot="1">
      <c r="A21" s="38"/>
      <c r="B21" s="130"/>
      <c r="C21" s="131"/>
      <c r="D21" s="14" t="s">
        <v>5</v>
      </c>
      <c r="E21" s="34"/>
      <c r="F21" s="34">
        <v>27</v>
      </c>
      <c r="G21" s="15">
        <v>28</v>
      </c>
      <c r="H21" s="16">
        <v>29</v>
      </c>
      <c r="I21" s="16">
        <v>30</v>
      </c>
      <c r="J21" s="16">
        <v>31</v>
      </c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09"/>
      <c r="W21" s="109"/>
      <c r="X21" s="109"/>
      <c r="Y21" s="110"/>
    </row>
    <row r="22" spans="1:25" ht="15.75" thickBot="1">
      <c r="A22" s="12">
        <v>226</v>
      </c>
      <c r="B22" s="31" t="s">
        <v>333</v>
      </c>
      <c r="C22" s="13" t="s">
        <v>334</v>
      </c>
      <c r="D22" s="19" t="s">
        <v>7</v>
      </c>
      <c r="E22" s="25"/>
      <c r="F22" s="36">
        <v>17</v>
      </c>
      <c r="G22" s="20">
        <v>17.5</v>
      </c>
      <c r="H22" s="21">
        <v>18.5</v>
      </c>
      <c r="I22" s="21">
        <v>19</v>
      </c>
      <c r="J22" s="21">
        <v>19.5</v>
      </c>
      <c r="K22" s="25"/>
      <c r="L22" s="25"/>
      <c r="M22" s="25"/>
      <c r="N22" s="25"/>
      <c r="O22" s="25"/>
      <c r="P22" s="25"/>
      <c r="Q22" s="25"/>
      <c r="R22" s="25"/>
      <c r="S22" s="25"/>
      <c r="T22" s="23" t="s">
        <v>91</v>
      </c>
      <c r="U22" s="48">
        <f>VLOOKUP(A22,Лист1!$B$1:$C$200,2,FALSE)</f>
        <v>1854.88734</v>
      </c>
      <c r="V22" s="109" t="str">
        <f>CONCATENATE(D22," ",E22," ",F22," ",G22," ",H22," ",I22," ",J22," ",K22," ",L22," ",M22," ",N22," ",O22," ",P22," ",Q22," ",R22)</f>
        <v>Длина стельки  17 17,5 18,5 19 19,5        </v>
      </c>
      <c r="W22" s="109" t="str">
        <f>CONCATENATE("Размеры"," ",E21," ",F21," ",G21," ",H21," ",I21," ",J21," ",K21," ",L21," ",M21," ",N21," ",O21," ",P21," ",Q21," ",R21,S21)</f>
        <v>Размеры  27 28 29 30 31        </v>
      </c>
      <c r="X22" s="109" t="str">
        <f>CONCATENATE("Цвет"," ",T22," ","Цена по курсу 58 руб"," ",U22,"руб")</f>
        <v>Цвет черный Цена по курсу 58 руб 1854,88734руб</v>
      </c>
      <c r="Y22" s="110"/>
    </row>
    <row r="23" spans="1:25" ht="15.75" thickBot="1">
      <c r="A23" s="38"/>
      <c r="B23" s="130"/>
      <c r="C23" s="131"/>
      <c r="D23" s="14" t="s">
        <v>5</v>
      </c>
      <c r="E23" s="34"/>
      <c r="F23" s="34"/>
      <c r="G23" s="15">
        <v>28</v>
      </c>
      <c r="H23" s="16">
        <v>29</v>
      </c>
      <c r="I23" s="16">
        <v>30</v>
      </c>
      <c r="J23" s="16">
        <v>31</v>
      </c>
      <c r="K23" s="16">
        <v>32</v>
      </c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09"/>
      <c r="W23" s="109"/>
      <c r="X23" s="109"/>
      <c r="Y23" s="110"/>
    </row>
    <row r="24" spans="1:25" ht="15.75" thickBot="1">
      <c r="A24" s="12">
        <v>227</v>
      </c>
      <c r="B24" s="31" t="s">
        <v>98</v>
      </c>
      <c r="C24" s="13" t="s">
        <v>335</v>
      </c>
      <c r="D24" s="19" t="s">
        <v>7</v>
      </c>
      <c r="E24" s="25"/>
      <c r="F24" s="36"/>
      <c r="G24" s="20">
        <v>18.5</v>
      </c>
      <c r="H24" s="21">
        <v>19</v>
      </c>
      <c r="I24" s="21">
        <v>20</v>
      </c>
      <c r="J24" s="21">
        <v>20.5</v>
      </c>
      <c r="K24" s="25">
        <v>21</v>
      </c>
      <c r="L24" s="25"/>
      <c r="M24" s="25"/>
      <c r="N24" s="25"/>
      <c r="O24" s="25"/>
      <c r="P24" s="25"/>
      <c r="Q24" s="25"/>
      <c r="R24" s="25"/>
      <c r="S24" s="25"/>
      <c r="T24" s="23" t="s">
        <v>91</v>
      </c>
      <c r="U24" s="48">
        <f>VLOOKUP(A24,Лист1!$B$1:$C$200,2,FALSE)</f>
        <v>1563.2571</v>
      </c>
      <c r="V24" s="109" t="str">
        <f>CONCATENATE(D24," ",E24," ",F24," ",G24," ",H24," ",I24," ",J24," ",K24," ",L24," ",M24," ",N24," ",O24," ",P24," ",Q24," ",R24)</f>
        <v>Длина стельки   18,5 19 20 20,5 21       </v>
      </c>
      <c r="W24" s="109" t="str">
        <f>CONCATENATE("Размеры"," ",E23," ",F23," ",G23," ",H23," ",I23," ",J23," ",K23," ",L23," ",M23," ",N23," ",O23," ",P23," ",Q23," ",R23,S23)</f>
        <v>Размеры   28 29 30 31 32       </v>
      </c>
      <c r="X24" s="109" t="str">
        <f>CONCATENATE("Цвет"," ",T24," ","Цена по курсу 58 руб"," ",U24,"руб")</f>
        <v>Цвет черный Цена по курсу 58 руб 1563,2571руб</v>
      </c>
      <c r="Y24" s="110"/>
    </row>
    <row r="25" spans="1:25" ht="15.75" thickBot="1">
      <c r="A25" s="38"/>
      <c r="B25" s="130"/>
      <c r="C25" s="131"/>
      <c r="D25" s="14" t="s">
        <v>5</v>
      </c>
      <c r="E25" s="34"/>
      <c r="F25" s="34"/>
      <c r="G25" s="15">
        <v>28</v>
      </c>
      <c r="H25" s="16">
        <v>29</v>
      </c>
      <c r="I25" s="16">
        <v>30</v>
      </c>
      <c r="J25" s="16"/>
      <c r="K25" s="16">
        <v>32</v>
      </c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09"/>
      <c r="W25" s="109"/>
      <c r="X25" s="109"/>
      <c r="Y25" s="110"/>
    </row>
    <row r="26" spans="1:25" ht="15.75" thickBot="1">
      <c r="A26" s="12">
        <v>228</v>
      </c>
      <c r="B26" s="31" t="s">
        <v>336</v>
      </c>
      <c r="C26" s="13" t="s">
        <v>335</v>
      </c>
      <c r="D26" s="19" t="s">
        <v>7</v>
      </c>
      <c r="E26" s="25"/>
      <c r="F26" s="36"/>
      <c r="G26" s="20">
        <v>18</v>
      </c>
      <c r="H26" s="21">
        <v>18.7</v>
      </c>
      <c r="I26" s="21">
        <v>19.2</v>
      </c>
      <c r="J26" s="21"/>
      <c r="K26" s="25">
        <v>21</v>
      </c>
      <c r="L26" s="25"/>
      <c r="M26" s="25"/>
      <c r="N26" s="25"/>
      <c r="O26" s="25"/>
      <c r="P26" s="25"/>
      <c r="Q26" s="25"/>
      <c r="R26" s="25"/>
      <c r="S26" s="25"/>
      <c r="T26" s="23" t="s">
        <v>194</v>
      </c>
      <c r="U26" s="48">
        <f>VLOOKUP(A26,Лист1!$B$1:$C$200,2,FALSE)</f>
        <v>1709.0722200000002</v>
      </c>
      <c r="V26" s="109" t="str">
        <f>CONCATENATE(D26," ",E26," ",F26," ",G26," ",H26," ",I26," ",J26," ",K26," ",L26," ",M26," ",N26," ",O26," ",P26," ",Q26," ",R26)</f>
        <v>Длина стельки   18 18,7 19,2  21       </v>
      </c>
      <c r="W26" s="109" t="str">
        <f>CONCATENATE("Размеры"," ",E25," ",F25," ",G25," ",H25," ",I25," ",J25," ",K25," ",L25," ",M25," ",N25," ",O25," ",P25," ",Q25," ",R25,S25)</f>
        <v>Размеры   28 29 30  32       </v>
      </c>
      <c r="X26" s="109" t="str">
        <f>CONCATENATE("Цвет"," ",T26," ","Цена по курсу 58 руб"," ",U26,"руб")</f>
        <v>Цвет черный, синий Цена по курсу 58 руб 1709,07222руб</v>
      </c>
      <c r="Y26" s="110"/>
    </row>
    <row r="27" spans="1:25" ht="15.75" thickBot="1">
      <c r="A27" s="38"/>
      <c r="B27" s="130"/>
      <c r="C27" s="131"/>
      <c r="D27" s="14" t="s">
        <v>5</v>
      </c>
      <c r="E27" s="34"/>
      <c r="F27" s="34"/>
      <c r="G27" s="15"/>
      <c r="H27" s="16"/>
      <c r="I27" s="16">
        <v>30</v>
      </c>
      <c r="J27" s="16">
        <v>31</v>
      </c>
      <c r="K27" s="16">
        <v>32</v>
      </c>
      <c r="L27" s="16">
        <v>33</v>
      </c>
      <c r="M27" s="16"/>
      <c r="N27" s="16"/>
      <c r="O27" s="16"/>
      <c r="P27" s="16"/>
      <c r="Q27" s="16"/>
      <c r="R27" s="16"/>
      <c r="S27" s="16"/>
      <c r="T27" s="17"/>
      <c r="U27" s="17"/>
      <c r="V27" s="109"/>
      <c r="W27" s="109"/>
      <c r="X27" s="109"/>
      <c r="Y27" s="110"/>
    </row>
    <row r="28" spans="1:25" ht="15.75" thickBot="1">
      <c r="A28" s="12">
        <v>229</v>
      </c>
      <c r="B28" s="31">
        <v>210</v>
      </c>
      <c r="C28" s="13" t="s">
        <v>335</v>
      </c>
      <c r="D28" s="19" t="s">
        <v>7</v>
      </c>
      <c r="E28" s="25"/>
      <c r="F28" s="36"/>
      <c r="G28" s="20"/>
      <c r="H28" s="21"/>
      <c r="I28" s="21">
        <v>19</v>
      </c>
      <c r="J28" s="21">
        <v>19.5</v>
      </c>
      <c r="K28" s="25">
        <v>20.5</v>
      </c>
      <c r="L28" s="25">
        <v>21</v>
      </c>
      <c r="M28" s="25"/>
      <c r="N28" s="25"/>
      <c r="O28" s="25"/>
      <c r="P28" s="25"/>
      <c r="Q28" s="25"/>
      <c r="R28" s="25"/>
      <c r="S28" s="25"/>
      <c r="T28" s="23" t="s">
        <v>91</v>
      </c>
      <c r="U28" s="48">
        <f>VLOOKUP(A28,Лист1!$B$1:$C$230,2,FALSE)</f>
        <v>1162.2655200000002</v>
      </c>
      <c r="V28" s="109" t="str">
        <f>CONCATENATE(D28," ",E28," ",F28," ",G28," ",H28," ",I28," ",J28," ",K28," ",L28," ",M28," ",N28," ",O28," ",P28," ",Q28," ",R28)</f>
        <v>Длина стельки     19 19,5 20,5 21      </v>
      </c>
      <c r="W28" s="109" t="str">
        <f>CONCATENATE("Размеры"," ",E27," ",F27," ",G27," ",H27," ",I27," ",J27," ",K27," ",L27," ",M27," ",N27," ",O27," ",P27," ",Q27," ",R27,S27)</f>
        <v>Размеры     30 31 32 33      </v>
      </c>
      <c r="X28" s="109" t="str">
        <f>CONCATENATE("Цвет"," ",T28," ","Цена по курсу 58 руб"," ",U28,"руб")</f>
        <v>Цвет черный Цена по курсу 58 руб 1162,26552руб</v>
      </c>
      <c r="Y28" s="110"/>
    </row>
    <row r="29" spans="1:25" ht="15.75" thickBot="1">
      <c r="A29" s="38"/>
      <c r="B29" s="130"/>
      <c r="C29" s="131"/>
      <c r="D29" s="14" t="s">
        <v>5</v>
      </c>
      <c r="E29" s="34"/>
      <c r="F29" s="34"/>
      <c r="G29" s="15"/>
      <c r="H29" s="16">
        <v>29</v>
      </c>
      <c r="I29" s="16">
        <v>30</v>
      </c>
      <c r="J29" s="16">
        <v>31</v>
      </c>
      <c r="K29" s="16">
        <v>32</v>
      </c>
      <c r="L29" s="16"/>
      <c r="M29" s="16"/>
      <c r="N29" s="16"/>
      <c r="O29" s="16"/>
      <c r="P29" s="16"/>
      <c r="Q29" s="16"/>
      <c r="R29" s="16"/>
      <c r="S29" s="73"/>
      <c r="T29" s="17"/>
      <c r="U29" s="17"/>
      <c r="V29" s="109"/>
      <c r="W29" s="109"/>
      <c r="X29" s="109"/>
      <c r="Y29" s="110"/>
    </row>
    <row r="30" spans="1:25" ht="15.75" thickBot="1">
      <c r="A30" s="12">
        <v>230</v>
      </c>
      <c r="B30" s="31">
        <v>2208</v>
      </c>
      <c r="C30" s="13" t="s">
        <v>410</v>
      </c>
      <c r="D30" s="19" t="s">
        <v>7</v>
      </c>
      <c r="E30" s="25"/>
      <c r="F30" s="36"/>
      <c r="G30" s="20"/>
      <c r="H30" s="21">
        <v>18.2</v>
      </c>
      <c r="I30" s="21">
        <v>19</v>
      </c>
      <c r="J30" s="21">
        <v>20</v>
      </c>
      <c r="K30" s="25">
        <v>20.5</v>
      </c>
      <c r="L30" s="25"/>
      <c r="M30" s="25"/>
      <c r="N30" s="25"/>
      <c r="O30" s="25"/>
      <c r="P30" s="25"/>
      <c r="Q30" s="25"/>
      <c r="R30" s="25"/>
      <c r="S30" s="86"/>
      <c r="T30" s="23" t="s">
        <v>411</v>
      </c>
      <c r="U30" s="48">
        <f>VLOOKUP(A30,Лист1!$B$1:$C$230,2,FALSE)</f>
        <v>1248.3881999999999</v>
      </c>
      <c r="V30" s="109" t="str">
        <f>CONCATENATE(D30," ",E30," ",F30," ",G30," ",H30," ",I30," ",J30," ",K30," ",L30," ",M30," ",N30," ",O30," ",P30," ",Q30," ",R30)</f>
        <v>Длина стельки    18,2 19 20 20,5       </v>
      </c>
      <c r="W30" s="109" t="str">
        <f>CONCATENATE("Размеры"," ",E29," ",F29," ",G29," ",H29," ",I29," ",J29," ",K29," ",L29," ",M29," ",N29," ",O29," ",P29," ",Q29," ",R29,S29)</f>
        <v>Размеры    29 30 31 32       </v>
      </c>
      <c r="X30" s="109" t="str">
        <f>CONCATENATE("Цвет"," ",T30," ","Цена по курсу 58 руб"," ",U30,"руб")</f>
        <v>Цвет синий, серый, черный Цена по курсу 58 руб 1248,3882руб</v>
      </c>
      <c r="Y30" s="110"/>
    </row>
    <row r="31" spans="1:25" ht="15.75" thickBot="1">
      <c r="A31" s="38"/>
      <c r="B31" s="130"/>
      <c r="C31" s="131"/>
      <c r="D31" s="14" t="s">
        <v>5</v>
      </c>
      <c r="E31" s="34">
        <v>26</v>
      </c>
      <c r="F31" s="34">
        <v>27</v>
      </c>
      <c r="G31" s="15">
        <v>28</v>
      </c>
      <c r="H31" s="16">
        <v>29</v>
      </c>
      <c r="I31" s="16">
        <v>30</v>
      </c>
      <c r="J31" s="16"/>
      <c r="K31" s="16"/>
      <c r="L31" s="16"/>
      <c r="M31" s="16"/>
      <c r="N31" s="16"/>
      <c r="O31" s="16"/>
      <c r="P31" s="16"/>
      <c r="Q31" s="16"/>
      <c r="R31" s="16"/>
      <c r="S31" s="73"/>
      <c r="T31" s="17"/>
      <c r="U31" s="17"/>
      <c r="V31" s="109"/>
      <c r="W31" s="109"/>
      <c r="X31" s="109"/>
      <c r="Y31" s="110"/>
    </row>
    <row r="32" spans="1:25" ht="15.75" thickBot="1">
      <c r="A32" s="12">
        <v>233</v>
      </c>
      <c r="B32" s="31" t="s">
        <v>98</v>
      </c>
      <c r="C32" s="13" t="s">
        <v>412</v>
      </c>
      <c r="D32" s="19" t="s">
        <v>7</v>
      </c>
      <c r="E32" s="25">
        <v>17</v>
      </c>
      <c r="F32" s="36">
        <v>17.5</v>
      </c>
      <c r="G32" s="20">
        <v>18.5</v>
      </c>
      <c r="H32" s="21">
        <v>19</v>
      </c>
      <c r="I32" s="21">
        <v>20</v>
      </c>
      <c r="J32" s="21"/>
      <c r="K32" s="25"/>
      <c r="L32" s="25"/>
      <c r="M32" s="25"/>
      <c r="N32" s="25"/>
      <c r="O32" s="25"/>
      <c r="P32" s="25"/>
      <c r="Q32" s="25"/>
      <c r="R32" s="25"/>
      <c r="S32" s="86"/>
      <c r="T32" s="23" t="s">
        <v>227</v>
      </c>
      <c r="U32" s="48">
        <f>VLOOKUP(A32,Лист1!$B$1:$C$230,2,FALSE)</f>
        <v>1345.59828</v>
      </c>
      <c r="V32" s="109" t="str">
        <f>CONCATENATE(D32," ",E32," ",F32," ",G32," ",H32," ",I32," ",J32," ",K32," ",L32," ",M32," ",N32," ",O32," ",P32," ",Q32," ",R32)</f>
        <v>Длина стельки 17 17,5 18,5 19 20         </v>
      </c>
      <c r="W32" s="109" t="str">
        <f>CONCATENATE("Размеры"," ",E31," ",F31," ",G31," ",H31," ",I31," ",J31," ",K31," ",L31," ",M31," ",N31," ",O31," ",P31," ",Q31," ",R31,S31)</f>
        <v>Размеры 26 27 28 29 30         </v>
      </c>
      <c r="X32" s="109" t="str">
        <f>CONCATENATE("Цвет"," ",T32," ","Цена по курсу 58 руб"," ",U32,"руб")</f>
        <v>Цвет черный с желтым Цена по курсу 58 руб 1345,59828руб</v>
      </c>
      <c r="Y32" s="110"/>
    </row>
    <row r="33" spans="1:25" ht="15.75" thickBot="1">
      <c r="A33" s="38"/>
      <c r="B33" s="130"/>
      <c r="C33" s="131"/>
      <c r="D33" s="14" t="s">
        <v>5</v>
      </c>
      <c r="E33" s="34"/>
      <c r="F33" s="34"/>
      <c r="G33" s="15"/>
      <c r="H33" s="16"/>
      <c r="I33" s="16"/>
      <c r="J33" s="16"/>
      <c r="K33" s="16">
        <v>32</v>
      </c>
      <c r="L33" s="16">
        <v>33</v>
      </c>
      <c r="M33" s="16">
        <v>34</v>
      </c>
      <c r="N33" s="16">
        <v>35</v>
      </c>
      <c r="O33" s="16">
        <v>36</v>
      </c>
      <c r="P33" s="16">
        <v>37</v>
      </c>
      <c r="Q33" s="16">
        <v>38</v>
      </c>
      <c r="R33" s="16">
        <v>39</v>
      </c>
      <c r="S33" s="73"/>
      <c r="T33" s="17"/>
      <c r="U33" s="17"/>
      <c r="V33" s="109"/>
      <c r="W33" s="109"/>
      <c r="X33" s="109"/>
      <c r="Y33" s="110"/>
    </row>
    <row r="34" spans="1:25" ht="15.75" thickBot="1">
      <c r="A34" s="12">
        <v>235</v>
      </c>
      <c r="B34" s="31" t="s">
        <v>98</v>
      </c>
      <c r="C34" s="13" t="s">
        <v>413</v>
      </c>
      <c r="D34" s="19" t="s">
        <v>7</v>
      </c>
      <c r="E34" s="25"/>
      <c r="F34" s="36"/>
      <c r="G34" s="20"/>
      <c r="H34" s="21"/>
      <c r="I34" s="21"/>
      <c r="J34" s="21"/>
      <c r="K34" s="25">
        <v>21</v>
      </c>
      <c r="L34" s="25">
        <v>21.5</v>
      </c>
      <c r="M34" s="25">
        <v>22</v>
      </c>
      <c r="N34" s="25">
        <v>22.5</v>
      </c>
      <c r="O34" s="25">
        <v>23</v>
      </c>
      <c r="P34" s="25">
        <v>24</v>
      </c>
      <c r="Q34" s="25">
        <v>24.5</v>
      </c>
      <c r="R34" s="25">
        <v>25.5</v>
      </c>
      <c r="S34" s="86"/>
      <c r="T34" s="23" t="s">
        <v>414</v>
      </c>
      <c r="U34" s="48">
        <f>VLOOKUP(A34,Лист1!$B$1:$C$230,2,FALSE)</f>
        <v>1479.26214</v>
      </c>
      <c r="V34" s="109" t="str">
        <f>CONCATENATE(D34," ",E34," ",F34," ",G34," ",H34," ",I34," ",J34," ",K34," ",L34," ",M34," ",N34," ",O34," ",P34," ",Q34," ",R34)</f>
        <v>Длина стельки       21 21,5 22 22,5 23 24 24,5 25,5</v>
      </c>
      <c r="W34" s="109" t="str">
        <f>CONCATENATE("Размеры"," ",E33," ",F33," ",G33," ",H33," ",I33," ",J33," ",K33," ",L33," ",M33," ",N33," ",O33," ",P33," ",Q33," ",R33,S33)</f>
        <v>Размеры       32 33 34 35 36 37 38 39</v>
      </c>
      <c r="X34" s="109" t="str">
        <f>CONCATENATE("Цвет"," ",T34," ","Цена по курсу 58 руб"," ",U34,"руб")</f>
        <v>Цвет черный, темно-серый Цена по курсу 58 руб 1479,26214руб</v>
      </c>
      <c r="Y34" s="110"/>
    </row>
    <row r="35" spans="1:25" ht="15.75" thickBot="1">
      <c r="A35" s="38"/>
      <c r="B35" s="130"/>
      <c r="C35" s="131"/>
      <c r="D35" s="14" t="s">
        <v>5</v>
      </c>
      <c r="E35" s="34">
        <v>26</v>
      </c>
      <c r="F35" s="34">
        <v>27</v>
      </c>
      <c r="G35" s="15">
        <v>28</v>
      </c>
      <c r="H35" s="16">
        <v>29</v>
      </c>
      <c r="I35" s="16">
        <v>30</v>
      </c>
      <c r="J35" s="16">
        <v>31</v>
      </c>
      <c r="K35" s="16">
        <v>32</v>
      </c>
      <c r="L35" s="16">
        <v>33</v>
      </c>
      <c r="M35" s="16">
        <v>34</v>
      </c>
      <c r="N35" s="16">
        <v>35</v>
      </c>
      <c r="O35" s="16"/>
      <c r="P35" s="16"/>
      <c r="Q35" s="16"/>
      <c r="R35" s="16"/>
      <c r="S35" s="73"/>
      <c r="T35" s="17"/>
      <c r="U35" s="17"/>
      <c r="V35" s="109"/>
      <c r="W35" s="109"/>
      <c r="X35" s="109"/>
      <c r="Y35" s="110"/>
    </row>
    <row r="36" spans="1:25" ht="15.75" thickBot="1">
      <c r="A36" s="12">
        <v>236</v>
      </c>
      <c r="B36" s="31" t="s">
        <v>98</v>
      </c>
      <c r="C36" s="13" t="s">
        <v>415</v>
      </c>
      <c r="D36" s="19" t="s">
        <v>7</v>
      </c>
      <c r="E36" s="25">
        <v>16.5</v>
      </c>
      <c r="F36" s="36">
        <v>17</v>
      </c>
      <c r="G36" s="20">
        <v>18</v>
      </c>
      <c r="H36" s="21">
        <v>19</v>
      </c>
      <c r="I36" s="21">
        <v>19.5</v>
      </c>
      <c r="J36" s="21">
        <v>20</v>
      </c>
      <c r="K36" s="25">
        <v>20.5</v>
      </c>
      <c r="L36" s="25">
        <v>21</v>
      </c>
      <c r="M36" s="25">
        <v>22</v>
      </c>
      <c r="N36" s="25">
        <v>22.5</v>
      </c>
      <c r="O36" s="25"/>
      <c r="P36" s="25"/>
      <c r="Q36" s="25"/>
      <c r="R36" s="25"/>
      <c r="S36" s="86"/>
      <c r="T36" s="23" t="s">
        <v>416</v>
      </c>
      <c r="U36" s="48">
        <f>VLOOKUP(A36,Лист1!$B$1:$C$230,2,FALSE)</f>
        <v>1345.59828</v>
      </c>
      <c r="V36" s="109" t="str">
        <f>CONCATENATE(D36," ",E36," ",F36," ",G36," ",H36," ",I36," ",J36," ",K36," ",L36," ",M36," ",N36," ",O36," ",P36," ",Q36," ",R36)</f>
        <v>Длина стельки 16,5 17 18 19 19,5 20 20,5 21 22 22,5    </v>
      </c>
      <c r="W36" s="109" t="str">
        <f>CONCATENATE("Размеры"," ",E35," ",F35," ",G35," ",H35," ",I35," ",J35," ",K35," ",L35," ",M35," ",N35," ",O35," ",P35," ",Q35," ",R35,S35)</f>
        <v>Размеры 26 27 28 29 30 31 32 33 34 35    </v>
      </c>
      <c r="X36" s="109" t="str">
        <f>CONCATENATE("Цвет"," ",T36," ","Цена по курсу 58 руб"," ",U36,"руб")</f>
        <v>Цвет черный, коричневый Цена по курсу 58 руб 1345,59828руб</v>
      </c>
      <c r="Y36" s="110"/>
    </row>
    <row r="37" spans="1:25" ht="15.75" thickBot="1">
      <c r="A37" s="38"/>
      <c r="B37" s="130"/>
      <c r="C37" s="131"/>
      <c r="D37" s="14" t="s">
        <v>5</v>
      </c>
      <c r="E37" s="34">
        <v>26</v>
      </c>
      <c r="F37" s="34">
        <v>27</v>
      </c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73"/>
      <c r="T37" s="17"/>
      <c r="U37" s="17"/>
      <c r="V37" s="109"/>
      <c r="W37" s="109"/>
      <c r="X37" s="109"/>
      <c r="Y37" s="110"/>
    </row>
    <row r="38" spans="1:25" ht="15.75" thickBot="1">
      <c r="A38" s="12">
        <v>243</v>
      </c>
      <c r="B38" s="31" t="s">
        <v>98</v>
      </c>
      <c r="C38" s="13" t="s">
        <v>417</v>
      </c>
      <c r="D38" s="19" t="s">
        <v>7</v>
      </c>
      <c r="E38" s="25">
        <v>17</v>
      </c>
      <c r="F38" s="36">
        <v>17.5</v>
      </c>
      <c r="G38" s="20"/>
      <c r="H38" s="21"/>
      <c r="I38" s="21"/>
      <c r="J38" s="21"/>
      <c r="K38" s="25"/>
      <c r="L38" s="25"/>
      <c r="M38" s="25"/>
      <c r="N38" s="25"/>
      <c r="O38" s="25"/>
      <c r="P38" s="25"/>
      <c r="Q38" s="25"/>
      <c r="R38" s="25"/>
      <c r="S38" s="86"/>
      <c r="T38" s="28" t="s">
        <v>91</v>
      </c>
      <c r="U38" s="48">
        <f>VLOOKUP(A38,Лист1!$B$1:$C$230,2,FALSE)</f>
        <v>1588.62348</v>
      </c>
      <c r="V38" s="109" t="str">
        <f>CONCATENATE(D38," ",E38," ",F38," ",G38," ",H38," ",I38," ",J38," ",K38," ",L38," ",M38," ",N38," ",O38," ",P38," ",Q38," ",R38)</f>
        <v>Длина стельки 17 17,5            </v>
      </c>
      <c r="W38" s="109" t="str">
        <f>CONCATENATE("Размеры"," ",E37," ",F37," ",G37," ",H37," ",I37," ",J37," ",K37," ",L37," ",M37," ",N37," ",O37," ",P37," ",Q37," ",R37,S37)</f>
        <v>Размеры 26 27            </v>
      </c>
      <c r="X38" s="109" t="str">
        <f>CONCATENATE("Цвет"," ",T38," ","Цена по курсу 58 руб"," ",U38,"руб")</f>
        <v>Цвет черный Цена по курсу 58 руб 1588,62348руб</v>
      </c>
      <c r="Y38" s="110"/>
    </row>
    <row r="39" spans="1:25" ht="15.75" thickBot="1">
      <c r="A39" s="38"/>
      <c r="B39" s="130"/>
      <c r="C39" s="131"/>
      <c r="D39" s="14" t="s">
        <v>5</v>
      </c>
      <c r="E39" s="34">
        <v>26</v>
      </c>
      <c r="F39" s="34">
        <v>27</v>
      </c>
      <c r="G39" s="15">
        <v>28</v>
      </c>
      <c r="H39" s="16">
        <v>29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73"/>
      <c r="T39" s="17"/>
      <c r="U39" s="17"/>
      <c r="V39" s="109"/>
      <c r="W39" s="109"/>
      <c r="X39" s="109"/>
      <c r="Y39" s="110"/>
    </row>
    <row r="40" spans="1:25" ht="15.75" thickBot="1">
      <c r="A40" s="171">
        <v>274</v>
      </c>
      <c r="B40" s="87" t="s">
        <v>98</v>
      </c>
      <c r="C40" s="13" t="s">
        <v>457</v>
      </c>
      <c r="D40" s="19" t="s">
        <v>7</v>
      </c>
      <c r="E40" s="36">
        <v>17</v>
      </c>
      <c r="F40" s="20">
        <v>17.5</v>
      </c>
      <c r="G40" s="21">
        <v>18.5</v>
      </c>
      <c r="H40" s="21">
        <v>19</v>
      </c>
      <c r="I40" s="21"/>
      <c r="J40" s="21"/>
      <c r="K40" s="25"/>
      <c r="L40" s="25"/>
      <c r="M40" s="25"/>
      <c r="N40" s="25"/>
      <c r="O40" s="25"/>
      <c r="P40" s="25"/>
      <c r="Q40" s="25"/>
      <c r="R40" s="25"/>
      <c r="S40" s="86"/>
      <c r="T40" s="28" t="s">
        <v>204</v>
      </c>
      <c r="U40" s="48">
        <f>VLOOKUP(A40,Лист1!$B$1:$C$300,2,FALSE)</f>
        <v>1710.13608</v>
      </c>
      <c r="V40" s="109" t="str">
        <f>CONCATENATE(D40," ",E40," ",F40," ",G40," ",H40," ",I40," ",J40," ",K40," ",L40," ",M40," ",N40," ",O40," ",P40," ",Q40," ",R40)</f>
        <v>Длина стельки 17 17,5 18,5 19          </v>
      </c>
      <c r="W40" s="109" t="str">
        <f>CONCATENATE("Размеры"," ",E39," ",F39," ",G39," ",H39," ",I39," ",J39," ",K39," ",L39," ",M39," ",N39," ",O39," ",P39," ",Q39," ",R39,S39)</f>
        <v>Размеры 26 27 28 29          </v>
      </c>
      <c r="X40" s="109" t="str">
        <f>CONCATENATE("Цвет"," ",T40," ","Цена по курсу 58 руб"," ",U40,"руб")</f>
        <v>Цвет фиолетовый Цена по курсу 58 руб 1710,13608руб</v>
      </c>
      <c r="Y40" s="110"/>
    </row>
    <row r="41" spans="1:25" ht="15.75" thickBot="1">
      <c r="A41" s="171"/>
      <c r="B41" s="87"/>
      <c r="C41" s="13"/>
      <c r="D41" s="14" t="s">
        <v>5</v>
      </c>
      <c r="E41" s="34">
        <v>26</v>
      </c>
      <c r="F41" s="34">
        <v>27</v>
      </c>
      <c r="G41" s="15">
        <v>28</v>
      </c>
      <c r="H41" s="16"/>
      <c r="I41" s="16">
        <v>30</v>
      </c>
      <c r="J41" s="16">
        <v>31</v>
      </c>
      <c r="K41" s="16">
        <v>32</v>
      </c>
      <c r="L41" s="16"/>
      <c r="M41" s="16"/>
      <c r="N41" s="16"/>
      <c r="O41" s="16"/>
      <c r="P41" s="16"/>
      <c r="Q41" s="16"/>
      <c r="R41" s="16"/>
      <c r="S41" s="73"/>
      <c r="T41" s="17"/>
      <c r="U41" s="17"/>
      <c r="V41" s="109"/>
      <c r="W41" s="109"/>
      <c r="X41" s="109"/>
      <c r="Y41" s="110"/>
    </row>
    <row r="42" spans="1:25" ht="24" customHeight="1" thickBot="1">
      <c r="A42" s="171">
        <v>275</v>
      </c>
      <c r="B42" s="87" t="s">
        <v>98</v>
      </c>
      <c r="C42" s="13" t="s">
        <v>458</v>
      </c>
      <c r="D42" s="19" t="s">
        <v>7</v>
      </c>
      <c r="E42" s="25">
        <v>16.5</v>
      </c>
      <c r="F42" s="36">
        <v>17.5</v>
      </c>
      <c r="G42" s="20">
        <v>18</v>
      </c>
      <c r="H42" s="21"/>
      <c r="I42" s="21">
        <v>19.2</v>
      </c>
      <c r="J42" s="21">
        <v>20</v>
      </c>
      <c r="K42" s="25">
        <v>20.5</v>
      </c>
      <c r="L42" s="25"/>
      <c r="M42" s="25"/>
      <c r="N42" s="25"/>
      <c r="O42" s="25"/>
      <c r="P42" s="25"/>
      <c r="Q42" s="25"/>
      <c r="R42" s="25"/>
      <c r="S42" s="86"/>
      <c r="T42" s="28" t="s">
        <v>459</v>
      </c>
      <c r="U42" s="48">
        <f>VLOOKUP(A42,Лист1!$B$1:$C$300,2,FALSE)</f>
        <v>1275.1623000000002</v>
      </c>
      <c r="V42" s="109" t="str">
        <f>CONCATENATE(D42," ",E42," ",F42," ",G42," ",H42," ",I42," ",J42," ",K42," ",L42," ",M42," ",N42," ",O42," ",P42," ",Q42," ",R42)</f>
        <v>Длина стельки 16,5 17,5 18  19,2 20 20,5       </v>
      </c>
      <c r="W42" s="109" t="str">
        <f>CONCATENATE("Размеры"," ",E41," ",F41," ",G41," ",H41," ",I41," ",J41," ",K41," ",L41," ",M41," ",N41," ",O41," ",P41," ",Q41," ",R41,S41)</f>
        <v>Размеры 26 27 28  30 31 32       </v>
      </c>
      <c r="X42" s="109" t="str">
        <f>CONCATENATE("Цвет"," ",T42," ","Цена по курсу 58 руб"," ",U42,"руб")</f>
        <v>Цвет темно-синий, коричневый, черный Цена по курсу 58 руб 1275,1623руб</v>
      </c>
      <c r="Y42" s="110"/>
    </row>
    <row r="43" spans="1:25" ht="15.75" thickBot="1">
      <c r="A43" s="171"/>
      <c r="B43" s="87"/>
      <c r="C43" s="13"/>
      <c r="D43" s="14" t="s">
        <v>5</v>
      </c>
      <c r="E43" s="34"/>
      <c r="F43" s="34"/>
      <c r="G43" s="15"/>
      <c r="H43" s="16"/>
      <c r="I43" s="16"/>
      <c r="J43" s="16">
        <v>31</v>
      </c>
      <c r="K43" s="16">
        <v>32</v>
      </c>
      <c r="L43" s="16"/>
      <c r="M43" s="16"/>
      <c r="N43" s="16">
        <v>35</v>
      </c>
      <c r="O43" s="16"/>
      <c r="P43" s="16"/>
      <c r="Q43" s="16"/>
      <c r="R43" s="16"/>
      <c r="S43" s="73"/>
      <c r="T43" s="17"/>
      <c r="U43" s="17"/>
      <c r="V43" s="109"/>
      <c r="W43" s="109"/>
      <c r="X43" s="109"/>
      <c r="Y43" s="110"/>
    </row>
    <row r="44" spans="1:25" ht="30.75" thickBot="1">
      <c r="A44" s="171">
        <v>276</v>
      </c>
      <c r="B44" s="87" t="s">
        <v>98</v>
      </c>
      <c r="C44" s="13" t="s">
        <v>457</v>
      </c>
      <c r="D44" s="19" t="s">
        <v>7</v>
      </c>
      <c r="E44" s="25"/>
      <c r="F44" s="36"/>
      <c r="G44" s="20"/>
      <c r="H44" s="21"/>
      <c r="I44" s="21"/>
      <c r="J44" s="21">
        <v>20.5</v>
      </c>
      <c r="K44" s="25">
        <v>21</v>
      </c>
      <c r="L44" s="25"/>
      <c r="M44" s="25"/>
      <c r="N44" s="25">
        <v>22.5</v>
      </c>
      <c r="O44" s="25"/>
      <c r="P44" s="25"/>
      <c r="Q44" s="25"/>
      <c r="R44" s="25"/>
      <c r="S44" s="86"/>
      <c r="T44" s="28" t="s">
        <v>414</v>
      </c>
      <c r="U44" s="48">
        <f>VLOOKUP(A44,Лист1!$B$1:$C$300,2,FALSE)</f>
        <v>1953.16128</v>
      </c>
      <c r="V44" s="109" t="str">
        <f>CONCATENATE(D44," ",E44," ",F44," ",G44," ",H44," ",I44," ",J44," ",K44," ",L44," ",M44," ",N44," ",O44," ",P44," ",Q44," ",R44)</f>
        <v>Длина стельки      20,5 21   22,5    </v>
      </c>
      <c r="W44" s="109" t="str">
        <f>CONCATENATE("Размеры"," ",E43," ",F43," ",G43," ",H43," ",I43," ",J43," ",K43," ",L43," ",M43," ",N43," ",O43," ",P43," ",Q43," ",R43,S43)</f>
        <v>Размеры      31 32   35    </v>
      </c>
      <c r="X44" s="109" t="str">
        <f>CONCATENATE("Цвет"," ",T44," ","Цена по курсу 58 руб"," ",U44,"руб")</f>
        <v>Цвет черный, темно-серый Цена по курсу 58 руб 1953,16128руб</v>
      </c>
      <c r="Y44" s="110"/>
    </row>
    <row r="45" spans="1:25" ht="15.75" thickBot="1">
      <c r="A45" s="171"/>
      <c r="B45" s="87"/>
      <c r="C45" s="13"/>
      <c r="D45" s="14" t="s">
        <v>5</v>
      </c>
      <c r="E45" s="34"/>
      <c r="F45" s="34"/>
      <c r="G45" s="15"/>
      <c r="H45" s="16"/>
      <c r="I45" s="16"/>
      <c r="J45" s="16">
        <v>31</v>
      </c>
      <c r="K45" s="16">
        <v>32</v>
      </c>
      <c r="L45" s="16"/>
      <c r="M45" s="16">
        <v>34</v>
      </c>
      <c r="N45" s="16"/>
      <c r="O45" s="16"/>
      <c r="P45" s="16"/>
      <c r="Q45" s="16"/>
      <c r="R45" s="16"/>
      <c r="S45" s="73"/>
      <c r="T45" s="17"/>
      <c r="U45" s="17"/>
      <c r="V45" s="109"/>
      <c r="W45" s="109"/>
      <c r="X45" s="109"/>
      <c r="Y45" s="110"/>
    </row>
    <row r="46" spans="1:25" ht="15.75" thickBot="1">
      <c r="A46" s="171">
        <v>277</v>
      </c>
      <c r="B46" s="87" t="s">
        <v>98</v>
      </c>
      <c r="C46" s="13" t="s">
        <v>460</v>
      </c>
      <c r="D46" s="19" t="s">
        <v>7</v>
      </c>
      <c r="E46" s="25"/>
      <c r="F46" s="36"/>
      <c r="G46" s="20"/>
      <c r="H46" s="21"/>
      <c r="I46" s="21"/>
      <c r="J46" s="21">
        <v>20.5</v>
      </c>
      <c r="K46" s="25">
        <v>21</v>
      </c>
      <c r="L46" s="25"/>
      <c r="M46" s="25">
        <v>22</v>
      </c>
      <c r="N46" s="25"/>
      <c r="O46" s="25"/>
      <c r="P46" s="25"/>
      <c r="Q46" s="25"/>
      <c r="R46" s="25"/>
      <c r="S46" s="86"/>
      <c r="T46" s="28" t="s">
        <v>91</v>
      </c>
      <c r="U46" s="48">
        <f>VLOOKUP(A46,Лист1!$B$1:$C$300,2,FALSE)</f>
        <v>944.6067</v>
      </c>
      <c r="V46" s="109" t="str">
        <f>CONCATENATE(D46," ",E46," ",F46," ",G46," ",H46," ",I46," ",J46," ",K46," ",L46," ",M46," ",N46," ",O46," ",P46," ",Q46," ",R46)</f>
        <v>Длина стельки      20,5 21  22     </v>
      </c>
      <c r="W46" s="109" t="str">
        <f>CONCATENATE("Размеры"," ",E45," ",F45," ",G45," ",H45," ",I45," ",J45," ",K45," ",L45," ",M45," ",N45," ",O45," ",P45," ",Q45," ",R45,S45)</f>
        <v>Размеры      31 32  34     </v>
      </c>
      <c r="X46" s="109" t="str">
        <f>CONCATENATE("Цвет"," ",T46," ","Цена по курсу 58 руб"," ",U46,"руб")</f>
        <v>Цвет черный Цена по курсу 58 руб 944,6067руб</v>
      </c>
      <c r="Y46" s="110"/>
    </row>
  </sheetData>
  <sheetProtection/>
  <autoFilter ref="A1:R46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16"/>
  <sheetViews>
    <sheetView zoomScalePageLayoutView="0" workbookViewId="0" topLeftCell="A1">
      <pane xSplit="4" ySplit="3" topLeftCell="Q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X10" sqref="X10"/>
    </sheetView>
  </sheetViews>
  <sheetFormatPr defaultColWidth="9.140625" defaultRowHeight="15"/>
  <cols>
    <col min="2" max="2" width="12.57421875" style="0" customWidth="1"/>
    <col min="3" max="3" width="65.7109375" style="0" customWidth="1"/>
    <col min="4" max="4" width="12.140625" style="0" customWidth="1"/>
    <col min="5" max="5" width="5.57421875" style="0" customWidth="1"/>
    <col min="6" max="6" width="4.421875" style="0" customWidth="1"/>
    <col min="7" max="7" width="4.8515625" style="0" customWidth="1"/>
    <col min="8" max="9" width="5.28125" style="0" customWidth="1"/>
    <col min="10" max="18" width="4.28125" style="0" customWidth="1"/>
    <col min="19" max="19" width="29.8515625" style="0" customWidth="1"/>
    <col min="20" max="20" width="21.8515625" style="0" customWidth="1"/>
    <col min="21" max="21" width="25.421875" style="0" hidden="1" customWidth="1"/>
    <col min="22" max="22" width="15.00390625" style="0" hidden="1" customWidth="1"/>
    <col min="23" max="23" width="9.140625" style="0" hidden="1" customWidth="1"/>
    <col min="24" max="24" width="18.00390625" style="0" customWidth="1"/>
  </cols>
  <sheetData>
    <row r="1" spans="1:20" ht="48" thickBot="1">
      <c r="A1" s="1" t="s">
        <v>0</v>
      </c>
      <c r="B1" s="2" t="s">
        <v>1</v>
      </c>
      <c r="C1" s="3" t="s">
        <v>2</v>
      </c>
      <c r="D1" s="4"/>
      <c r="E1" s="33"/>
      <c r="F1" s="33"/>
      <c r="G1" s="5"/>
      <c r="H1" s="6" t="s">
        <v>3</v>
      </c>
      <c r="I1" s="6"/>
      <c r="J1" s="6"/>
      <c r="K1" s="6"/>
      <c r="L1" s="6"/>
      <c r="M1" s="6"/>
      <c r="N1" s="6"/>
      <c r="O1" s="6"/>
      <c r="P1" s="6"/>
      <c r="Q1" s="6"/>
      <c r="R1" s="6"/>
      <c r="S1" s="7" t="s">
        <v>4</v>
      </c>
      <c r="T1" s="42" t="str">
        <f>'Мальчики Осень-Зима'!U1</f>
        <v>Цена по
 курсу 65 руб</v>
      </c>
    </row>
    <row r="2" spans="1:20" ht="15.75" thickBot="1">
      <c r="A2" s="8" t="s">
        <v>6</v>
      </c>
      <c r="B2" s="11"/>
      <c r="C2" s="9"/>
      <c r="D2" s="9"/>
      <c r="E2" s="10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"/>
      <c r="T2" s="11"/>
    </row>
    <row r="3" spans="1:20" ht="15.75" thickBot="1">
      <c r="A3" s="12"/>
      <c r="B3" s="31"/>
      <c r="C3" s="13"/>
      <c r="D3" s="14" t="s">
        <v>5</v>
      </c>
      <c r="E3" s="34">
        <v>26</v>
      </c>
      <c r="F3" s="34">
        <v>27</v>
      </c>
      <c r="G3" s="15">
        <v>28</v>
      </c>
      <c r="H3" s="16">
        <v>29</v>
      </c>
      <c r="I3" s="16">
        <v>30</v>
      </c>
      <c r="J3" s="16">
        <v>31</v>
      </c>
      <c r="K3" s="16">
        <v>32</v>
      </c>
      <c r="L3" s="16">
        <v>33</v>
      </c>
      <c r="M3" s="16">
        <v>34</v>
      </c>
      <c r="N3" s="16">
        <v>35</v>
      </c>
      <c r="O3" s="16">
        <v>36</v>
      </c>
      <c r="P3" s="16">
        <v>37</v>
      </c>
      <c r="Q3" s="16">
        <v>38</v>
      </c>
      <c r="R3" s="16">
        <v>39</v>
      </c>
      <c r="S3" s="17"/>
      <c r="T3" s="17"/>
    </row>
    <row r="4" spans="1:23" ht="21.75" customHeight="1" thickBot="1">
      <c r="A4" s="12">
        <v>130</v>
      </c>
      <c r="B4" s="31" t="s">
        <v>77</v>
      </c>
      <c r="C4" s="13" t="s">
        <v>78</v>
      </c>
      <c r="D4" s="19" t="s">
        <v>7</v>
      </c>
      <c r="E4" s="25">
        <v>16</v>
      </c>
      <c r="F4" s="36">
        <v>16.5</v>
      </c>
      <c r="G4" s="20">
        <v>17</v>
      </c>
      <c r="H4" s="21">
        <v>17.6</v>
      </c>
      <c r="I4" s="21">
        <v>18.2</v>
      </c>
      <c r="J4" s="21">
        <v>19</v>
      </c>
      <c r="K4" s="25">
        <v>19.5</v>
      </c>
      <c r="L4" s="25">
        <v>20.2</v>
      </c>
      <c r="M4" s="25">
        <v>21.2</v>
      </c>
      <c r="N4" s="25">
        <v>21.8</v>
      </c>
      <c r="O4" s="25">
        <v>22.3</v>
      </c>
      <c r="P4" s="25">
        <v>23</v>
      </c>
      <c r="Q4" s="25">
        <v>23.5</v>
      </c>
      <c r="R4" s="25">
        <v>24</v>
      </c>
      <c r="S4" s="43" t="s">
        <v>79</v>
      </c>
      <c r="T4" s="46">
        <f>VLOOKUP(A4,Лист1!$B$1:$C$66,2,FALSE)</f>
        <v>1440.59088</v>
      </c>
      <c r="U4" t="str">
        <f>CONCATENATE(D4," ",E4," ",F4," ",G4," ",H4," ",I4," ",J4," ",K4," ",L4," ",M4," ",N4," ",O4," ",P4," ",Q4," ",R4)</f>
        <v>Длина стельки 16 16,5 17 17,6 18,2 19 19,5 20,2 21,2 21,8 22,3 23 23,5 24</v>
      </c>
      <c r="V4" t="str">
        <f>CONCATENATE("Размеры"," ",E3," ",F3," ",G3," ",H3," ",I3," ",J3," ",K3," ",L3," ",M3," ",N3," ",O3," ",P3," ",Q3," ",R3)</f>
        <v>Размеры 26 27 28 29 30 31 32 33 34 35 36 37 38 39</v>
      </c>
      <c r="W4" t="str">
        <f>CONCATENATE("Цвет"," ",S4," ","Цена по курсу 58 руб"," ",T4,"руб")</f>
        <v>Цвет белый, розовый, черный Цена по курсу 58 руб 1440,59088руб</v>
      </c>
    </row>
    <row r="5" spans="1:20" ht="15.75" thickBot="1">
      <c r="A5" s="12"/>
      <c r="B5" s="31"/>
      <c r="C5" s="13"/>
      <c r="D5" s="14" t="s">
        <v>5</v>
      </c>
      <c r="E5" s="34">
        <v>26</v>
      </c>
      <c r="F5" s="34">
        <v>27</v>
      </c>
      <c r="G5" s="15">
        <v>28</v>
      </c>
      <c r="H5" s="16">
        <v>29</v>
      </c>
      <c r="I5" s="16">
        <v>30</v>
      </c>
      <c r="J5" s="16">
        <v>31</v>
      </c>
      <c r="K5" s="16">
        <v>32</v>
      </c>
      <c r="L5" s="16">
        <v>33</v>
      </c>
      <c r="M5" s="16">
        <v>34</v>
      </c>
      <c r="N5" s="16">
        <v>35</v>
      </c>
      <c r="O5" s="16">
        <v>36</v>
      </c>
      <c r="P5" s="16">
        <v>37</v>
      </c>
      <c r="Q5" s="16">
        <v>38</v>
      </c>
      <c r="R5" s="16">
        <v>39</v>
      </c>
      <c r="S5" s="17"/>
      <c r="T5" s="17"/>
    </row>
    <row r="6" spans="1:23" ht="43.5" customHeight="1" thickBot="1">
      <c r="A6" s="12">
        <v>131</v>
      </c>
      <c r="B6" s="31" t="s">
        <v>80</v>
      </c>
      <c r="C6" s="13" t="s">
        <v>81</v>
      </c>
      <c r="D6" s="19" t="s">
        <v>7</v>
      </c>
      <c r="E6" s="25">
        <v>16.2</v>
      </c>
      <c r="F6" s="36">
        <v>16.8</v>
      </c>
      <c r="G6" s="20">
        <v>17.6</v>
      </c>
      <c r="H6" s="21">
        <v>18</v>
      </c>
      <c r="I6" s="21">
        <v>18.5</v>
      </c>
      <c r="J6" s="21">
        <v>19</v>
      </c>
      <c r="K6" s="25">
        <v>19.8</v>
      </c>
      <c r="L6" s="25">
        <v>20.3</v>
      </c>
      <c r="M6" s="25">
        <v>21.3</v>
      </c>
      <c r="N6" s="25">
        <v>22</v>
      </c>
      <c r="O6" s="25">
        <v>22.4</v>
      </c>
      <c r="P6" s="25"/>
      <c r="Q6" s="25"/>
      <c r="R6" s="25"/>
      <c r="S6" s="43" t="s">
        <v>112</v>
      </c>
      <c r="T6" s="46">
        <f>VLOOKUP(A6,Лист1!$B$1:$C$66,2,FALSE)</f>
        <v>1161.1119</v>
      </c>
      <c r="U6" t="str">
        <f>CONCATENATE(D6," ",E6," ",F6," ",G6," ",H6," ",I6," ",J6," ",K6," ",L6," ",M6," ",N6," ",O6," ",P6," ",Q6," ",R6)</f>
        <v>Длина стельки 16,2 16,8 17,6 18 18,5 19 19,8 20,3 21,3 22 22,4   </v>
      </c>
      <c r="V6" t="str">
        <f>CONCATENATE("Размеры"," ",E5," ",F5," ",G5," ",H5," ",I5," ",J5," ",K5," ",L5," ",M5," ",N5," ",O5," ",P5," ",Q5," ",R5)</f>
        <v>Размеры 26 27 28 29 30 31 32 33 34 35 36 37 38 39</v>
      </c>
      <c r="W6" t="str">
        <f>CONCATENATE("Цвет"," ",S6," ","Цена по курсу 58 руб"," ",T6,"руб")</f>
        <v>Цвет белый, нежно-розовый, 
ярко-розовый, черный, бордовый Цена по курсу 58 руб 1161,1119руб</v>
      </c>
    </row>
    <row r="7" spans="1:20" ht="15.75" thickBot="1">
      <c r="A7" s="12"/>
      <c r="B7" s="31"/>
      <c r="C7" s="13"/>
      <c r="D7" s="14" t="s">
        <v>5</v>
      </c>
      <c r="E7" s="34">
        <v>26</v>
      </c>
      <c r="F7" s="34">
        <v>27</v>
      </c>
      <c r="G7" s="15">
        <v>28</v>
      </c>
      <c r="H7" s="16">
        <v>29</v>
      </c>
      <c r="I7" s="16">
        <v>30</v>
      </c>
      <c r="J7" s="16">
        <v>31</v>
      </c>
      <c r="K7" s="16">
        <v>32</v>
      </c>
      <c r="L7" s="16">
        <v>33</v>
      </c>
      <c r="M7" s="16">
        <v>34</v>
      </c>
      <c r="N7" s="16">
        <v>35</v>
      </c>
      <c r="O7" s="16">
        <v>36</v>
      </c>
      <c r="P7" s="16"/>
      <c r="Q7" s="16"/>
      <c r="R7" s="16"/>
      <c r="S7" s="17"/>
      <c r="T7" s="17"/>
    </row>
    <row r="8" spans="1:23" ht="21.75" customHeight="1" thickBot="1">
      <c r="A8" s="12">
        <v>132</v>
      </c>
      <c r="B8" s="31" t="s">
        <v>82</v>
      </c>
      <c r="C8" s="13" t="s">
        <v>81</v>
      </c>
      <c r="D8" s="19" t="s">
        <v>7</v>
      </c>
      <c r="E8" s="25">
        <v>16.4</v>
      </c>
      <c r="F8" s="36">
        <v>17</v>
      </c>
      <c r="G8" s="20">
        <v>17.5</v>
      </c>
      <c r="H8" s="21">
        <v>18</v>
      </c>
      <c r="I8" s="21">
        <v>18.5</v>
      </c>
      <c r="J8" s="21">
        <v>19.5</v>
      </c>
      <c r="K8" s="25">
        <v>20</v>
      </c>
      <c r="L8" s="25">
        <v>20.6</v>
      </c>
      <c r="M8" s="25">
        <v>21.5</v>
      </c>
      <c r="N8" s="25">
        <v>22</v>
      </c>
      <c r="O8" s="25">
        <v>22.5</v>
      </c>
      <c r="P8" s="25"/>
      <c r="Q8" s="25"/>
      <c r="R8" s="25"/>
      <c r="S8" s="43" t="s">
        <v>83</v>
      </c>
      <c r="T8" s="46">
        <f>VLOOKUP(A8,Лист1!$B$1:$C$66,2,FALSE)</f>
        <v>1173.2631599999997</v>
      </c>
      <c r="U8" t="str">
        <f>CONCATENATE(D8," ",E8," ",F8," ",G8," ",H8," ",I8," ",J8," ",K8," ",L8," ",M8," ",N8," ",O8," ",P8," ",Q8," ",R8)</f>
        <v>Длина стельки 16,4 17 17,5 18 18,5 19,5 20 20,6 21,5 22 22,5   </v>
      </c>
      <c r="V8" t="str">
        <f>CONCATENATE("Размеры"," ",E7," ",F7," ",G7," ",H7," ",I7," ",J7," ",K7," ",L7," ",M7," ",N7," ",O7," ",P7," ",Q7," ",R7)</f>
        <v>Размеры 26 27 28 29 30 31 32 33 34 35 36   </v>
      </c>
      <c r="W8" t="str">
        <f>CONCATENATE("Цвет"," ",S8," ","Цена по курсу 58 руб"," ",T8,"руб")</f>
        <v>Цвет белый, красный, черный Цена по курсу 58 руб 1173,26316руб</v>
      </c>
    </row>
    <row r="9" spans="1:20" ht="15.75" thickBot="1">
      <c r="A9" s="12"/>
      <c r="B9" s="31"/>
      <c r="C9" s="13"/>
      <c r="D9" s="14" t="s">
        <v>5</v>
      </c>
      <c r="E9" s="34">
        <v>26</v>
      </c>
      <c r="F9" s="34">
        <v>27</v>
      </c>
      <c r="G9" s="15">
        <v>28</v>
      </c>
      <c r="H9" s="16">
        <v>29</v>
      </c>
      <c r="I9" s="16">
        <v>30</v>
      </c>
      <c r="J9" s="16">
        <v>31</v>
      </c>
      <c r="K9" s="16">
        <v>32</v>
      </c>
      <c r="L9" s="16">
        <v>33</v>
      </c>
      <c r="M9" s="16">
        <v>34</v>
      </c>
      <c r="N9" s="16">
        <v>35</v>
      </c>
      <c r="O9" s="16">
        <v>36</v>
      </c>
      <c r="P9" s="16"/>
      <c r="Q9" s="16"/>
      <c r="R9" s="16"/>
      <c r="S9" s="17"/>
      <c r="T9" s="17"/>
    </row>
    <row r="10" spans="1:23" ht="27.75" customHeight="1" thickBot="1">
      <c r="A10" s="12">
        <v>133</v>
      </c>
      <c r="B10" s="31" t="s">
        <v>84</v>
      </c>
      <c r="C10" s="13" t="s">
        <v>85</v>
      </c>
      <c r="D10" s="19" t="s">
        <v>7</v>
      </c>
      <c r="E10" s="25">
        <v>16.5</v>
      </c>
      <c r="F10" s="36">
        <v>17</v>
      </c>
      <c r="G10" s="20">
        <v>17.7</v>
      </c>
      <c r="H10" s="21">
        <v>18.3</v>
      </c>
      <c r="I10" s="21">
        <v>18.8</v>
      </c>
      <c r="J10" s="21">
        <v>19.5</v>
      </c>
      <c r="K10" s="25">
        <v>20.2</v>
      </c>
      <c r="L10" s="25">
        <v>20.8</v>
      </c>
      <c r="M10" s="25">
        <v>21.5</v>
      </c>
      <c r="N10" s="25">
        <v>22</v>
      </c>
      <c r="O10" s="25">
        <v>22.5</v>
      </c>
      <c r="P10" s="25"/>
      <c r="Q10" s="25"/>
      <c r="R10" s="25"/>
      <c r="S10" s="43" t="s">
        <v>86</v>
      </c>
      <c r="T10" s="46">
        <f>VLOOKUP(A10,Лист1!$B$1:$C$66,2,FALSE)</f>
        <v>1161.1119</v>
      </c>
      <c r="U10" t="str">
        <f>CONCATENATE(D10," ",E10," ",F10," ",G10," ",H10," ",I10," ",J10," ",K10," ",L10," ",M10," ",N10," ",O10," ",P10," ",Q10," ",R10)</f>
        <v>Длина стельки 16,5 17 17,7 18,3 18,8 19,5 20,2 20,8 21,5 22 22,5   </v>
      </c>
      <c r="V10" t="str">
        <f>CONCATENATE("Размеры"," ",E9," ",F9," ",G9," ",H9," ",I9," ",J9," ",K9," ",L9," ",M9," ",N9," ",O9," ",P9," ",Q9," ",R9)</f>
        <v>Размеры 26 27 28 29 30 31 32 33 34 35 36   </v>
      </c>
      <c r="W10" t="str">
        <f>CONCATENATE("Цвет"," ",S10," ","Цена по курсу 58 руб"," ",T10,"руб")</f>
        <v>Цвет нежно-розовый, ярко-розовый, черный Цена по курсу 58 руб 1161,1119руб</v>
      </c>
    </row>
    <row r="11" spans="1:20" ht="15.75" thickBot="1">
      <c r="A11" s="12"/>
      <c r="B11" s="31"/>
      <c r="C11" s="13"/>
      <c r="D11" s="14" t="s">
        <v>5</v>
      </c>
      <c r="E11" s="34">
        <v>26</v>
      </c>
      <c r="F11" s="34">
        <v>27</v>
      </c>
      <c r="G11" s="15">
        <v>28</v>
      </c>
      <c r="H11" s="16">
        <v>29</v>
      </c>
      <c r="I11" s="16">
        <v>30</v>
      </c>
      <c r="J11" s="16">
        <v>31</v>
      </c>
      <c r="K11" s="16">
        <v>32</v>
      </c>
      <c r="L11" s="16">
        <v>33</v>
      </c>
      <c r="M11" s="16">
        <v>34</v>
      </c>
      <c r="N11" s="16">
        <v>35</v>
      </c>
      <c r="O11" s="16">
        <v>36</v>
      </c>
      <c r="P11" s="16"/>
      <c r="Q11" s="16"/>
      <c r="R11" s="16"/>
      <c r="S11" s="17"/>
      <c r="T11" s="17"/>
    </row>
    <row r="12" spans="1:23" ht="21.75" customHeight="1" thickBot="1">
      <c r="A12" s="12">
        <v>134</v>
      </c>
      <c r="B12" s="31">
        <v>3606</v>
      </c>
      <c r="C12" s="13" t="s">
        <v>87</v>
      </c>
      <c r="D12" s="19" t="s">
        <v>7</v>
      </c>
      <c r="E12" s="25">
        <v>16.2</v>
      </c>
      <c r="F12" s="36">
        <v>16.7</v>
      </c>
      <c r="G12" s="20">
        <v>17.4</v>
      </c>
      <c r="H12" s="21">
        <v>18.2</v>
      </c>
      <c r="I12" s="21">
        <v>18.8</v>
      </c>
      <c r="J12" s="21">
        <v>19.2</v>
      </c>
      <c r="K12" s="25">
        <v>19.7</v>
      </c>
      <c r="L12" s="25">
        <v>20.5</v>
      </c>
      <c r="M12" s="25">
        <v>21.2</v>
      </c>
      <c r="N12" s="25">
        <v>22</v>
      </c>
      <c r="O12" s="25">
        <v>22.5</v>
      </c>
      <c r="P12" s="25"/>
      <c r="Q12" s="25"/>
      <c r="R12" s="25"/>
      <c r="S12" s="43" t="s">
        <v>88</v>
      </c>
      <c r="T12" s="46">
        <f>VLOOKUP(A12,Лист1!$B$1:$C$66,2,FALSE)</f>
        <v>1136.80938</v>
      </c>
      <c r="U12" t="str">
        <f>CONCATENATE(D12," ",E12," ",F12," ",G12," ",H12," ",I12," ",J12," ",K12," ",L12," ",M12," ",N12," ",O12," ",P12," ",Q12," ",R12)</f>
        <v>Длина стельки 16,2 16,7 17,4 18,2 18,8 19,2 19,7 20,5 21,2 22 22,5   </v>
      </c>
      <c r="V12" t="str">
        <f>CONCATENATE("Размеры"," ",E11," ",F11," ",G11," ",H11," ",I11," ",J11," ",K11," ",L11," ",M11," ",N11," ",O11," ",P11," ",Q11," ",R11)</f>
        <v>Размеры 26 27 28 29 30 31 32 33 34 35 36   </v>
      </c>
      <c r="W12" t="str">
        <f>CONCATENATE("Цвет"," ",S12," ","Цена по курсу 58 руб"," ",T12,"руб")</f>
        <v>Цвет красный, черный Цена по курсу 58 руб 1136,80938руб</v>
      </c>
    </row>
    <row r="13" spans="1:20" ht="15.75" thickBot="1">
      <c r="A13" s="12"/>
      <c r="B13" s="31"/>
      <c r="C13" s="13"/>
      <c r="D13" s="14" t="s">
        <v>5</v>
      </c>
      <c r="E13" s="34">
        <v>26</v>
      </c>
      <c r="F13" s="34">
        <v>27</v>
      </c>
      <c r="G13" s="15">
        <v>28</v>
      </c>
      <c r="H13" s="16">
        <v>29</v>
      </c>
      <c r="I13" s="16">
        <v>30</v>
      </c>
      <c r="J13" s="16">
        <v>31</v>
      </c>
      <c r="K13" s="16">
        <v>32</v>
      </c>
      <c r="L13" s="16">
        <v>33</v>
      </c>
      <c r="M13" s="16">
        <v>34</v>
      </c>
      <c r="N13" s="16">
        <v>35</v>
      </c>
      <c r="O13" s="16">
        <v>36</v>
      </c>
      <c r="P13" s="16"/>
      <c r="Q13" s="16"/>
      <c r="R13" s="16"/>
      <c r="S13" s="17"/>
      <c r="T13" s="17"/>
    </row>
    <row r="14" spans="1:23" ht="21.75" customHeight="1" thickBot="1">
      <c r="A14" s="12">
        <v>135</v>
      </c>
      <c r="B14" s="31" t="s">
        <v>89</v>
      </c>
      <c r="C14" s="13" t="s">
        <v>90</v>
      </c>
      <c r="D14" s="19" t="s">
        <v>7</v>
      </c>
      <c r="E14" s="25"/>
      <c r="F14" s="36">
        <v>16.9</v>
      </c>
      <c r="G14" s="20">
        <v>17.6</v>
      </c>
      <c r="H14" s="21">
        <v>18.1</v>
      </c>
      <c r="I14" s="21">
        <v>18.5</v>
      </c>
      <c r="J14" s="21">
        <v>19.4</v>
      </c>
      <c r="K14" s="25">
        <v>20</v>
      </c>
      <c r="L14" s="25">
        <v>20.7</v>
      </c>
      <c r="M14" s="25">
        <v>21.4</v>
      </c>
      <c r="N14" s="25">
        <v>21.8</v>
      </c>
      <c r="O14" s="25">
        <v>22.3</v>
      </c>
      <c r="P14" s="25"/>
      <c r="Q14" s="25"/>
      <c r="R14" s="25"/>
      <c r="S14" s="43" t="s">
        <v>91</v>
      </c>
      <c r="T14" s="46">
        <f>VLOOKUP(A14,Лист1!$B$1:$C$66,2,FALSE)</f>
        <v>1209.71694</v>
      </c>
      <c r="U14" t="str">
        <f>CONCATENATE(D14," ",E14," ",F14," ",G14," ",H14," ",I14," ",J14," ",K14," ",L14," ",M14," ",N14," ",O14," ",P14," ",Q14," ",R14)</f>
        <v>Длина стельки  16,9 17,6 18,1 18,5 19,4 20 20,7 21,4 21,8 22,3   </v>
      </c>
      <c r="V14" t="str">
        <f>CONCATENATE("Размеры"," ",E13," ",F13," ",G13," ",H13," ",I13," ",J13," ",K13," ",L13," ",M13," ",N13," ",O13," ",P13," ",Q13," ",R13)</f>
        <v>Размеры 26 27 28 29 30 31 32 33 34 35 36   </v>
      </c>
      <c r="W14" t="str">
        <f>CONCATENATE("Цвет"," ",S14," ","Цена по курсу 58 руб"," ",T14,"руб")</f>
        <v>Цвет черный Цена по курсу 58 руб 1209,71694руб</v>
      </c>
    </row>
    <row r="15" spans="1:20" ht="15.75" thickBot="1">
      <c r="A15" s="12"/>
      <c r="B15" s="31"/>
      <c r="C15" s="13"/>
      <c r="D15" s="14" t="s">
        <v>5</v>
      </c>
      <c r="E15" s="34">
        <v>26</v>
      </c>
      <c r="F15" s="34">
        <v>27</v>
      </c>
      <c r="G15" s="15">
        <v>28</v>
      </c>
      <c r="H15" s="16">
        <v>29</v>
      </c>
      <c r="I15" s="16">
        <v>30</v>
      </c>
      <c r="J15" s="16">
        <v>31</v>
      </c>
      <c r="K15" s="16">
        <v>32</v>
      </c>
      <c r="L15" s="16">
        <v>33</v>
      </c>
      <c r="M15" s="16">
        <v>34</v>
      </c>
      <c r="N15" s="16">
        <v>35</v>
      </c>
      <c r="O15" s="16">
        <v>36</v>
      </c>
      <c r="P15" s="16"/>
      <c r="Q15" s="16"/>
      <c r="R15" s="16"/>
      <c r="S15" s="17"/>
      <c r="T15" s="17"/>
    </row>
    <row r="16" spans="1:23" ht="21.75" customHeight="1" thickBot="1">
      <c r="A16" s="12">
        <v>136</v>
      </c>
      <c r="B16" s="31" t="s">
        <v>92</v>
      </c>
      <c r="C16" s="13" t="s">
        <v>90</v>
      </c>
      <c r="D16" s="19" t="s">
        <v>7</v>
      </c>
      <c r="E16" s="25">
        <v>16.2</v>
      </c>
      <c r="F16" s="36">
        <v>16.7</v>
      </c>
      <c r="G16" s="20">
        <v>17.5</v>
      </c>
      <c r="H16" s="21">
        <v>18</v>
      </c>
      <c r="I16" s="21">
        <v>18.5</v>
      </c>
      <c r="J16" s="21">
        <v>19.5</v>
      </c>
      <c r="K16" s="25">
        <v>20</v>
      </c>
      <c r="L16" s="25">
        <v>20.5</v>
      </c>
      <c r="M16" s="25">
        <v>21.2</v>
      </c>
      <c r="N16" s="25">
        <v>21.8</v>
      </c>
      <c r="O16" s="25">
        <v>22.5</v>
      </c>
      <c r="P16" s="25"/>
      <c r="Q16" s="25"/>
      <c r="R16" s="25"/>
      <c r="S16" s="43" t="s">
        <v>38</v>
      </c>
      <c r="T16" s="46">
        <f>VLOOKUP(A16,Лист1!$B$1:$C$66,2,FALSE)</f>
        <v>1161.1119</v>
      </c>
      <c r="U16" t="str">
        <f>CONCATENATE(D16," ",E16," ",F16," ",G16," ",H16," ",I16," ",J16," ",K16," ",L16," ",M16," ",N16," ",O16," ",P16," ",Q16," ",R16)</f>
        <v>Длина стельки 16,2 16,7 17,5 18 18,5 19,5 20 20,5 21,2 21,8 22,5   </v>
      </c>
      <c r="V16" t="str">
        <f>CONCATENATE("Размеры"," ",E15," ",F15," ",G15," ",H15," ",I15," ",J15," ",K15," ",L15," ",M15," ",N15," ",O15," ",P15," ",Q15," ",R15)</f>
        <v>Размеры 26 27 28 29 30 31 32 33 34 35 36   </v>
      </c>
      <c r="W16" t="str">
        <f>CONCATENATE("Цвет"," ",S16," ","Цена по курсу 58 руб"," ",T16,"руб")</f>
        <v>Цвет белый, розовый Цена по курсу 58 руб 1161,1119руб</v>
      </c>
    </row>
    <row r="17" spans="1:20" ht="15.75" thickBot="1">
      <c r="A17" s="12"/>
      <c r="B17" s="31"/>
      <c r="C17" s="13"/>
      <c r="D17" s="14" t="s">
        <v>5</v>
      </c>
      <c r="E17" s="34"/>
      <c r="F17" s="34"/>
      <c r="G17" s="15"/>
      <c r="H17" s="16"/>
      <c r="I17" s="16"/>
      <c r="J17" s="16"/>
      <c r="K17" s="16"/>
      <c r="L17" s="16"/>
      <c r="M17" s="16"/>
      <c r="N17" s="16">
        <v>35</v>
      </c>
      <c r="O17" s="16">
        <v>36</v>
      </c>
      <c r="P17" s="16"/>
      <c r="Q17" s="16"/>
      <c r="R17" s="16"/>
      <c r="S17" s="17"/>
      <c r="T17" s="17"/>
    </row>
    <row r="18" spans="1:23" ht="21.75" customHeight="1" thickBot="1">
      <c r="A18" s="12">
        <v>137</v>
      </c>
      <c r="B18" s="31" t="s">
        <v>93</v>
      </c>
      <c r="C18" s="13" t="s">
        <v>94</v>
      </c>
      <c r="D18" s="19" t="s">
        <v>7</v>
      </c>
      <c r="E18" s="25"/>
      <c r="F18" s="36"/>
      <c r="G18" s="20"/>
      <c r="H18" s="21"/>
      <c r="I18" s="21"/>
      <c r="J18" s="21"/>
      <c r="K18" s="25"/>
      <c r="L18" s="25"/>
      <c r="M18" s="25"/>
      <c r="N18" s="25">
        <v>22.5</v>
      </c>
      <c r="O18" s="25">
        <v>23</v>
      </c>
      <c r="P18" s="25"/>
      <c r="Q18" s="25"/>
      <c r="R18" s="25"/>
      <c r="S18" s="43" t="s">
        <v>95</v>
      </c>
      <c r="T18" s="46">
        <f>VLOOKUP(A18,Лист1!$B$1:$C$66,2,FALSE)</f>
        <v>613.9608800000001</v>
      </c>
      <c r="U18" t="str">
        <f>CONCATENATE(D18," ",E18," ",F18," ",G18," ",H18," ",I18," ",J18," ",K18," ",L18," ",M18," ",N18," ",O18," ",P18," ",Q18," ",R18)</f>
        <v>Длина стельки          22,5 23   </v>
      </c>
      <c r="V18" t="str">
        <f>CONCATENATE("Размеры"," ",E17," ",F17," ",G17," ",H17," ",I17," ",J17," ",K17," ",L17," ",M17," ",N17," ",O17," ",P17," ",Q17," ",R17)</f>
        <v>Размеры          35 36   </v>
      </c>
      <c r="W18" t="str">
        <f>CONCATENATE("Цвет"," ",S18," ","Цена по курсу 58 руб"," ",T18,"руб")</f>
        <v>Цвет бордовый, черный Цена по курсу 58 руб 613,96088руб</v>
      </c>
    </row>
    <row r="19" spans="1:20" ht="15.75" thickBot="1">
      <c r="A19" s="12"/>
      <c r="B19" s="31"/>
      <c r="C19" s="13"/>
      <c r="D19" s="14" t="s">
        <v>5</v>
      </c>
      <c r="E19" s="34">
        <v>26</v>
      </c>
      <c r="F19" s="34">
        <v>27</v>
      </c>
      <c r="G19" s="15">
        <v>28</v>
      </c>
      <c r="H19" s="16">
        <v>29</v>
      </c>
      <c r="I19" s="16">
        <v>30</v>
      </c>
      <c r="J19" s="16">
        <v>31</v>
      </c>
      <c r="K19" s="16">
        <v>32</v>
      </c>
      <c r="L19" s="16">
        <v>33</v>
      </c>
      <c r="M19" s="16">
        <v>34</v>
      </c>
      <c r="N19" s="16">
        <v>35</v>
      </c>
      <c r="O19" s="16">
        <v>36</v>
      </c>
      <c r="P19" s="16"/>
      <c r="Q19" s="16"/>
      <c r="R19" s="16"/>
      <c r="S19" s="17"/>
      <c r="T19" s="17"/>
    </row>
    <row r="20" spans="1:23" ht="21.75" customHeight="1" thickBot="1">
      <c r="A20" s="12">
        <v>138</v>
      </c>
      <c r="B20" s="31">
        <v>1808</v>
      </c>
      <c r="C20" s="13" t="s">
        <v>96</v>
      </c>
      <c r="D20" s="19" t="s">
        <v>7</v>
      </c>
      <c r="E20" s="25">
        <v>16.1</v>
      </c>
      <c r="F20" s="36">
        <v>16.6</v>
      </c>
      <c r="G20" s="20">
        <v>17.2</v>
      </c>
      <c r="H20" s="21">
        <v>17.7</v>
      </c>
      <c r="I20" s="21">
        <v>18.3</v>
      </c>
      <c r="J20" s="21">
        <v>19</v>
      </c>
      <c r="K20" s="25">
        <v>19.5</v>
      </c>
      <c r="L20" s="25">
        <v>20.5</v>
      </c>
      <c r="M20" s="25">
        <v>21.2</v>
      </c>
      <c r="N20" s="25">
        <v>21.8</v>
      </c>
      <c r="O20" s="25">
        <v>22.2</v>
      </c>
      <c r="P20" s="25"/>
      <c r="Q20" s="25"/>
      <c r="R20" s="25"/>
      <c r="S20" s="43" t="s">
        <v>97</v>
      </c>
      <c r="T20" s="46">
        <f>VLOOKUP(A20,Лист1!$B$1:$C$66,2,FALSE)</f>
        <v>1148.96064</v>
      </c>
      <c r="U20" t="str">
        <f>CONCATENATE(D20," ",E20," ",F20," ",G20," ",H20," ",I20," ",J20," ",K20," ",L20," ",M20," ",N20," ",O20," ",P20," ",Q20," ",R20)</f>
        <v>Длина стельки 16,1 16,6 17,2 17,7 18,3 19 19,5 20,5 21,2 21,8 22,2   </v>
      </c>
      <c r="V20" t="str">
        <f>CONCATENATE("Размеры"," ",E19," ",F19," ",G19," ",H19," ",I19," ",J19," ",K19," ",L19," ",M19," ",N19," ",O19," ",P19," ",Q19," ",R19)</f>
        <v>Размеры 26 27 28 29 30 31 32 33 34 35 36   </v>
      </c>
      <c r="W20" t="str">
        <f>CONCATENATE("Цвет"," ",S20," ","Цена по курсу 58 руб"," ",T20,"руб")</f>
        <v>Цвет белый, розовый, нежно-голубой, бордовый, черный Цена по курсу 58 руб 1148,96064руб</v>
      </c>
    </row>
    <row r="21" spans="1:20" ht="15.75" thickBot="1">
      <c r="A21" s="12"/>
      <c r="B21" s="31"/>
      <c r="C21" s="13"/>
      <c r="D21" s="14" t="s">
        <v>5</v>
      </c>
      <c r="E21" s="34">
        <v>26</v>
      </c>
      <c r="F21" s="34">
        <v>27</v>
      </c>
      <c r="G21" s="15">
        <v>28</v>
      </c>
      <c r="H21" s="16">
        <v>29</v>
      </c>
      <c r="I21" s="16">
        <v>30</v>
      </c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</row>
    <row r="22" spans="1:23" ht="21.75" customHeight="1" thickBot="1">
      <c r="A22" s="12">
        <v>139</v>
      </c>
      <c r="B22" s="31" t="s">
        <v>98</v>
      </c>
      <c r="C22" s="13" t="s">
        <v>99</v>
      </c>
      <c r="D22" s="19" t="s">
        <v>7</v>
      </c>
      <c r="E22" s="25">
        <v>16.2</v>
      </c>
      <c r="F22" s="36">
        <v>16.7</v>
      </c>
      <c r="G22" s="20">
        <v>17.2</v>
      </c>
      <c r="H22" s="21">
        <v>17.8</v>
      </c>
      <c r="I22" s="21">
        <v>18.4</v>
      </c>
      <c r="J22" s="21"/>
      <c r="K22" s="25"/>
      <c r="L22" s="25"/>
      <c r="M22" s="25"/>
      <c r="N22" s="25"/>
      <c r="O22" s="25"/>
      <c r="P22" s="25"/>
      <c r="Q22" s="25"/>
      <c r="R22" s="25"/>
      <c r="S22" s="43" t="s">
        <v>100</v>
      </c>
      <c r="T22" s="46">
        <f>VLOOKUP(A22,Лист1!$B$1:$C$66,2,FALSE)</f>
        <v>1161.1119</v>
      </c>
      <c r="U22" t="str">
        <f>CONCATENATE(D22," ",E22," ",F22," ",G22," ",H22," ",I22," ",J22," ",K22," ",L22," ",M22," ",N22," ",O22," ",P22," ",Q22," ",R22)</f>
        <v>Длина стельки 16,2 16,7 17,2 17,8 18,4         </v>
      </c>
      <c r="V22" t="str">
        <f>CONCATENATE("Размеры"," ",E21," ",F21," ",G21," ",H21," ",I21," ",J21," ",K21," ",L21," ",M21," ",N21," ",O21," ",P21," ",Q21," ",R21)</f>
        <v>Размеры 26 27 28 29 30         </v>
      </c>
      <c r="W22" t="str">
        <f>CONCATENATE("Цвет"," ",S22," ","Цена по курсу 58 руб"," ",T22,"руб")</f>
        <v>Цвет белый, розовый, небесно-голубой Цена по курсу 58 руб 1161,1119руб</v>
      </c>
    </row>
    <row r="23" spans="1:20" ht="15.75" thickBot="1">
      <c r="A23" s="12"/>
      <c r="B23" s="31"/>
      <c r="C23" s="13"/>
      <c r="D23" s="14" t="s">
        <v>5</v>
      </c>
      <c r="E23" s="34">
        <v>26</v>
      </c>
      <c r="F23" s="34">
        <v>27</v>
      </c>
      <c r="G23" s="15">
        <v>28</v>
      </c>
      <c r="H23" s="16">
        <v>29</v>
      </c>
      <c r="I23" s="16">
        <v>30</v>
      </c>
      <c r="J23" s="16">
        <v>31</v>
      </c>
      <c r="K23" s="16">
        <v>32</v>
      </c>
      <c r="L23" s="16">
        <v>33</v>
      </c>
      <c r="M23" s="16">
        <v>34</v>
      </c>
      <c r="N23" s="16">
        <v>35</v>
      </c>
      <c r="O23" s="16">
        <v>36</v>
      </c>
      <c r="P23" s="16">
        <v>37</v>
      </c>
      <c r="Q23" s="16"/>
      <c r="R23" s="16"/>
      <c r="S23" s="17"/>
      <c r="T23" s="17"/>
    </row>
    <row r="24" spans="1:23" ht="21.75" customHeight="1" thickBot="1">
      <c r="A24" s="12">
        <v>140</v>
      </c>
      <c r="B24" s="31" t="s">
        <v>101</v>
      </c>
      <c r="C24" s="13" t="s">
        <v>81</v>
      </c>
      <c r="D24" s="19" t="s">
        <v>7</v>
      </c>
      <c r="E24" s="25">
        <v>16.6</v>
      </c>
      <c r="F24" s="36">
        <v>17.3</v>
      </c>
      <c r="G24" s="20">
        <v>17.9</v>
      </c>
      <c r="H24" s="21">
        <v>18.6</v>
      </c>
      <c r="I24" s="21">
        <v>19.3</v>
      </c>
      <c r="J24" s="21">
        <v>19.8</v>
      </c>
      <c r="K24" s="25">
        <v>20.3</v>
      </c>
      <c r="L24" s="25">
        <v>20.8</v>
      </c>
      <c r="M24" s="25">
        <v>21.3</v>
      </c>
      <c r="N24" s="25">
        <v>21.8</v>
      </c>
      <c r="O24" s="25">
        <v>22.3</v>
      </c>
      <c r="P24" s="25">
        <v>22.8</v>
      </c>
      <c r="Q24" s="25"/>
      <c r="R24" s="25"/>
      <c r="S24" s="43" t="s">
        <v>102</v>
      </c>
      <c r="T24" s="46">
        <f>VLOOKUP(A24,Лист1!$B$1:$C$66,2,FALSE)</f>
        <v>1209.71694</v>
      </c>
      <c r="U24" t="str">
        <f>CONCATENATE(D24," ",E24," ",F24," ",G24," ",H24," ",I24," ",J24," ",K24," ",L24," ",M24," ",N24," ",O24," ",P24," ",Q24," ",R24)</f>
        <v>Длина стельки 16,6 17,3 17,9 18,6 19,3 19,8 20,3 20,8 21,3 21,8 22,3 22,8  </v>
      </c>
      <c r="V24" t="str">
        <f>CONCATENATE("Размеры"," ",E23," ",F23," ",G23," ",H23," ",I23," ",J23," ",K23," ",L23," ",M23," ",N23," ",O23," ",P23," ",Q23," ",R23)</f>
        <v>Размеры 26 27 28 29 30 31 32 33 34 35 36 37  </v>
      </c>
      <c r="W24" t="str">
        <f>CONCATENATE("Цвет"," ",S24," ","Цена по курсу 58 руб"," ",T24,"руб")</f>
        <v>Цвет розовый, красный, черный Цена по курсу 58 руб 1209,71694руб</v>
      </c>
    </row>
    <row r="25" spans="1:20" ht="15.75" thickBot="1">
      <c r="A25" s="12"/>
      <c r="B25" s="31"/>
      <c r="C25" s="13"/>
      <c r="D25" s="14" t="s">
        <v>5</v>
      </c>
      <c r="E25" s="34">
        <v>26</v>
      </c>
      <c r="F25" s="34">
        <v>27</v>
      </c>
      <c r="G25" s="15">
        <v>28</v>
      </c>
      <c r="H25" s="16">
        <v>29</v>
      </c>
      <c r="I25" s="16">
        <v>30</v>
      </c>
      <c r="J25" s="16">
        <v>31</v>
      </c>
      <c r="K25" s="16">
        <v>32</v>
      </c>
      <c r="L25" s="16">
        <v>33</v>
      </c>
      <c r="M25" s="16">
        <v>34</v>
      </c>
      <c r="N25" s="16">
        <v>35</v>
      </c>
      <c r="O25" s="16">
        <v>36</v>
      </c>
      <c r="P25" s="16">
        <v>37</v>
      </c>
      <c r="Q25" s="16"/>
      <c r="R25" s="16"/>
      <c r="S25" s="17"/>
      <c r="T25" s="17"/>
    </row>
    <row r="26" spans="1:23" ht="21.75" customHeight="1" thickBot="1">
      <c r="A26" s="12">
        <v>141</v>
      </c>
      <c r="B26" s="31" t="s">
        <v>103</v>
      </c>
      <c r="C26" s="13" t="s">
        <v>81</v>
      </c>
      <c r="D26" s="19" t="s">
        <v>7</v>
      </c>
      <c r="E26" s="25">
        <v>16.6</v>
      </c>
      <c r="F26" s="36">
        <v>17.3</v>
      </c>
      <c r="G26" s="20">
        <v>17.9</v>
      </c>
      <c r="H26" s="21">
        <v>18.6</v>
      </c>
      <c r="I26" s="21">
        <v>19.3</v>
      </c>
      <c r="J26" s="21">
        <v>19.8</v>
      </c>
      <c r="K26" s="25">
        <v>20.3</v>
      </c>
      <c r="L26" s="25">
        <v>20.8</v>
      </c>
      <c r="M26" s="25">
        <v>21.3</v>
      </c>
      <c r="N26" s="25">
        <v>21.8</v>
      </c>
      <c r="O26" s="25">
        <v>22.3</v>
      </c>
      <c r="P26" s="25">
        <v>22.8</v>
      </c>
      <c r="Q26" s="25"/>
      <c r="R26" s="25"/>
      <c r="S26" s="43" t="s">
        <v>104</v>
      </c>
      <c r="T26" s="46">
        <f>VLOOKUP(A26,Лист1!$B$1:$C$66,2,FALSE)</f>
        <v>966.69174</v>
      </c>
      <c r="U26" t="str">
        <f>CONCATENATE(D26," ",E26," ",F26," ",G26," ",H26," ",I26," ",J26," ",K26," ",L26," ",M26," ",N26," ",O26," ",P26," ",Q26," ",R26)</f>
        <v>Длина стельки 16,6 17,3 17,9 18,6 19,3 19,8 20,3 20,8 21,3 21,8 22,3 22,8  </v>
      </c>
      <c r="V26" t="str">
        <f>CONCATENATE("Размеры"," ",E25," ",F25," ",G25," ",H25," ",I25," ",J25," ",K25," ",L25," ",M25," ",N25," ",O25," ",P25," ",Q25," ",R25)</f>
        <v>Размеры 26 27 28 29 30 31 32 33 34 35 36 37  </v>
      </c>
      <c r="W26" t="str">
        <f>CONCATENATE("Цвет"," ",S26," ","Цена по курсу 58 руб"," ",T26,"руб")</f>
        <v>Цвет белый, розовый, красный, черный Цена по курсу 58 руб 966,69174руб</v>
      </c>
    </row>
    <row r="27" spans="1:20" ht="15.75" thickBot="1">
      <c r="A27" s="12"/>
      <c r="B27" s="31"/>
      <c r="C27" s="13"/>
      <c r="D27" s="14" t="s">
        <v>5</v>
      </c>
      <c r="E27" s="34">
        <v>26</v>
      </c>
      <c r="F27" s="34">
        <v>27</v>
      </c>
      <c r="G27" s="15">
        <v>28</v>
      </c>
      <c r="H27" s="16">
        <v>29</v>
      </c>
      <c r="I27" s="16">
        <v>30</v>
      </c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</row>
    <row r="28" spans="1:23" ht="21.75" customHeight="1" thickBot="1">
      <c r="A28" s="12">
        <v>142</v>
      </c>
      <c r="B28" s="31" t="s">
        <v>105</v>
      </c>
      <c r="C28" s="13" t="s">
        <v>81</v>
      </c>
      <c r="D28" s="19" t="s">
        <v>7</v>
      </c>
      <c r="E28" s="25">
        <v>16.2</v>
      </c>
      <c r="F28" s="36">
        <v>16.9</v>
      </c>
      <c r="G28" s="20">
        <v>17.5</v>
      </c>
      <c r="H28" s="21">
        <v>18.2</v>
      </c>
      <c r="I28" s="21">
        <v>18.8</v>
      </c>
      <c r="J28" s="21"/>
      <c r="K28" s="25"/>
      <c r="L28" s="25"/>
      <c r="M28" s="25"/>
      <c r="N28" s="25"/>
      <c r="O28" s="25"/>
      <c r="P28" s="25"/>
      <c r="Q28" s="25"/>
      <c r="R28" s="25"/>
      <c r="S28" s="43" t="s">
        <v>106</v>
      </c>
      <c r="T28" s="46">
        <f>VLOOKUP(A28,Лист1!$B$1:$C$66,2,FALSE)</f>
        <v>1209.71694</v>
      </c>
      <c r="U28" t="str">
        <f>CONCATENATE(D28," ",E28," ",F28," ",G28," ",H28," ",I28," ",J28," ",K28," ",L28," ",M28," ",N28," ",O28," ",P28," ",Q28," ",R28)</f>
        <v>Длина стельки 16,2 16,9 17,5 18,2 18,8         </v>
      </c>
      <c r="V28" t="str">
        <f>CONCATENATE("Размеры"," ",E27," ",F27," ",G27," ",H27," ",I27," ",J27," ",K27," ",L27," ",M27," ",N27," ",O27," ",P27," ",Q27," ",R27)</f>
        <v>Размеры 26 27 28 29 30         </v>
      </c>
      <c r="W28" t="str">
        <f>CONCATENATE("Цвет"," ",S28," ","Цена по курсу 58 руб"," ",T28,"руб")</f>
        <v>Цвет арбуз, алый, черный Цена по курсу 58 руб 1209,71694руб</v>
      </c>
    </row>
    <row r="29" spans="1:20" ht="15.75" thickBot="1">
      <c r="A29" s="12"/>
      <c r="B29" s="31"/>
      <c r="C29" s="13"/>
      <c r="D29" s="14" t="s">
        <v>5</v>
      </c>
      <c r="E29" s="34">
        <v>26</v>
      </c>
      <c r="F29" s="34">
        <v>27</v>
      </c>
      <c r="G29" s="15">
        <v>28</v>
      </c>
      <c r="H29" s="16">
        <v>29</v>
      </c>
      <c r="I29" s="16">
        <v>30</v>
      </c>
      <c r="J29" s="16">
        <v>31</v>
      </c>
      <c r="K29" s="16">
        <v>32</v>
      </c>
      <c r="L29" s="16">
        <v>33</v>
      </c>
      <c r="M29" s="16">
        <v>34</v>
      </c>
      <c r="N29" s="16">
        <v>35</v>
      </c>
      <c r="O29" s="16">
        <v>36</v>
      </c>
      <c r="P29" s="16">
        <v>37</v>
      </c>
      <c r="Q29" s="16"/>
      <c r="R29" s="16"/>
      <c r="S29" s="17"/>
      <c r="T29" s="17"/>
    </row>
    <row r="30" spans="1:23" ht="21.75" customHeight="1" thickBot="1">
      <c r="A30" s="12">
        <v>143</v>
      </c>
      <c r="B30" s="31" t="s">
        <v>107</v>
      </c>
      <c r="C30" s="13" t="s">
        <v>81</v>
      </c>
      <c r="D30" s="19" t="s">
        <v>7</v>
      </c>
      <c r="E30" s="25">
        <v>16.2</v>
      </c>
      <c r="F30" s="36">
        <v>16.9</v>
      </c>
      <c r="G30" s="20">
        <v>17.5</v>
      </c>
      <c r="H30" s="21">
        <v>18.2</v>
      </c>
      <c r="I30" s="21">
        <v>18.8</v>
      </c>
      <c r="J30" s="21">
        <v>19.8</v>
      </c>
      <c r="K30" s="25">
        <v>20.3</v>
      </c>
      <c r="L30" s="25">
        <v>20.8</v>
      </c>
      <c r="M30" s="25">
        <v>21.3</v>
      </c>
      <c r="N30" s="25">
        <v>21.8</v>
      </c>
      <c r="O30" s="25">
        <v>22.3</v>
      </c>
      <c r="P30" s="25">
        <v>22.8</v>
      </c>
      <c r="Q30" s="25"/>
      <c r="R30" s="25"/>
      <c r="S30" s="43" t="s">
        <v>108</v>
      </c>
      <c r="T30" s="46">
        <f>VLOOKUP(A30,Лист1!$B$1:$C$200,2,FALSE)</f>
        <v>1209.71694</v>
      </c>
      <c r="U30" t="str">
        <f>CONCATENATE(D30," ",E30," ",F30," ",G30," ",H30," ",I30," ",J30," ",K30," ",L30," ",M30," ",N30," ",O30," ",P30," ",Q30," ",R30)</f>
        <v>Длина стельки 16,2 16,9 17,5 18,2 18,8 19,8 20,3 20,8 21,3 21,8 22,3 22,8  </v>
      </c>
      <c r="V30" t="str">
        <f>CONCATENATE("Размеры"," ",E29," ",F29," ",G29," ",H29," ",I29," ",J29," ",K29," ",L29," ",M29," ",N29," ",O29," ",P29," ",Q29," ",R29)</f>
        <v>Размеры 26 27 28 29 30 31 32 33 34 35 36 37  </v>
      </c>
      <c r="W30" t="str">
        <f>CONCATENATE("Цвет"," ",S30," ","Цена по курсу 58 руб"," ",T30,"руб")</f>
        <v>Цвет розовый, арбуз, алый, черный Цена по курсу 58 руб 1209,71694руб</v>
      </c>
    </row>
    <row r="31" spans="1:20" ht="15.75" thickBot="1">
      <c r="A31" s="24"/>
      <c r="B31" s="37"/>
      <c r="C31" s="13"/>
      <c r="D31" s="14" t="s">
        <v>5</v>
      </c>
      <c r="E31" s="15"/>
      <c r="F31" s="16"/>
      <c r="G31" s="16"/>
      <c r="H31" s="16">
        <v>29</v>
      </c>
      <c r="I31" s="16">
        <v>30</v>
      </c>
      <c r="J31" s="16">
        <v>31</v>
      </c>
      <c r="K31" s="16">
        <v>32</v>
      </c>
      <c r="L31" s="16">
        <v>33</v>
      </c>
      <c r="M31" s="16"/>
      <c r="N31" s="16"/>
      <c r="O31" s="16"/>
      <c r="P31" s="16"/>
      <c r="Q31" s="16"/>
      <c r="R31" s="16"/>
      <c r="S31" s="17"/>
      <c r="T31" s="17"/>
    </row>
    <row r="32" spans="1:23" ht="24" customHeight="1" thickBot="1">
      <c r="A32" s="24">
        <v>193</v>
      </c>
      <c r="B32" s="87" t="s">
        <v>98</v>
      </c>
      <c r="C32" s="13" t="s">
        <v>292</v>
      </c>
      <c r="D32" s="19" t="s">
        <v>7</v>
      </c>
      <c r="E32" s="20"/>
      <c r="F32" s="21"/>
      <c r="G32" s="21"/>
      <c r="H32" s="25">
        <v>19</v>
      </c>
      <c r="I32" s="25">
        <v>19.5</v>
      </c>
      <c r="J32" s="25">
        <v>20.5</v>
      </c>
      <c r="K32" s="25">
        <v>21</v>
      </c>
      <c r="L32" s="25">
        <v>21.5</v>
      </c>
      <c r="M32" s="25"/>
      <c r="N32" s="25"/>
      <c r="O32" s="25"/>
      <c r="P32" s="22"/>
      <c r="Q32" s="22"/>
      <c r="R32" s="22"/>
      <c r="S32" s="28" t="s">
        <v>293</v>
      </c>
      <c r="T32" s="46">
        <f>VLOOKUP(A32,Лист1!$B$1:$C$200,2,FALSE)</f>
        <v>1081.997</v>
      </c>
      <c r="U32" t="str">
        <f>CONCATENATE(D32," ",E32," ",F32," ",G32," ",H32," ",I32," ",J32," ",K32," ",L32," ",M32," ",N32," ",O32," ",P32," ",Q32," ",R32)</f>
        <v>Длина стельки    19 19,5 20,5 21 21,5      </v>
      </c>
      <c r="V32" t="str">
        <f>CONCATENATE("Размеры"," ",E31," ",F31," ",G31," ",H31," ",I31," ",J31," ",K31," ",L31," ",M31," ",N31," ",O31," ",P31," ",Q31," ",R31)</f>
        <v>Размеры    29 30 31 32 33      </v>
      </c>
      <c r="W32" t="str">
        <f>CONCATENATE("Цвет"," ",S32," ","Цена по курсу 58 руб"," ",T32,"руб")</f>
        <v>Цвет черный, хаки, светло-серый Цена по курсу 58 руб 1081,997руб</v>
      </c>
    </row>
    <row r="33" spans="1:20" ht="15.75" thickBot="1">
      <c r="A33" s="12"/>
      <c r="B33" s="87"/>
      <c r="C33" s="13"/>
      <c r="D33" s="14" t="s">
        <v>5</v>
      </c>
      <c r="E33" s="34">
        <v>26</v>
      </c>
      <c r="F33" s="34">
        <v>27</v>
      </c>
      <c r="G33" s="15">
        <v>28</v>
      </c>
      <c r="H33" s="16">
        <v>29</v>
      </c>
      <c r="I33" s="16">
        <v>30</v>
      </c>
      <c r="J33" s="16">
        <v>31</v>
      </c>
      <c r="K33" s="16">
        <v>32</v>
      </c>
      <c r="L33" s="16">
        <v>33</v>
      </c>
      <c r="M33" s="16">
        <v>34</v>
      </c>
      <c r="N33" s="16">
        <v>35</v>
      </c>
      <c r="O33" s="16">
        <v>36</v>
      </c>
      <c r="P33" s="16">
        <v>37</v>
      </c>
      <c r="Q33" s="16"/>
      <c r="R33" s="16"/>
      <c r="S33" s="17"/>
      <c r="T33" s="17"/>
    </row>
    <row r="34" spans="1:23" ht="15.75" thickBot="1">
      <c r="A34" s="12">
        <v>195</v>
      </c>
      <c r="B34" s="87" t="s">
        <v>340</v>
      </c>
      <c r="C34" s="13" t="s">
        <v>341</v>
      </c>
      <c r="D34" s="19" t="s">
        <v>7</v>
      </c>
      <c r="E34" s="25">
        <v>16.9</v>
      </c>
      <c r="F34" s="36">
        <v>17.5</v>
      </c>
      <c r="G34" s="20">
        <v>18.2</v>
      </c>
      <c r="H34" s="21">
        <v>18.8</v>
      </c>
      <c r="I34" s="21">
        <v>19.5</v>
      </c>
      <c r="J34" s="21">
        <v>19.9</v>
      </c>
      <c r="K34" s="25">
        <v>20.6</v>
      </c>
      <c r="L34" s="25">
        <v>21.2</v>
      </c>
      <c r="M34" s="25">
        <v>21.9</v>
      </c>
      <c r="N34" s="25">
        <v>22.4</v>
      </c>
      <c r="O34" s="25">
        <v>22.9</v>
      </c>
      <c r="P34" s="25">
        <v>23.4</v>
      </c>
      <c r="Q34" s="25"/>
      <c r="R34" s="25"/>
      <c r="S34" s="23" t="s">
        <v>342</v>
      </c>
      <c r="T34" s="46">
        <f>VLOOKUP(A34,Лист1!$B$1:$C$200,2,FALSE)</f>
        <v>1832.71254</v>
      </c>
      <c r="U34" t="str">
        <f>CONCATENATE(D34," ",E34," ",F34," ",G34," ",H34," ",I34," ",J34," ",K34," ",L34," ",M34," ",N34," ",O34," ",P34," ",Q34," ",R34)</f>
        <v>Длина стельки 16,9 17,5 18,2 18,8 19,5 19,9 20,6 21,2 21,9 22,4 22,9 23,4  </v>
      </c>
      <c r="V34" t="str">
        <f>CONCATENATE("Размеры"," ",E33," ",F33," ",G33," ",H33," ",I33," ",J33," ",K33," ",L33," ",M33," ",N33," ",O33," ",P33," ",Q33," ",R33)</f>
        <v>Размеры 26 27 28 29 30 31 32 33 34 35 36 37  </v>
      </c>
      <c r="W34" t="str">
        <f>CONCATENATE("Цвет"," ",S34," ","Цена по курсу 58 руб"," ",T34,"руб")</f>
        <v>Цвет нежно-розовый, бургунский, черный Цена по курсу 58 руб 1832,71254руб</v>
      </c>
    </row>
    <row r="35" spans="1:20" ht="15.75" thickBot="1">
      <c r="A35" s="12"/>
      <c r="B35" s="87"/>
      <c r="C35" s="13"/>
      <c r="D35" s="14" t="s">
        <v>5</v>
      </c>
      <c r="E35" s="34">
        <v>26</v>
      </c>
      <c r="F35" s="34">
        <v>27</v>
      </c>
      <c r="G35" s="15">
        <v>28</v>
      </c>
      <c r="H35" s="16">
        <v>29</v>
      </c>
      <c r="I35" s="16">
        <v>30</v>
      </c>
      <c r="J35" s="16">
        <v>31</v>
      </c>
      <c r="K35" s="16">
        <v>32</v>
      </c>
      <c r="L35" s="16">
        <v>33</v>
      </c>
      <c r="M35" s="16">
        <v>34</v>
      </c>
      <c r="N35" s="16">
        <v>35</v>
      </c>
      <c r="O35" s="16">
        <v>36</v>
      </c>
      <c r="P35" s="16">
        <v>37</v>
      </c>
      <c r="Q35" s="16"/>
      <c r="R35" s="16"/>
      <c r="S35" s="17"/>
      <c r="T35" s="17"/>
    </row>
    <row r="36" spans="1:23" ht="15.75" thickBot="1">
      <c r="A36" s="12">
        <v>196</v>
      </c>
      <c r="B36" s="87" t="s">
        <v>343</v>
      </c>
      <c r="C36" s="13" t="s">
        <v>344</v>
      </c>
      <c r="D36" s="19" t="s">
        <v>7</v>
      </c>
      <c r="E36" s="25">
        <v>16.9</v>
      </c>
      <c r="F36" s="36">
        <v>17.5</v>
      </c>
      <c r="G36" s="20">
        <v>18.2</v>
      </c>
      <c r="H36" s="21">
        <v>18.8</v>
      </c>
      <c r="I36" s="21">
        <v>19.5</v>
      </c>
      <c r="J36" s="21">
        <v>19.9</v>
      </c>
      <c r="K36" s="25">
        <v>20.6</v>
      </c>
      <c r="L36" s="25">
        <v>21.2</v>
      </c>
      <c r="M36" s="25">
        <v>21.9</v>
      </c>
      <c r="N36" s="25">
        <v>22.4</v>
      </c>
      <c r="O36" s="25">
        <v>22.9</v>
      </c>
      <c r="P36" s="25">
        <v>23.4</v>
      </c>
      <c r="Q36" s="25"/>
      <c r="R36" s="25"/>
      <c r="S36" s="23" t="s">
        <v>342</v>
      </c>
      <c r="T36" s="46">
        <f>VLOOKUP(A36,Лист1!$B$1:$C$200,2,FALSE)</f>
        <v>1443.8722200000002</v>
      </c>
      <c r="U36" t="str">
        <f>CONCATENATE(D36," ",E36," ",F36," ",G36," ",H36," ",I36," ",J36," ",K36," ",L36," ",M36," ",N36," ",O36," ",P36," ",Q36," ",R36)</f>
        <v>Длина стельки 16,9 17,5 18,2 18,8 19,5 19,9 20,6 21,2 21,9 22,4 22,9 23,4  </v>
      </c>
      <c r="V36" t="str">
        <f>CONCATENATE("Размеры"," ",E35," ",F35," ",G35," ",H35," ",I35," ",J35," ",K35," ",L35," ",M35," ",N35," ",O35," ",P35," ",Q35," ",R35)</f>
        <v>Размеры 26 27 28 29 30 31 32 33 34 35 36 37  </v>
      </c>
      <c r="W36" t="str">
        <f>CONCATENATE("Цвет"," ",S36," ","Цена по курсу 58 руб"," ",T36,"руб")</f>
        <v>Цвет нежно-розовый, бургунский, черный Цена по курсу 58 руб 1443,87222руб</v>
      </c>
    </row>
    <row r="37" spans="1:20" ht="15.75" thickBot="1">
      <c r="A37" s="12"/>
      <c r="B37" s="87"/>
      <c r="C37" s="13"/>
      <c r="D37" s="14" t="s">
        <v>5</v>
      </c>
      <c r="E37" s="34">
        <v>26</v>
      </c>
      <c r="F37" s="34">
        <v>27</v>
      </c>
      <c r="G37" s="15">
        <v>28</v>
      </c>
      <c r="H37" s="16">
        <v>29</v>
      </c>
      <c r="I37" s="16">
        <v>30</v>
      </c>
      <c r="J37" s="16">
        <v>31</v>
      </c>
      <c r="K37" s="16">
        <v>32</v>
      </c>
      <c r="L37" s="16">
        <v>33</v>
      </c>
      <c r="M37" s="16">
        <v>34</v>
      </c>
      <c r="N37" s="16">
        <v>35</v>
      </c>
      <c r="O37" s="16">
        <v>36</v>
      </c>
      <c r="P37" s="16">
        <v>37</v>
      </c>
      <c r="Q37" s="16"/>
      <c r="R37" s="16"/>
      <c r="S37" s="17"/>
      <c r="T37" s="17"/>
    </row>
    <row r="38" spans="1:23" ht="15.75" thickBot="1">
      <c r="A38" s="12">
        <v>197</v>
      </c>
      <c r="B38" s="87" t="s">
        <v>345</v>
      </c>
      <c r="C38" s="13" t="s">
        <v>346</v>
      </c>
      <c r="D38" s="19" t="s">
        <v>7</v>
      </c>
      <c r="E38" s="25">
        <v>16.4</v>
      </c>
      <c r="F38" s="36">
        <v>17</v>
      </c>
      <c r="G38" s="20">
        <v>17.7</v>
      </c>
      <c r="H38" s="21">
        <v>18.4</v>
      </c>
      <c r="I38" s="21">
        <v>19</v>
      </c>
      <c r="J38" s="21">
        <v>19.7</v>
      </c>
      <c r="K38" s="25">
        <v>20.3</v>
      </c>
      <c r="L38" s="25">
        <v>21</v>
      </c>
      <c r="M38" s="25">
        <v>21.6</v>
      </c>
      <c r="N38" s="25">
        <v>22.1</v>
      </c>
      <c r="O38" s="25">
        <v>22.6</v>
      </c>
      <c r="P38" s="25">
        <v>23.1</v>
      </c>
      <c r="Q38" s="25"/>
      <c r="R38" s="25"/>
      <c r="S38" s="23" t="s">
        <v>347</v>
      </c>
      <c r="T38" s="46">
        <f>VLOOKUP(A38,Лист1!$B$1:$C$200,2,FALSE)</f>
        <v>1298.0571</v>
      </c>
      <c r="U38" t="str">
        <f>CONCATENATE(D38," ",E38," ",F38," ",G38," ",H38," ",I38," ",J38," ",K38," ",L38," ",M38," ",N38," ",O38," ",P38," ",Q38," ",R38)</f>
        <v>Длина стельки 16,4 17 17,7 18,4 19 19,7 20,3 21 21,6 22,1 22,6 23,1  </v>
      </c>
      <c r="V38" t="str">
        <f>CONCATENATE("Размеры"," ",E37," ",F37," ",G37," ",H37," ",I37," ",J37," ",K37," ",L37," ",M37," ",N37," ",O37," ",P37," ",Q37," ",R37)</f>
        <v>Размеры 26 27 28 29 30 31 32 33 34 35 36 37  </v>
      </c>
      <c r="W38" t="str">
        <f>CONCATENATE("Цвет"," ",S38," ","Цена по курсу 58 руб"," ",T38,"руб")</f>
        <v>Цвет нежно-розовый, фуксия, малиновый Цена по курсу 58 руб 1298,0571руб</v>
      </c>
    </row>
    <row r="39" spans="1:20" ht="15.75" thickBot="1">
      <c r="A39" s="12"/>
      <c r="B39" s="87"/>
      <c r="C39" s="13"/>
      <c r="D39" s="14" t="s">
        <v>5</v>
      </c>
      <c r="E39" s="34">
        <v>26</v>
      </c>
      <c r="F39" s="34">
        <v>27</v>
      </c>
      <c r="G39" s="15">
        <v>28</v>
      </c>
      <c r="H39" s="16">
        <v>29</v>
      </c>
      <c r="I39" s="16">
        <v>30</v>
      </c>
      <c r="J39" s="16">
        <v>31</v>
      </c>
      <c r="K39" s="16">
        <v>32</v>
      </c>
      <c r="L39" s="16">
        <v>33</v>
      </c>
      <c r="M39" s="16">
        <v>34</v>
      </c>
      <c r="N39" s="16"/>
      <c r="O39" s="16"/>
      <c r="P39" s="16"/>
      <c r="Q39" s="16"/>
      <c r="R39" s="16"/>
      <c r="S39" s="17"/>
      <c r="T39" s="17"/>
    </row>
    <row r="40" spans="1:23" ht="15.75" thickBot="1">
      <c r="A40" s="12">
        <v>198</v>
      </c>
      <c r="B40" s="87" t="s">
        <v>348</v>
      </c>
      <c r="C40" s="13" t="s">
        <v>349</v>
      </c>
      <c r="D40" s="19" t="s">
        <v>7</v>
      </c>
      <c r="E40" s="25">
        <v>16.6</v>
      </c>
      <c r="F40" s="36">
        <v>17.3</v>
      </c>
      <c r="G40" s="20">
        <v>17.9</v>
      </c>
      <c r="H40" s="21">
        <v>18.6</v>
      </c>
      <c r="I40" s="21">
        <v>19.2</v>
      </c>
      <c r="J40" s="21">
        <v>19.9</v>
      </c>
      <c r="K40" s="25">
        <v>20.5</v>
      </c>
      <c r="L40" s="25">
        <v>21.1</v>
      </c>
      <c r="M40" s="25">
        <v>21.8</v>
      </c>
      <c r="N40" s="25"/>
      <c r="O40" s="25"/>
      <c r="P40" s="25"/>
      <c r="Q40" s="25"/>
      <c r="R40" s="25"/>
      <c r="S40" s="23" t="s">
        <v>347</v>
      </c>
      <c r="T40" s="46">
        <f>VLOOKUP(A40,Лист1!$B$1:$C$200,2,FALSE)</f>
        <v>1419.5697</v>
      </c>
      <c r="U40" t="str">
        <f>CONCATENATE(D40," ",E40," ",F40," ",G40," ",H40," ",I40," ",J40," ",K40," ",L40," ",M40," ",N40," ",O40," ",P40," ",Q40," ",R40)</f>
        <v>Длина стельки 16,6 17,3 17,9 18,6 19,2 19,9 20,5 21,1 21,8     </v>
      </c>
      <c r="V40" t="str">
        <f>CONCATENATE("Размеры"," ",E39," ",F39," ",G39," ",H39," ",I39," ",J39," ",K39," ",L39," ",M39," ",N39," ",O39," ",P39," ",Q39," ",R39)</f>
        <v>Размеры 26 27 28 29 30 31 32 33 34     </v>
      </c>
      <c r="W40" t="str">
        <f>CONCATENATE("Цвет"," ",S40," ","Цена по курсу 58 руб"," ",T40,"руб")</f>
        <v>Цвет нежно-розовый, фуксия, малиновый Цена по курсу 58 руб 1419,5697руб</v>
      </c>
    </row>
    <row r="41" spans="1:20" ht="15.75" thickBot="1">
      <c r="A41" s="12"/>
      <c r="B41" s="87"/>
      <c r="C41" s="13"/>
      <c r="D41" s="14" t="s">
        <v>5</v>
      </c>
      <c r="E41" s="34">
        <v>26</v>
      </c>
      <c r="F41" s="34">
        <v>27</v>
      </c>
      <c r="G41" s="15">
        <v>28</v>
      </c>
      <c r="H41" s="16">
        <v>29</v>
      </c>
      <c r="I41" s="16">
        <v>30</v>
      </c>
      <c r="J41" s="16">
        <v>31</v>
      </c>
      <c r="K41" s="16">
        <v>32</v>
      </c>
      <c r="L41" s="16">
        <v>33</v>
      </c>
      <c r="M41" s="16">
        <v>34</v>
      </c>
      <c r="N41" s="16">
        <v>35</v>
      </c>
      <c r="O41" s="16">
        <v>36</v>
      </c>
      <c r="P41" s="16">
        <v>37</v>
      </c>
      <c r="Q41" s="16"/>
      <c r="R41" s="16"/>
      <c r="S41" s="17"/>
      <c r="T41" s="17"/>
    </row>
    <row r="42" spans="1:23" ht="15.75" thickBot="1">
      <c r="A42" s="12">
        <v>200</v>
      </c>
      <c r="B42" s="87" t="s">
        <v>350</v>
      </c>
      <c r="C42" s="13" t="s">
        <v>351</v>
      </c>
      <c r="D42" s="19" t="s">
        <v>7</v>
      </c>
      <c r="E42" s="25">
        <v>16.6</v>
      </c>
      <c r="F42" s="36">
        <v>17.3</v>
      </c>
      <c r="G42" s="20">
        <v>17.9</v>
      </c>
      <c r="H42" s="21">
        <v>18.6</v>
      </c>
      <c r="I42" s="21">
        <v>19.2</v>
      </c>
      <c r="J42" s="21">
        <v>19.9</v>
      </c>
      <c r="K42" s="25">
        <v>20.5</v>
      </c>
      <c r="L42" s="25">
        <v>21.1</v>
      </c>
      <c r="M42" s="25">
        <v>21.8</v>
      </c>
      <c r="N42" s="25">
        <v>22.3</v>
      </c>
      <c r="O42" s="25">
        <v>22.8</v>
      </c>
      <c r="P42" s="25">
        <v>23.3</v>
      </c>
      <c r="Q42" s="25"/>
      <c r="R42" s="25"/>
      <c r="S42" s="23" t="s">
        <v>352</v>
      </c>
      <c r="T42" s="46">
        <f>VLOOKUP(A42,Лист1!$B$1:$C$200,2,FALSE)</f>
        <v>1383.1159200000002</v>
      </c>
      <c r="U42" t="str">
        <f>CONCATENATE(D42," ",E42," ",F42," ",G42," ",H42," ",I42," ",J42," ",K42," ",L42," ",M42," ",N42," ",O42," ",P42," ",Q42," ",R42)</f>
        <v>Длина стельки 16,6 17,3 17,9 18,6 19,2 19,9 20,5 21,1 21,8 22,3 22,8 23,3  </v>
      </c>
      <c r="V42" t="str">
        <f>CONCATENATE("Размеры"," ",E41," ",F41," ",G41," ",H41," ",I41," ",J41," ",K41," ",L41," ",M41," ",N41," ",O41," ",P41," ",Q41," ",R41)</f>
        <v>Размеры 26 27 28 29 30 31 32 33 34 35 36 37  </v>
      </c>
      <c r="W42" t="str">
        <f>CONCATENATE("Цвет"," ",S42," ","Цена по курсу 58 руб"," ",T42,"руб")</f>
        <v>Цвет нежно-розовый, фуксия, нежно-голубой, жемчужный Цена по курсу 58 руб 1383,11592руб</v>
      </c>
    </row>
    <row r="43" spans="1:20" ht="15.75" thickBot="1">
      <c r="A43" s="12"/>
      <c r="B43" s="87"/>
      <c r="C43" s="13"/>
      <c r="D43" s="14" t="s">
        <v>5</v>
      </c>
      <c r="E43" s="34"/>
      <c r="F43" s="34"/>
      <c r="G43" s="15">
        <v>28</v>
      </c>
      <c r="H43" s="16">
        <v>29</v>
      </c>
      <c r="I43" s="16">
        <v>30</v>
      </c>
      <c r="J43" s="16">
        <v>31</v>
      </c>
      <c r="K43" s="16">
        <v>32</v>
      </c>
      <c r="L43" s="16">
        <v>33</v>
      </c>
      <c r="M43" s="16">
        <v>34</v>
      </c>
      <c r="N43" s="16">
        <v>35</v>
      </c>
      <c r="O43" s="16">
        <v>36</v>
      </c>
      <c r="P43" s="16">
        <v>37</v>
      </c>
      <c r="Q43" s="16"/>
      <c r="R43" s="16"/>
      <c r="S43" s="17"/>
      <c r="T43" s="17"/>
    </row>
    <row r="44" spans="1:23" ht="15.75" thickBot="1">
      <c r="A44" s="12">
        <v>202</v>
      </c>
      <c r="B44" s="87" t="s">
        <v>353</v>
      </c>
      <c r="C44" s="13" t="s">
        <v>354</v>
      </c>
      <c r="D44" s="19" t="s">
        <v>7</v>
      </c>
      <c r="E44" s="25"/>
      <c r="F44" s="36"/>
      <c r="G44" s="20">
        <v>18.1</v>
      </c>
      <c r="H44" s="21">
        <v>18.7</v>
      </c>
      <c r="I44" s="21">
        <v>19.4</v>
      </c>
      <c r="J44" s="21">
        <v>20</v>
      </c>
      <c r="K44" s="25">
        <v>20.7</v>
      </c>
      <c r="L44" s="25">
        <v>21.3</v>
      </c>
      <c r="M44" s="25">
        <v>22</v>
      </c>
      <c r="N44" s="25">
        <v>22.5</v>
      </c>
      <c r="O44" s="25">
        <v>23</v>
      </c>
      <c r="P44" s="25">
        <v>23.5</v>
      </c>
      <c r="Q44" s="25"/>
      <c r="R44" s="25"/>
      <c r="S44" s="23" t="s">
        <v>355</v>
      </c>
      <c r="T44" s="46">
        <f>VLOOKUP(A44,Лист1!$B$1:$C$200,2,FALSE)</f>
        <v>1784.1075</v>
      </c>
      <c r="U44" t="str">
        <f>CONCATENATE(D44," ",E44," ",F44," ",G44," ",H44," ",I44," ",J44," ",K44," ",L44," ",M44," ",N44," ",O44," ",P44," ",Q44," ",R44)</f>
        <v>Длина стельки   18,1 18,7 19,4 20 20,7 21,3 22 22,5 23 23,5  </v>
      </c>
      <c r="V44" t="str">
        <f>CONCATENATE("Размеры"," ",E43," ",F43," ",G43," ",H43," ",I43," ",J43," ",K43," ",L43," ",M43," ",N43," ",O43," ",P43," ",Q43," ",R43)</f>
        <v>Размеры   28 29 30 31 32 33 34 35 36 37  </v>
      </c>
      <c r="W44" t="str">
        <f>CONCATENATE("Цвет"," ",S44," ","Цена по курсу 58 руб"," ",T44,"руб")</f>
        <v>Цвет нежно-розовый, белый, черный Цена по курсу 58 руб 1784,1075руб</v>
      </c>
    </row>
    <row r="45" spans="1:20" ht="15.75" thickBot="1">
      <c r="A45" s="12"/>
      <c r="B45" s="87"/>
      <c r="C45" s="13"/>
      <c r="D45" s="14" t="s">
        <v>5</v>
      </c>
      <c r="E45" s="34">
        <v>26</v>
      </c>
      <c r="F45" s="34">
        <v>27</v>
      </c>
      <c r="G45" s="15">
        <v>28</v>
      </c>
      <c r="H45" s="16">
        <v>29</v>
      </c>
      <c r="I45" s="16">
        <v>30</v>
      </c>
      <c r="J45" s="16">
        <v>31</v>
      </c>
      <c r="K45" s="16">
        <v>32</v>
      </c>
      <c r="L45" s="16">
        <v>33</v>
      </c>
      <c r="M45" s="16">
        <v>34</v>
      </c>
      <c r="N45" s="16">
        <v>35</v>
      </c>
      <c r="O45" s="16">
        <v>36</v>
      </c>
      <c r="P45" s="16"/>
      <c r="Q45" s="16"/>
      <c r="R45" s="16"/>
      <c r="S45" s="17"/>
      <c r="T45" s="17"/>
    </row>
    <row r="46" spans="1:23" ht="15.75" thickBot="1">
      <c r="A46" s="12">
        <v>203</v>
      </c>
      <c r="B46" s="87" t="s">
        <v>356</v>
      </c>
      <c r="C46" s="13" t="s">
        <v>357</v>
      </c>
      <c r="D46" s="19" t="s">
        <v>7</v>
      </c>
      <c r="E46" s="25">
        <v>16.6</v>
      </c>
      <c r="F46" s="36">
        <v>17.2</v>
      </c>
      <c r="G46" s="20">
        <v>18.5</v>
      </c>
      <c r="H46" s="21">
        <v>19.1</v>
      </c>
      <c r="I46" s="21">
        <v>19.8</v>
      </c>
      <c r="J46" s="21">
        <v>20.4</v>
      </c>
      <c r="K46" s="25">
        <v>21.1</v>
      </c>
      <c r="L46" s="25">
        <v>21.7</v>
      </c>
      <c r="M46" s="25">
        <v>22.4</v>
      </c>
      <c r="N46" s="25">
        <v>23</v>
      </c>
      <c r="O46" s="25">
        <v>23.7</v>
      </c>
      <c r="P46" s="25"/>
      <c r="Q46" s="25"/>
      <c r="R46" s="25"/>
      <c r="S46" s="23" t="s">
        <v>358</v>
      </c>
      <c r="T46" s="46">
        <f>VLOOKUP(A46,Лист1!$B$1:$C$200,2,FALSE)</f>
        <v>1346.6621400000001</v>
      </c>
      <c r="U46" t="str">
        <f>CONCATENATE(D46," ",E46," ",F46," ",G46," ",H46," ",I46," ",J46," ",K46," ",L46," ",M46," ",N46," ",O46," ",P46," ",Q46," ",R46)</f>
        <v>Длина стельки 16,6 17,2 18,5 19,1 19,8 20,4 21,1 21,7 22,4 23 23,7   </v>
      </c>
      <c r="V46" t="str">
        <f>CONCATENATE("Размеры"," ",E45," ",F45," ",G45," ",H45," ",I45," ",J45," ",K45," ",L45," ",M45," ",N45," ",O45," ",P45," ",Q45," ",R45)</f>
        <v>Размеры 26 27 28 29 30 31 32 33 34 35 36   </v>
      </c>
      <c r="W46" t="str">
        <f>CONCATENATE("Цвет"," ",S46," ","Цена по курсу 58 руб"," ",T46,"руб")</f>
        <v>Цвет серебро, розовый, жемчужный,  Цена по курсу 58 руб 1346,66214руб</v>
      </c>
    </row>
    <row r="47" spans="1:20" ht="15.75" thickBot="1">
      <c r="A47" s="12"/>
      <c r="B47" s="87"/>
      <c r="C47" s="13"/>
      <c r="D47" s="14" t="s">
        <v>5</v>
      </c>
      <c r="E47" s="34"/>
      <c r="F47" s="34">
        <v>27</v>
      </c>
      <c r="G47" s="15">
        <v>28</v>
      </c>
      <c r="H47" s="16">
        <v>29</v>
      </c>
      <c r="I47" s="16">
        <v>30</v>
      </c>
      <c r="J47" s="16">
        <v>31</v>
      </c>
      <c r="K47" s="16">
        <v>32</v>
      </c>
      <c r="L47" s="16">
        <v>33</v>
      </c>
      <c r="M47" s="16">
        <v>34</v>
      </c>
      <c r="N47" s="16">
        <v>35</v>
      </c>
      <c r="O47" s="16">
        <v>36</v>
      </c>
      <c r="P47" s="16">
        <v>37</v>
      </c>
      <c r="Q47" s="16"/>
      <c r="R47" s="16"/>
      <c r="S47" s="17"/>
      <c r="T47" s="17"/>
    </row>
    <row r="48" spans="1:23" ht="15.75" thickBot="1">
      <c r="A48" s="12">
        <v>204</v>
      </c>
      <c r="B48" s="87" t="s">
        <v>359</v>
      </c>
      <c r="C48" s="13" t="s">
        <v>360</v>
      </c>
      <c r="D48" s="19" t="s">
        <v>7</v>
      </c>
      <c r="E48" s="25"/>
      <c r="F48" s="36">
        <v>17.1</v>
      </c>
      <c r="G48" s="20">
        <v>17.7</v>
      </c>
      <c r="H48" s="21">
        <v>18.4</v>
      </c>
      <c r="I48" s="21">
        <v>19</v>
      </c>
      <c r="J48" s="21">
        <v>19.7</v>
      </c>
      <c r="K48" s="25">
        <v>20.3</v>
      </c>
      <c r="L48" s="25">
        <v>21</v>
      </c>
      <c r="M48" s="25">
        <v>21.6</v>
      </c>
      <c r="N48" s="25">
        <v>22.3</v>
      </c>
      <c r="O48" s="25">
        <v>22.9</v>
      </c>
      <c r="P48" s="25">
        <v>23.6</v>
      </c>
      <c r="Q48" s="25"/>
      <c r="R48" s="25"/>
      <c r="S48" s="23" t="s">
        <v>361</v>
      </c>
      <c r="T48" s="46">
        <f>VLOOKUP(A48,Лист1!$B$1:$C$200,2,FALSE)</f>
        <v>1346.6621400000001</v>
      </c>
      <c r="U48" t="str">
        <f>CONCATENATE(D48," ",E48," ",F48," ",G48," ",H48," ",I48," ",J48," ",K48," ",L48," ",M48," ",N48," ",O48," ",P48," ",Q48," ",R48)</f>
        <v>Длина стельки  17,1 17,7 18,4 19 19,7 20,3 21 21,6 22,3 22,9 23,6  </v>
      </c>
      <c r="V48" t="str">
        <f>CONCATENATE("Размеры"," ",E47," ",F47," ",G47," ",H47," ",I47," ",J47," ",K47," ",L47," ",M47," ",N47," ",O47," ",P47," ",Q47," ",R47)</f>
        <v>Размеры  27 28 29 30 31 32 33 34 35 36 37  </v>
      </c>
      <c r="W48" t="str">
        <f>CONCATENATE("Цвет"," ",S48," ","Цена по курсу 58 руб"," ",T48,"руб")</f>
        <v>Цвет серый, розовый, красный, черный Цена по курсу 58 руб 1346,66214руб</v>
      </c>
    </row>
    <row r="49" spans="1:20" ht="15.75" thickBot="1">
      <c r="A49" s="12"/>
      <c r="B49" s="87"/>
      <c r="C49" s="13"/>
      <c r="D49" s="14" t="s">
        <v>5</v>
      </c>
      <c r="E49" s="34">
        <v>26</v>
      </c>
      <c r="F49" s="34">
        <v>27</v>
      </c>
      <c r="G49" s="15">
        <v>28</v>
      </c>
      <c r="H49" s="16">
        <v>29</v>
      </c>
      <c r="I49" s="16">
        <v>30</v>
      </c>
      <c r="J49" s="16">
        <v>31</v>
      </c>
      <c r="K49" s="16">
        <v>32</v>
      </c>
      <c r="L49" s="16">
        <v>33</v>
      </c>
      <c r="M49" s="16">
        <v>34</v>
      </c>
      <c r="N49" s="16">
        <v>35</v>
      </c>
      <c r="O49" s="16">
        <v>36</v>
      </c>
      <c r="P49" s="16">
        <v>37</v>
      </c>
      <c r="Q49" s="16"/>
      <c r="R49" s="16"/>
      <c r="S49" s="17"/>
      <c r="T49" s="17"/>
    </row>
    <row r="50" spans="1:23" ht="15.75" thickBot="1">
      <c r="A50" s="12">
        <v>205</v>
      </c>
      <c r="B50" s="87" t="s">
        <v>362</v>
      </c>
      <c r="C50" s="13" t="s">
        <v>235</v>
      </c>
      <c r="D50" s="19" t="s">
        <v>7</v>
      </c>
      <c r="E50" s="25">
        <v>16.8</v>
      </c>
      <c r="F50" s="36">
        <v>17.4</v>
      </c>
      <c r="G50" s="20">
        <v>18</v>
      </c>
      <c r="H50" s="21">
        <v>18.7</v>
      </c>
      <c r="I50" s="21">
        <v>19.3</v>
      </c>
      <c r="J50" s="21">
        <v>20</v>
      </c>
      <c r="K50" s="25">
        <v>20.6</v>
      </c>
      <c r="L50" s="25">
        <v>21.3</v>
      </c>
      <c r="M50" s="25">
        <v>21.9</v>
      </c>
      <c r="N50" s="25">
        <v>22.6</v>
      </c>
      <c r="O50" s="25">
        <v>23.2</v>
      </c>
      <c r="P50" s="25">
        <v>23.9</v>
      </c>
      <c r="Q50" s="25"/>
      <c r="R50" s="25"/>
      <c r="S50" s="23" t="s">
        <v>363</v>
      </c>
      <c r="T50" s="46">
        <f>VLOOKUP(A50,Лист1!$B$1:$C$200,2,FALSE)</f>
        <v>1443.8722200000002</v>
      </c>
      <c r="U50" t="str">
        <f>CONCATENATE(D50," ",E50," ",F50," ",G50," ",H50," ",I50," ",J50," ",K50," ",L50," ",M50," ",N50," ",O50," ",P50," ",Q50," ",R50)</f>
        <v>Длина стельки 16,8 17,4 18 18,7 19,3 20 20,6 21,3 21,9 22,6 23,2 23,9  </v>
      </c>
      <c r="V50" t="str">
        <f>CONCATENATE("Размеры"," ",E49," ",F49," ",G49," ",H49," ",I49," ",J49," ",K49," ",L49," ",M49," ",N49," ",O49," ",P49," ",Q49," ",R49)</f>
        <v>Размеры 26 27 28 29 30 31 32 33 34 35 36 37  </v>
      </c>
      <c r="W50" t="str">
        <f>CONCATENATE("Цвет"," ",S50," ","Цена по курсу 58 руб"," ",T50,"руб")</f>
        <v>Цвет серый, фиолетовый Цена по курсу 58 руб 1443,87222руб</v>
      </c>
    </row>
    <row r="51" spans="1:20" ht="15.75" thickBot="1">
      <c r="A51" s="12"/>
      <c r="B51" s="87"/>
      <c r="C51" s="13"/>
      <c r="D51" s="14" t="s">
        <v>5</v>
      </c>
      <c r="E51" s="34">
        <v>26</v>
      </c>
      <c r="F51" s="34">
        <v>27</v>
      </c>
      <c r="G51" s="15">
        <v>28</v>
      </c>
      <c r="H51" s="16">
        <v>29</v>
      </c>
      <c r="I51" s="16">
        <v>30</v>
      </c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</row>
    <row r="52" spans="1:23" ht="15.75" thickBot="1">
      <c r="A52" s="154">
        <v>206</v>
      </c>
      <c r="B52" s="185" t="s">
        <v>98</v>
      </c>
      <c r="C52" s="155" t="s">
        <v>364</v>
      </c>
      <c r="D52" s="19" t="s">
        <v>7</v>
      </c>
      <c r="E52" s="25">
        <v>16.5</v>
      </c>
      <c r="F52" s="36">
        <v>17.2</v>
      </c>
      <c r="G52" s="20">
        <v>17.8</v>
      </c>
      <c r="H52" s="21">
        <v>18.5</v>
      </c>
      <c r="I52" s="21">
        <v>19.1</v>
      </c>
      <c r="J52" s="21"/>
      <c r="K52" s="25"/>
      <c r="L52" s="25"/>
      <c r="M52" s="25"/>
      <c r="N52" s="25"/>
      <c r="O52" s="25"/>
      <c r="P52" s="25"/>
      <c r="Q52" s="25"/>
      <c r="R52" s="25"/>
      <c r="S52" s="23" t="s">
        <v>365</v>
      </c>
      <c r="T52" s="46">
        <f>VLOOKUP(A52,Лист1!$B$1:$C$200,2,FALSE)</f>
        <v>1245.0171</v>
      </c>
      <c r="U52" t="str">
        <f>CONCATENATE(D52," ",E52," ",F52," ",G52," ",H52," ",I52," ",J52," ",K52," ",L52," ",M52," ",N52," ",O52," ",P52," ",Q52," ",R52)</f>
        <v>Длина стельки 16,5 17,2 17,8 18,5 19,1         </v>
      </c>
      <c r="V52" t="str">
        <f>CONCATENATE("Размеры"," ",E51," ",F51," ",G51," ",H51," ",I51," ",J51," ",K51," ",L51," ",M51," ",N51," ",O51," ",P51," ",Q51," ",R51)</f>
        <v>Размеры 26 27 28 29 30         </v>
      </c>
      <c r="W52" t="str">
        <f>CONCATENATE("Цвет"," ",S52," ","Цена по курсу 58 руб"," ",T52,"руб")</f>
        <v>Цвет белый, розовый, золотой Цена по курсу 58 руб 1245,0171руб</v>
      </c>
    </row>
    <row r="53" spans="1:20" ht="15.75" thickBot="1">
      <c r="A53" s="154"/>
      <c r="B53" s="185"/>
      <c r="C53" s="155"/>
      <c r="D53" s="14" t="s">
        <v>5</v>
      </c>
      <c r="E53" s="34">
        <v>26</v>
      </c>
      <c r="F53" s="34">
        <v>27</v>
      </c>
      <c r="G53" s="15">
        <v>28</v>
      </c>
      <c r="H53" s="16">
        <v>29</v>
      </c>
      <c r="I53" s="16">
        <v>30</v>
      </c>
      <c r="J53" s="16">
        <v>31</v>
      </c>
      <c r="K53" s="16">
        <v>32</v>
      </c>
      <c r="L53" s="16">
        <v>33</v>
      </c>
      <c r="M53" s="16"/>
      <c r="N53" s="16"/>
      <c r="O53" s="16"/>
      <c r="P53" s="16"/>
      <c r="Q53" s="16"/>
      <c r="R53" s="16"/>
      <c r="S53" s="17"/>
      <c r="T53" s="17"/>
    </row>
    <row r="54" spans="1:23" ht="15.75" thickBot="1">
      <c r="A54" s="154">
        <v>216</v>
      </c>
      <c r="B54" s="185" t="s">
        <v>366</v>
      </c>
      <c r="C54" s="155" t="s">
        <v>367</v>
      </c>
      <c r="D54" s="19" t="s">
        <v>7</v>
      </c>
      <c r="E54" s="25">
        <v>16.6</v>
      </c>
      <c r="F54" s="36">
        <v>17.3</v>
      </c>
      <c r="G54" s="20">
        <v>17.9</v>
      </c>
      <c r="H54" s="21">
        <v>18.6</v>
      </c>
      <c r="I54" s="21">
        <v>19.2</v>
      </c>
      <c r="J54" s="21">
        <v>19.9</v>
      </c>
      <c r="K54" s="25">
        <v>20.5</v>
      </c>
      <c r="L54" s="25">
        <v>21.2</v>
      </c>
      <c r="M54" s="25"/>
      <c r="N54" s="25"/>
      <c r="O54" s="25"/>
      <c r="P54" s="25"/>
      <c r="Q54" s="25"/>
      <c r="R54" s="25"/>
      <c r="S54" s="128" t="s">
        <v>368</v>
      </c>
      <c r="T54" s="46">
        <f>VLOOKUP(A54,Лист1!$B$1:$C$200,2,FALSE)</f>
        <v>1472.6097</v>
      </c>
      <c r="U54" t="str">
        <f>CONCATENATE(D54," ",E54," ",F54," ",G54," ",H54," ",I54," ",J54," ",K54," ",L54," ",M54," ",N54," ",O54," ",P54," ",Q54," ",R54)</f>
        <v>Длина стельки 16,6 17,3 17,9 18,6 19,2 19,9 20,5 21,2      </v>
      </c>
      <c r="V54" t="str">
        <f>CONCATENATE("Размеры"," ",E53," ",F53," ",G53," ",H53," ",I53," ",J53," ",K53," ",L53," ",M53," ",N53," ",O53," ",P53," ",Q53," ",R53)</f>
        <v>Размеры 26 27 28 29 30 31 32 33      </v>
      </c>
      <c r="W54" t="str">
        <f>CONCATENATE("Цвет"," ",S54," ","Цена по курсу 58 руб"," ",T54,"руб")</f>
        <v>Цвет малиновый, бежевый, алый Цена по курсу 58 руб 1472,6097руб</v>
      </c>
    </row>
    <row r="55" spans="1:20" ht="15.75" thickBot="1">
      <c r="A55" s="154"/>
      <c r="B55" s="185"/>
      <c r="C55" s="155"/>
      <c r="D55" s="14" t="s">
        <v>5</v>
      </c>
      <c r="E55" s="34">
        <v>26</v>
      </c>
      <c r="F55" s="34">
        <v>27</v>
      </c>
      <c r="G55" s="15">
        <v>28</v>
      </c>
      <c r="H55" s="16">
        <v>29</v>
      </c>
      <c r="I55" s="16">
        <v>30</v>
      </c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</row>
    <row r="56" spans="1:23" ht="15.75" thickBot="1">
      <c r="A56" s="154">
        <v>220</v>
      </c>
      <c r="B56" s="185" t="s">
        <v>369</v>
      </c>
      <c r="C56" s="155" t="s">
        <v>370</v>
      </c>
      <c r="D56" s="19" t="s">
        <v>7</v>
      </c>
      <c r="E56" s="25">
        <v>16.6</v>
      </c>
      <c r="F56" s="36">
        <v>17.1</v>
      </c>
      <c r="G56" s="20">
        <v>17.7</v>
      </c>
      <c r="H56" s="21">
        <v>18.4</v>
      </c>
      <c r="I56" s="21">
        <v>19</v>
      </c>
      <c r="J56" s="21"/>
      <c r="K56" s="25"/>
      <c r="L56" s="25"/>
      <c r="M56" s="25"/>
      <c r="N56" s="25"/>
      <c r="O56" s="25"/>
      <c r="P56" s="25"/>
      <c r="Q56" s="25"/>
      <c r="R56" s="25"/>
      <c r="S56" s="23" t="s">
        <v>371</v>
      </c>
      <c r="T56" s="46">
        <f>VLOOKUP(A56,Лист1!$B$1:$C$200,2,FALSE)</f>
        <v>1594.1223</v>
      </c>
      <c r="U56" t="str">
        <f>CONCATENATE(D56," ",E56," ",F56," ",G56," ",H56," ",I56," ",J56," ",K56," ",L56," ",M56," ",N56," ",O56," ",P56," ",Q56," ",R56)</f>
        <v>Длина стельки 16,6 17,1 17,7 18,4 19         </v>
      </c>
      <c r="V56" t="str">
        <f>CONCATENATE("Размеры"," ",E55," ",F55," ",G55," ",H55," ",I55," ",J55," ",K55," ",L55," ",M55," ",N55," ",O55," ",P55," ",Q55," ",R55)</f>
        <v>Размеры 26 27 28 29 30         </v>
      </c>
      <c r="W56" t="str">
        <f>CONCATENATE("Цвет"," ",S56," ","Цена по курсу 58 руб"," ",T56,"руб")</f>
        <v>Цвет розовый, красный, белый, черный Цена по курсу 58 руб 1594,1223руб</v>
      </c>
    </row>
    <row r="57" spans="1:20" ht="15.75" thickBot="1">
      <c r="A57" s="12"/>
      <c r="B57" s="87"/>
      <c r="C57" s="13"/>
      <c r="D57" s="14" t="s">
        <v>5</v>
      </c>
      <c r="E57" s="34">
        <v>26</v>
      </c>
      <c r="F57" s="34">
        <v>27</v>
      </c>
      <c r="G57" s="15">
        <v>28</v>
      </c>
      <c r="H57" s="16">
        <v>29</v>
      </c>
      <c r="I57" s="16">
        <v>30</v>
      </c>
      <c r="J57" s="16">
        <v>31</v>
      </c>
      <c r="K57" s="16">
        <v>32</v>
      </c>
      <c r="L57" s="16">
        <v>33</v>
      </c>
      <c r="M57" s="16">
        <v>34</v>
      </c>
      <c r="N57" s="16">
        <v>35</v>
      </c>
      <c r="O57" s="16">
        <v>36</v>
      </c>
      <c r="P57" s="16">
        <v>37</v>
      </c>
      <c r="Q57" s="16"/>
      <c r="R57" s="16"/>
      <c r="S57" s="17"/>
      <c r="T57" s="17"/>
    </row>
    <row r="58" spans="1:23" ht="15.75" thickBot="1">
      <c r="A58" s="12">
        <v>222</v>
      </c>
      <c r="B58" s="185" t="s">
        <v>372</v>
      </c>
      <c r="C58" s="155" t="s">
        <v>373</v>
      </c>
      <c r="D58" s="19" t="s">
        <v>7</v>
      </c>
      <c r="E58" s="25">
        <v>16.3</v>
      </c>
      <c r="F58" s="36">
        <v>17</v>
      </c>
      <c r="G58" s="20">
        <v>17.6</v>
      </c>
      <c r="H58" s="21">
        <v>18.3</v>
      </c>
      <c r="I58" s="21">
        <v>19</v>
      </c>
      <c r="J58" s="21">
        <v>20</v>
      </c>
      <c r="K58" s="25">
        <v>20.6</v>
      </c>
      <c r="L58" s="25">
        <v>21.3</v>
      </c>
      <c r="M58" s="25">
        <v>21.9</v>
      </c>
      <c r="N58" s="25">
        <v>22.4</v>
      </c>
      <c r="O58" s="25">
        <v>22.9</v>
      </c>
      <c r="P58" s="25">
        <v>23.4</v>
      </c>
      <c r="Q58" s="25"/>
      <c r="R58" s="25"/>
      <c r="S58" s="23" t="s">
        <v>374</v>
      </c>
      <c r="T58" s="46">
        <f>VLOOKUP(A58,Лист1!$B$1:$C$200,2,FALSE)</f>
        <v>1448.3071799999998</v>
      </c>
      <c r="U58" t="str">
        <f>CONCATENATE(D58," ",E58," ",F58," ",G58," ",H58," ",I58," ",J58," ",K58," ",L58," ",M58," ",N58," ",O58," ",P58," ",Q58," ",R58)</f>
        <v>Длина стельки 16,3 17 17,6 18,3 19 20 20,6 21,3 21,9 22,4 22,9 23,4  </v>
      </c>
      <c r="V58" t="str">
        <f>CONCATENATE("Размеры"," ",E57," ",F57," ",G57," ",H57," ",I57," ",J57," ",K57," ",L57," ",M57," ",N57," ",O57," ",P57," ",Q57," ",R57)</f>
        <v>Размеры 26 27 28 29 30 31 32 33 34 35 36 37  </v>
      </c>
      <c r="W58" t="str">
        <f>CONCATENATE("Цвет"," ",S58," ","Цена по курсу 58 руб"," ",T58,"руб")</f>
        <v>Цвет белый, красный, коричневый Цена по курсу 58 руб 1448,30718руб</v>
      </c>
    </row>
    <row r="59" spans="1:20" ht="15.75" thickBot="1">
      <c r="A59" s="12"/>
      <c r="B59" s="87"/>
      <c r="C59" s="13"/>
      <c r="D59" s="14" t="s">
        <v>5</v>
      </c>
      <c r="E59" s="34">
        <v>26</v>
      </c>
      <c r="F59" s="34">
        <v>27</v>
      </c>
      <c r="G59" s="15">
        <v>28</v>
      </c>
      <c r="H59" s="16">
        <v>29</v>
      </c>
      <c r="I59" s="16">
        <v>30</v>
      </c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17"/>
    </row>
    <row r="60" spans="1:23" ht="15.75" thickBot="1">
      <c r="A60" s="154">
        <v>223</v>
      </c>
      <c r="B60" s="185" t="s">
        <v>375</v>
      </c>
      <c r="C60" s="155" t="s">
        <v>376</v>
      </c>
      <c r="D60" s="19" t="s">
        <v>7</v>
      </c>
      <c r="E60" s="25">
        <v>16.5</v>
      </c>
      <c r="F60" s="36">
        <v>17.2</v>
      </c>
      <c r="G60" s="20">
        <v>17.8</v>
      </c>
      <c r="H60" s="21">
        <v>18.4</v>
      </c>
      <c r="I60" s="21">
        <v>19.1</v>
      </c>
      <c r="J60" s="21"/>
      <c r="K60" s="25"/>
      <c r="L60" s="25"/>
      <c r="M60" s="25"/>
      <c r="N60" s="25"/>
      <c r="O60" s="25"/>
      <c r="P60" s="25"/>
      <c r="Q60" s="25"/>
      <c r="R60" s="25"/>
      <c r="S60" s="23" t="s">
        <v>377</v>
      </c>
      <c r="T60" s="46">
        <f>VLOOKUP(A60,Лист1!$B$1:$C$200,2,FALSE)</f>
        <v>1035.16434</v>
      </c>
      <c r="U60" t="str">
        <f>CONCATENATE(D60," ",E60," ",F60," ",G60," ",H60," ",I60," ",J60," ",K60," ",L60," ",M60," ",N60," ",O60," ",P60," ",Q60," ",R60)</f>
        <v>Длина стельки 16,5 17,2 17,8 18,4 19,1         </v>
      </c>
      <c r="V60" t="str">
        <f>CONCATENATE("Размеры"," ",E59," ",F59," ",G59," ",H59," ",I59," ",J59," ",K59," ",L59," ",M59," ",N59," ",O59," ",P59," ",Q59," ",R59)</f>
        <v>Размеры 26 27 28 29 30         </v>
      </c>
      <c r="W60" t="str">
        <f>CONCATENATE("Цвет"," ",S60," ","Цена по курсу 58 руб"," ",T60,"руб")</f>
        <v>Цвет золотой, малиновый, черный Цена по курсу 58 руб 1035,16434руб</v>
      </c>
    </row>
    <row r="61" spans="1:20" ht="15.75" thickBot="1">
      <c r="A61" s="12"/>
      <c r="B61" s="87"/>
      <c r="C61" s="13"/>
      <c r="D61" s="14" t="s">
        <v>5</v>
      </c>
      <c r="E61" s="34">
        <v>26</v>
      </c>
      <c r="F61" s="34">
        <v>27</v>
      </c>
      <c r="G61" s="15">
        <v>28</v>
      </c>
      <c r="H61" s="16">
        <v>29</v>
      </c>
      <c r="I61" s="16">
        <v>30</v>
      </c>
      <c r="J61" s="16">
        <v>31</v>
      </c>
      <c r="K61" s="16">
        <v>32</v>
      </c>
      <c r="L61" s="16">
        <v>33</v>
      </c>
      <c r="M61" s="16">
        <v>34</v>
      </c>
      <c r="N61" s="16">
        <v>35</v>
      </c>
      <c r="O61" s="16">
        <v>36</v>
      </c>
      <c r="P61" s="16">
        <v>37</v>
      </c>
      <c r="Q61" s="16"/>
      <c r="R61" s="16"/>
      <c r="S61" s="17"/>
      <c r="T61" s="17"/>
    </row>
    <row r="62" spans="1:23" ht="15.75" thickBot="1">
      <c r="A62" s="154">
        <v>224</v>
      </c>
      <c r="B62" s="185" t="s">
        <v>378</v>
      </c>
      <c r="C62" s="155" t="s">
        <v>379</v>
      </c>
      <c r="D62" s="19" t="s">
        <v>7</v>
      </c>
      <c r="E62" s="25">
        <v>16.3</v>
      </c>
      <c r="F62" s="36">
        <v>17</v>
      </c>
      <c r="G62" s="20">
        <v>17.6</v>
      </c>
      <c r="H62" s="21">
        <v>18.3</v>
      </c>
      <c r="I62" s="21">
        <v>19</v>
      </c>
      <c r="J62" s="21">
        <v>20</v>
      </c>
      <c r="K62" s="25">
        <v>20.6</v>
      </c>
      <c r="L62" s="25">
        <v>21.2</v>
      </c>
      <c r="M62" s="25">
        <v>21.9</v>
      </c>
      <c r="N62" s="25">
        <v>22.4</v>
      </c>
      <c r="O62" s="25">
        <v>22.9</v>
      </c>
      <c r="P62" s="25">
        <v>23.4</v>
      </c>
      <c r="Q62" s="25"/>
      <c r="R62" s="25"/>
      <c r="S62" s="23" t="s">
        <v>380</v>
      </c>
      <c r="T62" s="46">
        <f>VLOOKUP(A62,Лист1!$B$1:$C$200,2,FALSE)</f>
        <v>1594.1223</v>
      </c>
      <c r="U62" t="str">
        <f>CONCATENATE(D62," ",E62," ",F62," ",G62," ",H62," ",I62," ",J62," ",K62," ",L62," ",M62," ",N62," ",O62," ",P62," ",Q62," ",R62)</f>
        <v>Длина стельки 16,3 17 17,6 18,3 19 20 20,6 21,2 21,9 22,4 22,9 23,4  </v>
      </c>
      <c r="V62" t="str">
        <f>CONCATENATE("Размеры"," ",E61," ",F61," ",G61," ",H61," ",I61," ",J61," ",K61," ",L61," ",M61," ",N61," ",O61," ",P61," ",Q61," ",R61)</f>
        <v>Размеры 26 27 28 29 30 31 32 33 34 35 36 37  </v>
      </c>
      <c r="W62" t="str">
        <f>CONCATENATE("Цвет"," ",S62," ","Цена по курсу 58 руб"," ",T62,"руб")</f>
        <v>Цвет золотой, розовый, алый, черный Цена по курсу 58 руб 1594,1223руб</v>
      </c>
    </row>
    <row r="63" spans="1:20" ht="15.75" thickBot="1">
      <c r="A63" s="12"/>
      <c r="B63" s="87"/>
      <c r="C63" s="13"/>
      <c r="D63" s="14" t="s">
        <v>5</v>
      </c>
      <c r="E63" s="34">
        <v>26</v>
      </c>
      <c r="F63" s="34">
        <v>27</v>
      </c>
      <c r="G63" s="15">
        <v>28</v>
      </c>
      <c r="H63" s="16">
        <v>29</v>
      </c>
      <c r="I63" s="16">
        <v>30</v>
      </c>
      <c r="J63" s="16">
        <v>31</v>
      </c>
      <c r="K63" s="16">
        <v>32</v>
      </c>
      <c r="L63" s="16">
        <v>33</v>
      </c>
      <c r="M63" s="16">
        <v>34</v>
      </c>
      <c r="N63" s="16">
        <v>35</v>
      </c>
      <c r="O63" s="16">
        <v>36</v>
      </c>
      <c r="P63" s="16">
        <v>37</v>
      </c>
      <c r="Q63" s="16"/>
      <c r="R63" s="16"/>
      <c r="S63" s="17"/>
      <c r="T63" s="17"/>
    </row>
    <row r="64" spans="1:23" ht="15.75" thickBot="1">
      <c r="A64" s="154">
        <v>225</v>
      </c>
      <c r="B64" s="185" t="s">
        <v>381</v>
      </c>
      <c r="C64" s="155" t="s">
        <v>382</v>
      </c>
      <c r="D64" s="19" t="s">
        <v>7</v>
      </c>
      <c r="E64" s="25">
        <v>16.6</v>
      </c>
      <c r="F64" s="36">
        <v>17.2</v>
      </c>
      <c r="G64" s="20">
        <v>17.9</v>
      </c>
      <c r="H64" s="21">
        <v>18.5</v>
      </c>
      <c r="I64" s="21">
        <v>19.2</v>
      </c>
      <c r="J64" s="21">
        <v>19.8</v>
      </c>
      <c r="K64" s="25">
        <v>20.5</v>
      </c>
      <c r="L64" s="25">
        <v>21.1</v>
      </c>
      <c r="M64" s="25">
        <v>21.8</v>
      </c>
      <c r="N64" s="25">
        <v>22.3</v>
      </c>
      <c r="O64" s="25">
        <v>22.8</v>
      </c>
      <c r="P64" s="25">
        <v>23.3</v>
      </c>
      <c r="Q64" s="25"/>
      <c r="R64" s="25"/>
      <c r="S64" s="23" t="s">
        <v>383</v>
      </c>
      <c r="T64" s="46">
        <f>VLOOKUP(A64,Лист1!$B$1:$C$230,2,FALSE)</f>
        <v>1715.6349</v>
      </c>
      <c r="U64" t="str">
        <f>CONCATENATE(D64," ",E64," ",F64," ",G64," ",H64," ",I64," ",J64," ",K64," ",L64," ",M64," ",N64," ",O64," ",P64," ",Q64," ",R64)</f>
        <v>Длина стельки 16,6 17,2 17,9 18,5 19,2 19,8 20,5 21,1 21,8 22,3 22,8 23,3  </v>
      </c>
      <c r="V64" t="str">
        <f>CONCATENATE("Размеры"," ",E63," ",F63," ",G63," ",H63," ",I63," ",J63," ",K63," ",L63," ",M63," ",N63," ",O63," ",P63," ",Q63," ",R63)</f>
        <v>Размеры 26 27 28 29 30 31 32 33 34 35 36 37  </v>
      </c>
      <c r="W64" t="str">
        <f>CONCATENATE("Цвет"," ",S64," ","Цена по курсу 58 руб"," ",T64,"руб")</f>
        <v>Цвет розовый, винный, черный Цена по курсу 58 руб 1715,6349руб</v>
      </c>
    </row>
    <row r="65" spans="1:20" ht="15.75" thickBot="1">
      <c r="A65" s="12"/>
      <c r="B65" s="87"/>
      <c r="C65" s="13"/>
      <c r="D65" s="14" t="s">
        <v>5</v>
      </c>
      <c r="E65" s="34">
        <v>26</v>
      </c>
      <c r="F65" s="34">
        <v>27</v>
      </c>
      <c r="G65" s="15">
        <v>28</v>
      </c>
      <c r="H65" s="16">
        <v>29</v>
      </c>
      <c r="I65" s="16">
        <v>30</v>
      </c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17"/>
    </row>
    <row r="66" spans="1:23" ht="15.75" thickBot="1">
      <c r="A66" s="154">
        <v>234</v>
      </c>
      <c r="B66" s="185" t="s">
        <v>98</v>
      </c>
      <c r="C66" s="155" t="s">
        <v>412</v>
      </c>
      <c r="D66" s="19" t="s">
        <v>7</v>
      </c>
      <c r="E66" s="25">
        <v>17</v>
      </c>
      <c r="F66" s="36">
        <v>17.5</v>
      </c>
      <c r="G66" s="20">
        <v>18.5</v>
      </c>
      <c r="H66" s="21">
        <v>19</v>
      </c>
      <c r="I66" s="21">
        <v>20</v>
      </c>
      <c r="J66" s="21"/>
      <c r="K66" s="25"/>
      <c r="L66" s="25"/>
      <c r="M66" s="25"/>
      <c r="N66" s="25"/>
      <c r="O66" s="25"/>
      <c r="P66" s="25"/>
      <c r="Q66" s="25"/>
      <c r="R66" s="25"/>
      <c r="S66" s="23" t="s">
        <v>418</v>
      </c>
      <c r="T66" s="46">
        <f>VLOOKUP(A66,Лист1!$B$1:$C$230,2,FALSE)</f>
        <v>1345.59828</v>
      </c>
      <c r="U66" t="str">
        <f>CONCATENATE(D66," ",E66," ",F66," ",G66," ",H66," ",I66," ",J66," ",K66," ",L66," ",M66," ",N66," ",O66," ",P66," ",Q66," ",R66)</f>
        <v>Длина стельки 17 17,5 18,5 19 20         </v>
      </c>
      <c r="V66" t="str">
        <f>CONCATENATE("Размеры"," ",E65," ",F65," ",G65," ",H65," ",I65," ",J65," ",K65," ",L65," ",M65," ",N65," ",O65," ",P65," ",Q65," ",R65)</f>
        <v>Размеры 26 27 28 29 30         </v>
      </c>
      <c r="W66" t="str">
        <f>CONCATENATE("Цвет"," ",S66," ","Цена по курсу 58 руб"," ",T66,"руб")</f>
        <v>Цвет розовый с черным Цена по курсу 58 руб 1345,59828руб</v>
      </c>
    </row>
    <row r="67" spans="1:20" ht="15.75" thickBot="1">
      <c r="A67" s="12"/>
      <c r="B67" s="87"/>
      <c r="C67" s="13"/>
      <c r="D67" s="14" t="s">
        <v>5</v>
      </c>
      <c r="E67" s="34">
        <v>26</v>
      </c>
      <c r="F67" s="34">
        <v>27</v>
      </c>
      <c r="G67" s="15">
        <v>28</v>
      </c>
      <c r="H67" s="16">
        <v>29</v>
      </c>
      <c r="I67" s="16">
        <v>30</v>
      </c>
      <c r="J67" s="16">
        <v>31</v>
      </c>
      <c r="K67" s="16">
        <v>32</v>
      </c>
      <c r="L67" s="16">
        <v>33</v>
      </c>
      <c r="M67" s="16">
        <v>34</v>
      </c>
      <c r="N67" s="16">
        <v>35</v>
      </c>
      <c r="O67" s="16"/>
      <c r="P67" s="16"/>
      <c r="Q67" s="16"/>
      <c r="R67" s="16"/>
      <c r="S67" s="17"/>
      <c r="T67" s="17"/>
    </row>
    <row r="68" spans="1:23" ht="15.75" thickBot="1">
      <c r="A68" s="12">
        <v>239</v>
      </c>
      <c r="B68" s="87" t="s">
        <v>98</v>
      </c>
      <c r="C68" s="155" t="s">
        <v>419</v>
      </c>
      <c r="D68" s="19" t="s">
        <v>7</v>
      </c>
      <c r="E68" s="25">
        <v>16.5</v>
      </c>
      <c r="F68" s="36">
        <v>17</v>
      </c>
      <c r="G68" s="20">
        <v>17.5</v>
      </c>
      <c r="H68" s="21">
        <v>18.5</v>
      </c>
      <c r="I68" s="21">
        <v>19</v>
      </c>
      <c r="J68" s="21">
        <v>19.5</v>
      </c>
      <c r="K68" s="25">
        <v>20.5</v>
      </c>
      <c r="L68" s="25">
        <v>21</v>
      </c>
      <c r="M68" s="25">
        <v>22</v>
      </c>
      <c r="N68" s="25">
        <v>22.5</v>
      </c>
      <c r="O68" s="25"/>
      <c r="P68" s="25"/>
      <c r="Q68" s="25"/>
      <c r="R68" s="25"/>
      <c r="S68" s="23" t="s">
        <v>420</v>
      </c>
      <c r="T68" s="46">
        <f>VLOOKUP(A68,Лист1!$B$1:$C$230,2,FALSE)</f>
        <v>1126.8756</v>
      </c>
      <c r="U68" t="str">
        <f>CONCATENATE(D68," ",E68," ",F68," ",G68," ",H68," ",I68," ",J68," ",K68," ",L68," ",M68," ",N68," ",O68," ",P68," ",Q68," ",R68)</f>
        <v>Длина стельки 16,5 17 17,5 18,5 19 19,5 20,5 21 22 22,5    </v>
      </c>
      <c r="V68" t="str">
        <f>CONCATENATE("Размеры"," ",E67," ",F67," ",G67," ",H67," ",I67," ",J67," ",K67," ",L67," ",M67," ",N67," ",O67," ",P67," ",Q67," ",R67)</f>
        <v>Размеры 26 27 28 29 30 31 32 33 34 35    </v>
      </c>
      <c r="W68" t="str">
        <f>CONCATENATE("Цвет"," ",S68," ","Цена по курсу 58 руб"," ",T68,"руб")</f>
        <v>Цвет бордовый, розовый, болотный, черный Цена по курсу 58 руб 1126,8756руб</v>
      </c>
    </row>
    <row r="69" spans="1:20" ht="15.75" thickBot="1">
      <c r="A69" s="12"/>
      <c r="B69" s="87"/>
      <c r="C69" s="13"/>
      <c r="D69" s="14" t="s">
        <v>5</v>
      </c>
      <c r="E69" s="34"/>
      <c r="F69" s="34"/>
      <c r="G69" s="15">
        <v>28</v>
      </c>
      <c r="H69" s="16">
        <v>29</v>
      </c>
      <c r="I69" s="16">
        <v>30</v>
      </c>
      <c r="J69" s="16"/>
      <c r="K69" s="16"/>
      <c r="L69" s="16">
        <v>33</v>
      </c>
      <c r="M69" s="16">
        <v>34</v>
      </c>
      <c r="N69" s="16">
        <v>35</v>
      </c>
      <c r="O69" s="16"/>
      <c r="P69" s="16"/>
      <c r="Q69" s="16"/>
      <c r="R69" s="16"/>
      <c r="S69" s="17"/>
      <c r="T69" s="17"/>
    </row>
    <row r="70" spans="1:23" ht="15.75" thickBot="1">
      <c r="A70" s="12">
        <v>240</v>
      </c>
      <c r="B70" s="87" t="s">
        <v>98</v>
      </c>
      <c r="C70" s="155" t="s">
        <v>421</v>
      </c>
      <c r="D70" s="19" t="s">
        <v>7</v>
      </c>
      <c r="E70" s="25"/>
      <c r="F70" s="36"/>
      <c r="G70" s="20">
        <v>18.5</v>
      </c>
      <c r="H70" s="21">
        <v>19</v>
      </c>
      <c r="I70" s="21">
        <v>20</v>
      </c>
      <c r="J70" s="21"/>
      <c r="K70" s="25"/>
      <c r="L70" s="25">
        <v>22</v>
      </c>
      <c r="M70" s="25">
        <v>22.5</v>
      </c>
      <c r="N70" s="25">
        <v>23</v>
      </c>
      <c r="O70" s="25"/>
      <c r="P70" s="25"/>
      <c r="Q70" s="25"/>
      <c r="R70" s="25"/>
      <c r="S70" s="23" t="s">
        <v>422</v>
      </c>
      <c r="T70" s="46">
        <f>VLOOKUP(A70,Лист1!$B$1:$C$230,2,FALSE)</f>
        <v>1248.3881999999999</v>
      </c>
      <c r="U70" t="str">
        <f>CONCATENATE(D70," ",E70," ",F70," ",G70," ",H70," ",I70," ",J70," ",K70," ",L70," ",M70," ",N70," ",O70," ",P70," ",Q70," ",R70)</f>
        <v>Длина стельки   18,5 19 20   22 22,5 23    </v>
      </c>
      <c r="V70" t="str">
        <f>CONCATENATE("Размеры"," ",E69," ",F69," ",G69," ",H69," ",I69," ",J69," ",K69," ",L69," ",M69," ",N69," ",O69," ",P69," ",Q69," ",R69)</f>
        <v>Размеры   28 29 30   33 34 35    </v>
      </c>
      <c r="W70" t="str">
        <f>CONCATENATE("Цвет"," ",S70," ","Цена по курсу 58 руб"," ",T70,"руб")</f>
        <v>Цвет сиреневый  Цена по курсу 58 руб 1248,3882руб</v>
      </c>
    </row>
    <row r="71" spans="1:20" ht="15.75" thickBot="1">
      <c r="A71" s="12"/>
      <c r="B71" s="87"/>
      <c r="C71" s="13"/>
      <c r="D71" s="14" t="s">
        <v>5</v>
      </c>
      <c r="E71" s="34">
        <v>26</v>
      </c>
      <c r="F71" s="34">
        <v>27</v>
      </c>
      <c r="G71" s="15">
        <v>28</v>
      </c>
      <c r="H71" s="16">
        <v>29</v>
      </c>
      <c r="I71" s="16">
        <v>30</v>
      </c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17"/>
    </row>
    <row r="72" spans="1:23" ht="15.75" thickBot="1">
      <c r="A72" s="12">
        <v>244</v>
      </c>
      <c r="B72" s="87" t="s">
        <v>98</v>
      </c>
      <c r="C72" s="155" t="s">
        <v>423</v>
      </c>
      <c r="D72" s="19" t="s">
        <v>7</v>
      </c>
      <c r="E72" s="25">
        <v>17</v>
      </c>
      <c r="F72" s="36">
        <v>17.5</v>
      </c>
      <c r="G72" s="20">
        <v>18</v>
      </c>
      <c r="H72" s="21">
        <v>19</v>
      </c>
      <c r="I72" s="21">
        <v>20</v>
      </c>
      <c r="J72" s="21"/>
      <c r="K72" s="25"/>
      <c r="L72" s="25"/>
      <c r="M72" s="25"/>
      <c r="N72" s="25"/>
      <c r="O72" s="25"/>
      <c r="P72" s="25"/>
      <c r="Q72" s="25"/>
      <c r="R72" s="25"/>
      <c r="S72" s="23" t="s">
        <v>424</v>
      </c>
      <c r="T72" s="46">
        <f>VLOOKUP(A72,Лист1!$B$1:$C$230,2,FALSE)</f>
        <v>1710.13608</v>
      </c>
      <c r="U72" t="str">
        <f>CONCATENATE(D72," ",E72," ",F72," ",G72," ",H72," ",I72," ",J72," ",K72," ",L72," ",M72," ",N72," ",O72," ",P72," ",Q72," ",R72)</f>
        <v>Длина стельки 17 17,5 18 19 20         </v>
      </c>
      <c r="V72" t="str">
        <f>CONCATENATE("Размеры"," ",E71," ",F71," ",G71," ",H71," ",I71," ",J71," ",K71," ",L71," ",M71," ",N71," ",O71," ",P71," ",Q71," ",R71)</f>
        <v>Размеры 26 27 28 29 30         </v>
      </c>
      <c r="W72" t="str">
        <f>CONCATENATE("Цвет"," ",S72," ","Цена по курсу 58 руб"," ",T72,"руб")</f>
        <v>Цвет светло-серый, синий Цена по курсу 58 руб 1710,13608руб</v>
      </c>
    </row>
    <row r="73" spans="1:20" ht="15.75" thickBot="1">
      <c r="A73" s="12"/>
      <c r="B73" s="87"/>
      <c r="C73" s="13"/>
      <c r="D73" s="14" t="s">
        <v>5</v>
      </c>
      <c r="E73" s="34"/>
      <c r="F73" s="34"/>
      <c r="G73" s="15">
        <v>28</v>
      </c>
      <c r="H73" s="16">
        <v>29</v>
      </c>
      <c r="I73" s="16">
        <v>30</v>
      </c>
      <c r="J73" s="16">
        <v>31</v>
      </c>
      <c r="K73" s="16">
        <v>32</v>
      </c>
      <c r="L73" s="16">
        <v>33</v>
      </c>
      <c r="M73" s="16">
        <v>34</v>
      </c>
      <c r="N73" s="16"/>
      <c r="O73" s="16"/>
      <c r="P73" s="16"/>
      <c r="Q73" s="16"/>
      <c r="R73" s="16"/>
      <c r="S73" s="17"/>
      <c r="T73" s="17"/>
    </row>
    <row r="74" spans="1:23" ht="15.75" thickBot="1">
      <c r="A74" s="12">
        <v>245</v>
      </c>
      <c r="B74" s="87" t="s">
        <v>98</v>
      </c>
      <c r="C74" s="155" t="s">
        <v>425</v>
      </c>
      <c r="D74" s="19" t="s">
        <v>7</v>
      </c>
      <c r="E74" s="25"/>
      <c r="F74" s="36"/>
      <c r="G74" s="20">
        <v>18.5</v>
      </c>
      <c r="H74" s="21">
        <v>19</v>
      </c>
      <c r="I74" s="21">
        <v>20</v>
      </c>
      <c r="J74" s="21">
        <v>20.5</v>
      </c>
      <c r="K74" s="25">
        <v>21</v>
      </c>
      <c r="L74" s="25">
        <v>22</v>
      </c>
      <c r="M74" s="25">
        <v>22.5</v>
      </c>
      <c r="N74" s="25"/>
      <c r="O74" s="25"/>
      <c r="P74" s="25"/>
      <c r="Q74" s="25"/>
      <c r="R74" s="25"/>
      <c r="S74" s="23" t="s">
        <v>426</v>
      </c>
      <c r="T74" s="46">
        <f>VLOOKUP(A74,Лист1!$B$1:$C$230,2,FALSE)</f>
        <v>1430.6571000000001</v>
      </c>
      <c r="U74" t="str">
        <f>CONCATENATE(D74," ",E74," ",F74," ",G74," ",H74," ",I74," ",J74," ",K74," ",L74," ",M74," ",N74," ",O74," ",P74," ",Q74," ",R74)</f>
        <v>Длина стельки   18,5 19 20 20,5 21 22 22,5     </v>
      </c>
      <c r="V74" t="str">
        <f>CONCATENATE("Размеры"," ",E73," ",F73," ",G73," ",H73," ",I73," ",J73," ",K73," ",L73," ",M73," ",N73," ",O73," ",P73," ",Q73," ",R73)</f>
        <v>Размеры   28 29 30 31 32 33 34     </v>
      </c>
      <c r="W74" t="str">
        <f>CONCATENATE("Цвет"," ",S74," ","Цена по курсу 58 руб"," ",T74,"руб")</f>
        <v>Цвет светло-серый Цена по курсу 58 руб 1430,6571руб</v>
      </c>
    </row>
    <row r="75" spans="1:20" ht="15.75" thickBot="1">
      <c r="A75" s="12"/>
      <c r="B75" s="87"/>
      <c r="C75" s="13"/>
      <c r="D75" s="14" t="s">
        <v>5</v>
      </c>
      <c r="E75" s="34"/>
      <c r="F75" s="34">
        <v>27</v>
      </c>
      <c r="G75" s="15">
        <v>28</v>
      </c>
      <c r="H75" s="16">
        <v>29</v>
      </c>
      <c r="I75" s="16">
        <v>30</v>
      </c>
      <c r="J75" s="16">
        <v>31</v>
      </c>
      <c r="K75" s="16">
        <v>32</v>
      </c>
      <c r="L75" s="16">
        <v>33</v>
      </c>
      <c r="M75" s="16">
        <v>34</v>
      </c>
      <c r="N75" s="16">
        <v>35</v>
      </c>
      <c r="O75" s="16">
        <v>36</v>
      </c>
      <c r="P75" s="16">
        <v>37</v>
      </c>
      <c r="Q75" s="16">
        <v>38</v>
      </c>
      <c r="R75" s="16">
        <v>39</v>
      </c>
      <c r="S75" s="17"/>
      <c r="T75" s="17"/>
    </row>
    <row r="76" spans="1:23" ht="15.75" thickBot="1">
      <c r="A76" s="12">
        <v>246</v>
      </c>
      <c r="B76" s="87" t="s">
        <v>427</v>
      </c>
      <c r="C76" s="13" t="s">
        <v>428</v>
      </c>
      <c r="D76" s="19" t="s">
        <v>7</v>
      </c>
      <c r="E76" s="25"/>
      <c r="F76" s="36">
        <v>18</v>
      </c>
      <c r="G76" s="20">
        <v>18.5</v>
      </c>
      <c r="H76" s="21">
        <v>19</v>
      </c>
      <c r="I76" s="21">
        <v>20</v>
      </c>
      <c r="J76" s="21">
        <v>20.5</v>
      </c>
      <c r="K76" s="25">
        <v>21</v>
      </c>
      <c r="L76" s="25">
        <v>22</v>
      </c>
      <c r="M76" s="25">
        <v>22.5</v>
      </c>
      <c r="N76" s="25">
        <v>23</v>
      </c>
      <c r="O76" s="25">
        <v>23.5</v>
      </c>
      <c r="P76" s="25">
        <v>24</v>
      </c>
      <c r="Q76" s="25">
        <v>25</v>
      </c>
      <c r="R76" s="25">
        <v>25.5</v>
      </c>
      <c r="S76" s="23" t="s">
        <v>429</v>
      </c>
      <c r="T76" s="46">
        <f>VLOOKUP(A76,Лист1!$B$1:$C$240,2,FALSE)</f>
        <v>1479.26214</v>
      </c>
      <c r="U76" t="str">
        <f>CONCATENATE(D76," ",E76," ",F76," ",G76," ",H76," ",I76," ",J76," ",K76," ",L76," ",M76," ",N76," ",O76," ",P76," ",Q76," ",R76)</f>
        <v>Длина стельки  18 18,5 19 20 20,5 21 22 22,5 23 23,5 24 25 25,5</v>
      </c>
      <c r="V76" t="str">
        <f>CONCATENATE("Размеры"," ",E75," ",F75," ",G75," ",H75," ",I75," ",J75," ",K75," ",L75," ",M75," ",N75," ",O75," ",P75," ",Q75," ",R75)</f>
        <v>Размеры  27 28 29 30 31 32 33 34 35 36 37 38 39</v>
      </c>
      <c r="W76" t="str">
        <f>CONCATENATE("Цвет"," ",S76," ","Цена по курсу 58 руб"," ",T76,"руб")</f>
        <v>Цвет розовый, голубой, фиолетовый, синий, черный Цена по курсу 58 руб 1479,26214руб</v>
      </c>
    </row>
    <row r="77" spans="1:20" ht="15.75" thickBot="1">
      <c r="A77" s="12"/>
      <c r="B77" s="87"/>
      <c r="C77" s="13"/>
      <c r="D77" s="14" t="s">
        <v>5</v>
      </c>
      <c r="E77" s="34">
        <v>26</v>
      </c>
      <c r="F77" s="34">
        <v>27</v>
      </c>
      <c r="G77" s="15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7"/>
    </row>
    <row r="78" spans="1:23" ht="15.75" thickBot="1">
      <c r="A78" s="12">
        <v>253</v>
      </c>
      <c r="B78" s="87" t="s">
        <v>98</v>
      </c>
      <c r="C78" s="13" t="s">
        <v>441</v>
      </c>
      <c r="D78" s="19" t="s">
        <v>7</v>
      </c>
      <c r="E78" s="25">
        <v>17</v>
      </c>
      <c r="F78" s="36">
        <v>17.5</v>
      </c>
      <c r="G78" s="20"/>
      <c r="H78" s="21"/>
      <c r="I78" s="21"/>
      <c r="J78" s="21"/>
      <c r="K78" s="25"/>
      <c r="L78" s="25"/>
      <c r="M78" s="25"/>
      <c r="N78" s="25"/>
      <c r="O78" s="25"/>
      <c r="P78" s="25"/>
      <c r="Q78" s="25"/>
      <c r="R78" s="25"/>
      <c r="S78" s="23" t="s">
        <v>442</v>
      </c>
      <c r="T78" s="46">
        <f>VLOOKUP(A78,Лист1!$B$1:$C$240,2,FALSE)</f>
        <v>1187.6319</v>
      </c>
      <c r="U78" t="str">
        <f>CONCATENATE(D78," ",E78," ",F78," ",G78," ",H78," ",I78," ",J78," ",K78," ",L78," ",M78," ",N78," ",O78," ",P78," ",Q78," ",R78)</f>
        <v>Длина стельки 17 17,5            </v>
      </c>
      <c r="V78" t="str">
        <f>CONCATENATE("Размеры"," ",E77," ",F77," ",G77," ",H77," ",I77," ",J77," ",K77," ",L77," ",M77," ",N77," ",O77," ",P77," ",Q77," ",R77)</f>
        <v>Размеры 26 27            </v>
      </c>
      <c r="W78" t="str">
        <f>CONCATENATE("Цвет"," ",S78," ","Цена по курсу 58 руб"," ",T78,"руб")</f>
        <v>Цвет серый, коричневый Цена по курсу 58 руб 1187,6319руб</v>
      </c>
    </row>
    <row r="79" spans="1:20" ht="15.75" thickBot="1">
      <c r="A79" s="12"/>
      <c r="B79" s="87"/>
      <c r="C79" s="13"/>
      <c r="D79" s="14" t="s">
        <v>5</v>
      </c>
      <c r="E79" s="34">
        <v>26</v>
      </c>
      <c r="F79" s="34">
        <v>27</v>
      </c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  <c r="T79" s="17"/>
    </row>
    <row r="80" spans="1:23" ht="15.75" thickBot="1">
      <c r="A80" s="12">
        <v>263</v>
      </c>
      <c r="B80" s="87" t="s">
        <v>443</v>
      </c>
      <c r="C80" s="13" t="s">
        <v>444</v>
      </c>
      <c r="D80" s="19" t="s">
        <v>7</v>
      </c>
      <c r="E80" s="25">
        <v>16.6</v>
      </c>
      <c r="F80" s="36">
        <v>17.3</v>
      </c>
      <c r="G80" s="20"/>
      <c r="H80" s="21"/>
      <c r="I80" s="21"/>
      <c r="J80" s="21"/>
      <c r="K80" s="25"/>
      <c r="L80" s="25"/>
      <c r="M80" s="25"/>
      <c r="N80" s="25"/>
      <c r="O80" s="25"/>
      <c r="P80" s="25"/>
      <c r="Q80" s="25"/>
      <c r="R80" s="25"/>
      <c r="S80" s="23" t="s">
        <v>445</v>
      </c>
      <c r="T80" s="46">
        <f>VLOOKUP(A80,Лист1!$B$1:$C$300,2,FALSE)</f>
        <v>2366.30412</v>
      </c>
      <c r="U80" t="str">
        <f>CONCATENATE(D80," ",E80," ",F80," ",G80," ",H80," ",I80," ",J80," ",K80," ",L80," ",M80," ",N80," ",O80," ",P80," ",Q80," ",R80)</f>
        <v>Длина стельки 16,6 17,3            </v>
      </c>
      <c r="V80" t="str">
        <f>CONCATENATE("Размеры"," ",E79," ",F79," ",G79," ",H79," ",I79," ",J79," ",K79," ",L79," ",M79," ",N79," ",O79," ",P79," ",Q79," ",R79)</f>
        <v>Размеры 26 27            </v>
      </c>
      <c r="W80" t="str">
        <f>CONCATENATE("Цвет"," ",S80," ","Цена по курсу 58 руб"," ",T80,"руб")</f>
        <v>Цвет бежевый, фиолетовый Цена по курсу 58 руб 2366,30412руб</v>
      </c>
    </row>
    <row r="81" spans="1:20" ht="15.75" thickBot="1">
      <c r="A81" s="12"/>
      <c r="B81" s="87"/>
      <c r="C81" s="13"/>
      <c r="D81" s="14" t="s">
        <v>5</v>
      </c>
      <c r="E81" s="34"/>
      <c r="F81" s="34">
        <v>26</v>
      </c>
      <c r="G81" s="15">
        <v>27</v>
      </c>
      <c r="H81" s="16">
        <v>28</v>
      </c>
      <c r="I81" s="16">
        <v>29</v>
      </c>
      <c r="J81" s="16">
        <v>30</v>
      </c>
      <c r="K81" s="16">
        <v>31</v>
      </c>
      <c r="L81" s="16">
        <v>32</v>
      </c>
      <c r="M81" s="16">
        <v>33</v>
      </c>
      <c r="N81" s="16">
        <v>34</v>
      </c>
      <c r="O81" s="16">
        <v>35</v>
      </c>
      <c r="P81" s="16">
        <v>36</v>
      </c>
      <c r="Q81" s="16">
        <v>37</v>
      </c>
      <c r="R81" s="16">
        <v>38</v>
      </c>
      <c r="S81" s="73"/>
      <c r="T81" s="17"/>
    </row>
    <row r="82" spans="1:23" ht="15.75" thickBot="1">
      <c r="A82" s="171">
        <v>265</v>
      </c>
      <c r="B82" s="87">
        <v>157</v>
      </c>
      <c r="C82" s="13" t="s">
        <v>461</v>
      </c>
      <c r="D82" s="19" t="s">
        <v>7</v>
      </c>
      <c r="E82" s="25"/>
      <c r="F82" s="36">
        <v>16.5</v>
      </c>
      <c r="G82" s="20">
        <v>17</v>
      </c>
      <c r="H82" s="21">
        <v>17.3</v>
      </c>
      <c r="I82" s="21">
        <v>17.8</v>
      </c>
      <c r="J82" s="21">
        <v>18.5</v>
      </c>
      <c r="K82" s="25">
        <v>19</v>
      </c>
      <c r="L82" s="25">
        <v>19.5</v>
      </c>
      <c r="M82" s="25">
        <v>20.2</v>
      </c>
      <c r="N82" s="25">
        <v>21</v>
      </c>
      <c r="O82" s="25">
        <v>21.5</v>
      </c>
      <c r="P82" s="25">
        <v>22</v>
      </c>
      <c r="Q82" s="25">
        <v>22.5</v>
      </c>
      <c r="R82" s="25">
        <v>23</v>
      </c>
      <c r="S82" s="28" t="s">
        <v>462</v>
      </c>
      <c r="T82" s="46">
        <f>VLOOKUP(A82,Лист1!$B$1:$C$300,2,FALSE)</f>
        <v>1710.13608</v>
      </c>
      <c r="U82" t="str">
        <f>CONCATENATE(D82," ",E82," ",F82," ",G82," ",H82," ",I82," ",J82," ",K82," ",L82," ",M82," ",N82," ",O82," ",P82," ",Q82," ",R82)</f>
        <v>Длина стельки  16,5 17 17,3 17,8 18,5 19 19,5 20,2 21 21,5 22 22,5 23</v>
      </c>
      <c r="V82" t="str">
        <f>CONCATENATE("Размеры"," ",E81," ",F81," ",G81," ",H81," ",I81," ",J81," ",K81," ",L81," ",M81," ",N81," ",O81," ",P81," ",Q81," ",R81)</f>
        <v>Размеры  26 27 28 29 30 31 32 33 34 35 36 37 38</v>
      </c>
      <c r="W82" t="str">
        <f>CONCATENATE("Цвет"," ",S82," ","Цена по курсу 58 руб"," ",T82,"руб")</f>
        <v>Цвет серый, черный, розовый Цена по курсу 58 руб 1710,13608руб</v>
      </c>
    </row>
    <row r="83" spans="1:20" ht="15.75" thickBot="1">
      <c r="A83" s="171"/>
      <c r="B83" s="87"/>
      <c r="C83" s="13"/>
      <c r="D83" s="14" t="s">
        <v>5</v>
      </c>
      <c r="E83" s="34"/>
      <c r="F83" s="34"/>
      <c r="G83" s="15"/>
      <c r="H83" s="16"/>
      <c r="I83" s="16">
        <v>29</v>
      </c>
      <c r="J83" s="16"/>
      <c r="K83" s="16">
        <v>31</v>
      </c>
      <c r="L83" s="16">
        <v>32</v>
      </c>
      <c r="M83" s="16"/>
      <c r="N83" s="16">
        <v>34</v>
      </c>
      <c r="O83" s="16">
        <v>35</v>
      </c>
      <c r="P83" s="16">
        <v>36</v>
      </c>
      <c r="Q83" s="16">
        <v>37</v>
      </c>
      <c r="R83" s="16">
        <v>38</v>
      </c>
      <c r="S83" s="73"/>
      <c r="T83" s="17"/>
    </row>
    <row r="84" spans="1:23" ht="15.75" thickBot="1">
      <c r="A84" s="171">
        <v>266</v>
      </c>
      <c r="B84" s="87" t="s">
        <v>463</v>
      </c>
      <c r="C84" s="13" t="s">
        <v>461</v>
      </c>
      <c r="D84" s="19" t="s">
        <v>7</v>
      </c>
      <c r="E84" s="25"/>
      <c r="F84" s="36"/>
      <c r="G84" s="20"/>
      <c r="H84" s="21"/>
      <c r="I84" s="21">
        <v>17.8</v>
      </c>
      <c r="J84" s="21"/>
      <c r="K84" s="25">
        <v>19</v>
      </c>
      <c r="L84" s="25">
        <v>19.5</v>
      </c>
      <c r="M84" s="25"/>
      <c r="N84" s="25">
        <v>21</v>
      </c>
      <c r="O84" s="25">
        <v>21.5</v>
      </c>
      <c r="P84" s="25">
        <v>22</v>
      </c>
      <c r="Q84" s="25">
        <v>22.5</v>
      </c>
      <c r="R84" s="25">
        <v>23</v>
      </c>
      <c r="S84" s="28" t="s">
        <v>464</v>
      </c>
      <c r="T84" s="46">
        <f>VLOOKUP(A84,Лист1!$B$1:$C$300,2,FALSE)</f>
        <v>1600.77474</v>
      </c>
      <c r="U84" t="str">
        <f>CONCATENATE(D84," ",E84," ",F84," ",G84," ",H84," ",I84," ",J84," ",K84," ",L84," ",M84," ",N84," ",O84," ",P84," ",Q84," ",R84)</f>
        <v>Длина стельки     17,8  19 19,5  21 21,5 22 22,5 23</v>
      </c>
      <c r="V84" t="str">
        <f>CONCATENATE("Размеры"," ",E83," ",F83," ",G83," ",H83," ",I83," ",J83," ",K83," ",L83," ",M83," ",N83," ",O83," ",P83," ",Q83," ",R83)</f>
        <v>Размеры     29  31 32  34 35 36 37 38</v>
      </c>
      <c r="W84" t="str">
        <f>CONCATENATE("Цвет"," ",S84," ","Цена по курсу 58 руб"," ",T84,"руб")</f>
        <v>Цвет черный, бронзовый Цена по курсу 58 руб 1600,77474руб</v>
      </c>
    </row>
    <row r="85" spans="1:20" ht="15.75" thickBot="1">
      <c r="A85" s="171"/>
      <c r="B85" s="87"/>
      <c r="C85" s="13"/>
      <c r="D85" s="14" t="s">
        <v>5</v>
      </c>
      <c r="E85" s="34"/>
      <c r="F85" s="34">
        <v>26</v>
      </c>
      <c r="G85" s="15">
        <v>27</v>
      </c>
      <c r="H85" s="16">
        <v>28</v>
      </c>
      <c r="I85" s="16">
        <v>29</v>
      </c>
      <c r="J85" s="16">
        <v>30</v>
      </c>
      <c r="K85" s="16">
        <v>31</v>
      </c>
      <c r="L85" s="16">
        <v>32</v>
      </c>
      <c r="M85" s="16">
        <v>33</v>
      </c>
      <c r="N85" s="16">
        <v>34</v>
      </c>
      <c r="O85" s="16">
        <v>35</v>
      </c>
      <c r="P85" s="16">
        <v>36</v>
      </c>
      <c r="Q85" s="16">
        <v>37</v>
      </c>
      <c r="R85" s="16">
        <v>38</v>
      </c>
      <c r="S85" s="73"/>
      <c r="T85" s="17"/>
    </row>
    <row r="86" spans="1:23" ht="15.75" thickBot="1">
      <c r="A86" s="171">
        <v>267</v>
      </c>
      <c r="B86" s="87" t="s">
        <v>465</v>
      </c>
      <c r="C86" s="13" t="s">
        <v>466</v>
      </c>
      <c r="D86" s="19" t="s">
        <v>7</v>
      </c>
      <c r="E86" s="25"/>
      <c r="F86" s="36">
        <v>16.5</v>
      </c>
      <c r="G86" s="20">
        <v>17</v>
      </c>
      <c r="H86" s="21">
        <v>17.8</v>
      </c>
      <c r="I86" s="21">
        <v>18</v>
      </c>
      <c r="J86" s="21">
        <v>18.5</v>
      </c>
      <c r="K86" s="25">
        <v>19</v>
      </c>
      <c r="L86" s="25">
        <v>19.5</v>
      </c>
      <c r="M86" s="25">
        <v>20.2</v>
      </c>
      <c r="N86" s="25">
        <v>21</v>
      </c>
      <c r="O86" s="25">
        <v>21.5</v>
      </c>
      <c r="P86" s="25">
        <v>22</v>
      </c>
      <c r="Q86" s="25">
        <v>22.5</v>
      </c>
      <c r="R86" s="25">
        <v>23</v>
      </c>
      <c r="S86" s="28" t="s">
        <v>467</v>
      </c>
      <c r="T86" s="46">
        <f>VLOOKUP(A86,Лист1!$B$1:$C$300,2,FALSE)</f>
        <v>1600.77474</v>
      </c>
      <c r="U86" t="str">
        <f>CONCATENATE(D86," ",E86," ",F86," ",G86," ",H86," ",I86," ",J86," ",K86," ",L86," ",M86," ",N86," ",O86," ",P86," ",Q86," ",R86)</f>
        <v>Длина стельки  16,5 17 17,8 18 18,5 19 19,5 20,2 21 21,5 22 22,5 23</v>
      </c>
      <c r="V86" t="str">
        <f>CONCATENATE("Размеры"," ",E85," ",F85," ",G85," ",H85," ",I85," ",J85," ",K85," ",L85," ",M85," ",N85," ",O85," ",P85," ",Q85," ",R85)</f>
        <v>Размеры  26 27 28 29 30 31 32 33 34 35 36 37 38</v>
      </c>
      <c r="W86" t="str">
        <f>CONCATENATE("Цвет"," ",S86," ","Цена по курсу 58 руб"," ",T86,"руб")</f>
        <v>Цвет черный, черный с серебром Цена по курсу 58 руб 1600,77474руб</v>
      </c>
    </row>
    <row r="87" spans="1:20" ht="15.75" thickBot="1">
      <c r="A87" s="171"/>
      <c r="B87" s="87"/>
      <c r="C87" s="13"/>
      <c r="D87" s="14" t="s">
        <v>5</v>
      </c>
      <c r="E87" s="34"/>
      <c r="F87" s="34">
        <v>26</v>
      </c>
      <c r="G87" s="15">
        <v>27</v>
      </c>
      <c r="H87" s="16">
        <v>28</v>
      </c>
      <c r="I87" s="16">
        <v>29</v>
      </c>
      <c r="J87" s="16">
        <v>30</v>
      </c>
      <c r="K87" s="16">
        <v>31</v>
      </c>
      <c r="L87" s="16">
        <v>32</v>
      </c>
      <c r="M87" s="16">
        <v>33</v>
      </c>
      <c r="N87" s="16">
        <v>34</v>
      </c>
      <c r="O87" s="16">
        <v>35</v>
      </c>
      <c r="P87" s="16">
        <v>36</v>
      </c>
      <c r="Q87" s="16">
        <v>37</v>
      </c>
      <c r="R87" s="16">
        <v>38</v>
      </c>
      <c r="S87" s="73"/>
      <c r="T87" s="17"/>
    </row>
    <row r="88" spans="1:23" ht="15.75" thickBot="1">
      <c r="A88" s="171">
        <v>268</v>
      </c>
      <c r="B88" s="179" t="s">
        <v>468</v>
      </c>
      <c r="C88" s="13" t="s">
        <v>469</v>
      </c>
      <c r="D88" s="19" t="s">
        <v>7</v>
      </c>
      <c r="E88" s="25"/>
      <c r="F88" s="36">
        <v>16.5</v>
      </c>
      <c r="G88" s="20">
        <v>17</v>
      </c>
      <c r="H88" s="21">
        <v>17.8</v>
      </c>
      <c r="I88" s="21">
        <v>18</v>
      </c>
      <c r="J88" s="21">
        <v>18.5</v>
      </c>
      <c r="K88" s="25">
        <v>19</v>
      </c>
      <c r="L88" s="25">
        <v>19.5</v>
      </c>
      <c r="M88" s="25">
        <v>20.2</v>
      </c>
      <c r="N88" s="25">
        <v>21</v>
      </c>
      <c r="O88" s="25">
        <v>21.5</v>
      </c>
      <c r="P88" s="25">
        <v>22</v>
      </c>
      <c r="Q88" s="25">
        <v>22.5</v>
      </c>
      <c r="R88" s="25">
        <v>23</v>
      </c>
      <c r="S88" s="28" t="s">
        <v>480</v>
      </c>
      <c r="T88" s="46">
        <f>VLOOKUP(A88,Лист1!$B$1:$C$300,2,FALSE)</f>
        <v>1479.26214</v>
      </c>
      <c r="U88" t="str">
        <f>CONCATENATE(D88," ",E88," ",F88," ",G88," ",H88," ",I88," ",J88," ",K88," ",L88," ",M88," ",N88," ",O88," ",P88," ",Q88," ",R88)</f>
        <v>Длина стельки  16,5 17 17,8 18 18,5 19 19,5 20,2 21 21,5 22 22,5 23</v>
      </c>
      <c r="V88" t="str">
        <f>CONCATENATE("Размеры"," ",E87," ",F87," ",G87," ",H87," ",I87," ",J87," ",K87," ",L87," ",M87," ",N87," ",O87," ",P87," ",Q87," ",R87)</f>
        <v>Размеры  26 27 28 29 30 31 32 33 34 35 36 37 38</v>
      </c>
      <c r="W88" t="str">
        <f>CONCATENATE("Цвет"," ",S88," ","Цена по курсу 58 руб"," ",T88,"руб")</f>
        <v>Цвет бежевый, черный Цена по курсу 58 руб 1479,26214руб</v>
      </c>
    </row>
    <row r="89" spans="1:20" ht="15.75" thickBot="1">
      <c r="A89" s="171"/>
      <c r="B89" s="87"/>
      <c r="C89" s="13"/>
      <c r="D89" s="14" t="s">
        <v>5</v>
      </c>
      <c r="E89" s="34"/>
      <c r="F89" s="34">
        <v>26</v>
      </c>
      <c r="G89" s="15">
        <v>27</v>
      </c>
      <c r="H89" s="16">
        <v>28</v>
      </c>
      <c r="I89" s="16">
        <v>29</v>
      </c>
      <c r="J89" s="16">
        <v>30</v>
      </c>
      <c r="K89" s="16">
        <v>31</v>
      </c>
      <c r="L89" s="16">
        <v>32</v>
      </c>
      <c r="M89" s="16">
        <v>33</v>
      </c>
      <c r="N89" s="16">
        <v>34</v>
      </c>
      <c r="O89" s="16">
        <v>35</v>
      </c>
      <c r="P89" s="16">
        <v>36</v>
      </c>
      <c r="Q89" s="16">
        <v>37</v>
      </c>
      <c r="R89" s="180"/>
      <c r="S89" s="73"/>
      <c r="T89" s="17"/>
    </row>
    <row r="90" spans="1:23" ht="15.75" thickBot="1">
      <c r="A90" s="171">
        <v>269</v>
      </c>
      <c r="B90" s="181" t="s">
        <v>470</v>
      </c>
      <c r="C90" s="13" t="s">
        <v>471</v>
      </c>
      <c r="D90" s="19" t="s">
        <v>7</v>
      </c>
      <c r="E90" s="25"/>
      <c r="F90" s="36">
        <v>16.5</v>
      </c>
      <c r="G90" s="20">
        <v>17</v>
      </c>
      <c r="H90" s="21">
        <v>17.8</v>
      </c>
      <c r="I90" s="21">
        <v>18.5</v>
      </c>
      <c r="J90" s="21">
        <v>19</v>
      </c>
      <c r="K90" s="182">
        <v>19.5</v>
      </c>
      <c r="L90" s="25">
        <v>20.2</v>
      </c>
      <c r="M90" s="25">
        <v>21</v>
      </c>
      <c r="N90" s="25">
        <v>21.5</v>
      </c>
      <c r="O90" s="25">
        <v>22</v>
      </c>
      <c r="P90" s="25">
        <v>22.5</v>
      </c>
      <c r="Q90" s="25">
        <v>23</v>
      </c>
      <c r="R90" s="183"/>
      <c r="S90" s="28" t="s">
        <v>472</v>
      </c>
      <c r="T90" s="46">
        <f>VLOOKUP(A90,Лист1!$B$1:$C$300,2,FALSE)</f>
        <v>1467.11088</v>
      </c>
      <c r="U90" t="str">
        <f>CONCATENATE(D90," ",E90," ",F90," ",G90," ",H90," ",I90," ",J90," ",K90," ",L90," ",M90," ",N90," ",O90," ",P90," ",Q90," ",R90)</f>
        <v>Длина стельки  16,5 17 17,8 18,5 19 19,5 20,2 21 21,5 22 22,5 23 </v>
      </c>
      <c r="V90" t="str">
        <f>CONCATENATE("Размеры"," ",E89," ",F89," ",G89," ",H89," ",I89," ",J89," ",K89," ",L89," ",M89," ",N89," ",O89," ",P89," ",Q89," ",R89)</f>
        <v>Размеры  26 27 28 29 30 31 32 33 34 35 36 37 </v>
      </c>
      <c r="W90" t="str">
        <f>CONCATENATE("Цвет"," ",S90," ","Цена по курсу 58 руб"," ",T90,"руб")</f>
        <v>Цвет бордовый, песочный, черный Цена по курсу 58 руб 1467,11088руб</v>
      </c>
    </row>
    <row r="91" spans="1:20" ht="15.75" thickBot="1">
      <c r="A91" s="171"/>
      <c r="B91" s="87"/>
      <c r="C91" s="13"/>
      <c r="D91" s="14" t="s">
        <v>5</v>
      </c>
      <c r="E91" s="34"/>
      <c r="F91" s="34">
        <v>26</v>
      </c>
      <c r="G91" s="15">
        <v>27</v>
      </c>
      <c r="H91" s="16">
        <v>28</v>
      </c>
      <c r="I91" s="16">
        <v>29</v>
      </c>
      <c r="J91" s="16">
        <v>30</v>
      </c>
      <c r="K91" s="16"/>
      <c r="L91" s="16"/>
      <c r="M91" s="16"/>
      <c r="N91" s="16"/>
      <c r="O91" s="16"/>
      <c r="P91" s="16">
        <v>36</v>
      </c>
      <c r="Q91" s="16">
        <v>37</v>
      </c>
      <c r="R91" s="184"/>
      <c r="S91" s="73"/>
      <c r="T91" s="17"/>
    </row>
    <row r="92" spans="1:23" ht="15.75" thickBot="1">
      <c r="A92" s="171">
        <v>270</v>
      </c>
      <c r="B92" s="87">
        <v>8811</v>
      </c>
      <c r="C92" s="13" t="s">
        <v>473</v>
      </c>
      <c r="D92" s="19" t="s">
        <v>7</v>
      </c>
      <c r="E92" s="25"/>
      <c r="F92" s="36">
        <v>16.5</v>
      </c>
      <c r="G92" s="20">
        <v>17</v>
      </c>
      <c r="H92" s="21">
        <v>17.8</v>
      </c>
      <c r="I92" s="21">
        <v>18.5</v>
      </c>
      <c r="J92" s="21">
        <v>19</v>
      </c>
      <c r="K92" s="25"/>
      <c r="L92" s="25"/>
      <c r="M92" s="25"/>
      <c r="N92" s="25"/>
      <c r="O92" s="25"/>
      <c r="P92" s="25">
        <v>22.5</v>
      </c>
      <c r="Q92" s="25">
        <v>23</v>
      </c>
      <c r="R92" s="25"/>
      <c r="S92" s="28" t="s">
        <v>474</v>
      </c>
      <c r="T92" s="46">
        <f>VLOOKUP(A92,Лист1!$B$1:$C$300,2,FALSE)</f>
        <v>823.0940999999999</v>
      </c>
      <c r="U92" t="str">
        <f>CONCATENATE(D92," ",E92," ",F92," ",G92," ",H92," ",I92," ",J92," ",K92," ",L92," ",M92," ",N92," ",O92," ",P92," ",Q92," ",R92)</f>
        <v>Длина стельки  16,5 17 17,8 18,5 19      22,5 23 </v>
      </c>
      <c r="V92" t="str">
        <f>CONCATENATE("Размеры"," ",E91," ",F91," ",G91," ",H91," ",I91," ",J91," ",K91," ",L91," ",M91," ",N91," ",O91," ",P91," ",Q91," ",R91)</f>
        <v>Размеры  26 27 28 29 30      36 37 </v>
      </c>
      <c r="W92" t="str">
        <f>CONCATENATE("Цвет"," ",S92," ","Цена по курсу 58 руб"," ",T92,"руб")</f>
        <v>Цвет черный, розовый Цена по курсу 58 руб 823,0941руб</v>
      </c>
    </row>
    <row r="93" spans="1:20" ht="15.75" thickBot="1">
      <c r="A93" s="171"/>
      <c r="B93" s="87"/>
      <c r="C93" s="13"/>
      <c r="D93" s="14" t="s">
        <v>5</v>
      </c>
      <c r="E93" s="34"/>
      <c r="F93" s="34"/>
      <c r="G93" s="15"/>
      <c r="H93" s="16"/>
      <c r="I93" s="16"/>
      <c r="J93" s="16"/>
      <c r="K93" s="16">
        <v>31</v>
      </c>
      <c r="L93" s="16">
        <v>32</v>
      </c>
      <c r="M93" s="16">
        <v>33</v>
      </c>
      <c r="N93" s="16">
        <v>34</v>
      </c>
      <c r="O93" s="16">
        <v>35</v>
      </c>
      <c r="P93" s="16"/>
      <c r="Q93" s="16"/>
      <c r="R93" s="16"/>
      <c r="S93" s="73"/>
      <c r="T93" s="17"/>
    </row>
    <row r="94" spans="1:23" ht="15.75" thickBot="1">
      <c r="A94" s="171">
        <v>271</v>
      </c>
      <c r="B94" s="87" t="s">
        <v>98</v>
      </c>
      <c r="C94" s="13" t="s">
        <v>457</v>
      </c>
      <c r="D94" s="19" t="s">
        <v>7</v>
      </c>
      <c r="E94" s="25"/>
      <c r="F94" s="36"/>
      <c r="G94" s="20"/>
      <c r="H94" s="21"/>
      <c r="I94" s="21"/>
      <c r="K94" s="21">
        <v>20.5</v>
      </c>
      <c r="L94" s="25">
        <v>21</v>
      </c>
      <c r="M94" s="25">
        <v>21.5</v>
      </c>
      <c r="N94" s="25">
        <v>22</v>
      </c>
      <c r="O94" s="25">
        <v>22.5</v>
      </c>
      <c r="P94" s="25"/>
      <c r="Q94" s="25"/>
      <c r="R94" s="25"/>
      <c r="S94" s="28" t="s">
        <v>204</v>
      </c>
      <c r="T94" s="46">
        <f>VLOOKUP(A94,Лист1!$B$1:$C$300,2,FALSE)</f>
        <v>2074.6738800000003</v>
      </c>
      <c r="U94" t="str">
        <f>CONCATENATE(D94," ",E94," ",F94," ",G94," ",H94," ",I94," ",J94," ",K94," ",L94," ",M94," ",N94," ",O94," ",P94," ",Q94," ",R94)</f>
        <v>Длина стельки       20,5 21 21,5 22 22,5   </v>
      </c>
      <c r="V94" t="str">
        <f>CONCATENATE("Размеры"," ",E93," ",F93," ",G93," ",H93," ",I93," ",J93," ",K93," ",L93," ",M93," ",N93," ",O93," ",P93," ",Q93," ",R93)</f>
        <v>Размеры       31 32 33 34 35   </v>
      </c>
      <c r="W94" t="str">
        <f>CONCATENATE("Цвет"," ",S94," ","Цена по курсу 58 руб"," ",T94,"руб")</f>
        <v>Цвет фиолетовый Цена по курсу 58 руб 2074,67388руб</v>
      </c>
    </row>
    <row r="95" spans="1:20" ht="15.75" thickBot="1">
      <c r="A95" s="171"/>
      <c r="B95" s="87"/>
      <c r="C95" s="13"/>
      <c r="D95" s="14" t="s">
        <v>5</v>
      </c>
      <c r="E95" s="34"/>
      <c r="F95" s="34"/>
      <c r="G95" s="15"/>
      <c r="H95" s="16"/>
      <c r="I95" s="16"/>
      <c r="J95" s="16"/>
      <c r="K95" s="16">
        <v>31</v>
      </c>
      <c r="L95" s="16">
        <v>32</v>
      </c>
      <c r="M95" s="16">
        <v>33</v>
      </c>
      <c r="N95" s="16">
        <v>34</v>
      </c>
      <c r="O95" s="16">
        <v>35</v>
      </c>
      <c r="P95" s="16"/>
      <c r="Q95" s="16"/>
      <c r="R95" s="16"/>
      <c r="S95" s="73"/>
      <c r="T95" s="17"/>
    </row>
    <row r="96" spans="1:23" ht="15.75" thickBot="1">
      <c r="A96" s="171">
        <v>272</v>
      </c>
      <c r="B96" s="87" t="s">
        <v>98</v>
      </c>
      <c r="C96" s="13" t="s">
        <v>457</v>
      </c>
      <c r="D96" s="19" t="s">
        <v>7</v>
      </c>
      <c r="E96" s="25"/>
      <c r="F96" s="36"/>
      <c r="G96" s="20"/>
      <c r="H96" s="21"/>
      <c r="I96" s="21"/>
      <c r="J96" s="21"/>
      <c r="K96" s="21">
        <v>20.5</v>
      </c>
      <c r="L96" s="25">
        <v>21</v>
      </c>
      <c r="M96" s="25">
        <v>21.5</v>
      </c>
      <c r="N96" s="25">
        <v>22</v>
      </c>
      <c r="O96" s="25">
        <v>22.5</v>
      </c>
      <c r="P96" s="25"/>
      <c r="Q96" s="25"/>
      <c r="R96" s="25"/>
      <c r="S96" s="28" t="s">
        <v>475</v>
      </c>
      <c r="T96" s="46">
        <f>VLOOKUP(A96,Лист1!$B$1:$C$300,2,FALSE)</f>
        <v>2074.6738800000003</v>
      </c>
      <c r="U96" t="str">
        <f>CONCATENATE(D96," ",E96," ",F96," ",G96," ",H96," ",I96," ",J96," ",K96," ",L96," ",M96," ",N96," ",O96," ",P96," ",Q96," ",R96)</f>
        <v>Длина стельки       20,5 21 21,5 22 22,5   </v>
      </c>
      <c r="V96" t="str">
        <f>CONCATENATE("Размеры"," ",E95," ",F95," ",G95," ",H95," ",I95," ",J95," ",K95," ",L95," ",M95," ",N95," ",O95," ",P95," ",Q95," ",R95)</f>
        <v>Размеры       31 32 33 34 35   </v>
      </c>
      <c r="W96" t="str">
        <f>CONCATENATE("Цвет"," ",S96," ","Цена по курсу 58 руб"," ",T96,"руб")</f>
        <v>Цвет фиолетовый, малиновый Цена по курсу 58 руб 2074,67388руб</v>
      </c>
    </row>
    <row r="97" spans="1:20" ht="15.75" thickBot="1">
      <c r="A97" s="171"/>
      <c r="B97" s="87"/>
      <c r="C97" s="13"/>
      <c r="D97" s="14" t="s">
        <v>5</v>
      </c>
      <c r="E97" s="34"/>
      <c r="F97" s="34">
        <v>26</v>
      </c>
      <c r="G97" s="15">
        <v>27</v>
      </c>
      <c r="H97" s="16">
        <v>28</v>
      </c>
      <c r="I97" s="16">
        <v>29</v>
      </c>
      <c r="J97" s="16">
        <v>30</v>
      </c>
      <c r="K97" s="16">
        <v>31</v>
      </c>
      <c r="L97" s="16">
        <v>32</v>
      </c>
      <c r="M97" s="16">
        <v>33</v>
      </c>
      <c r="N97" s="16">
        <v>34</v>
      </c>
      <c r="O97" s="16">
        <v>35</v>
      </c>
      <c r="P97" s="16">
        <v>36</v>
      </c>
      <c r="Q97" s="16">
        <v>37</v>
      </c>
      <c r="R97" s="16"/>
      <c r="S97" s="73"/>
      <c r="T97" s="17"/>
    </row>
    <row r="98" spans="1:23" ht="15.75" thickBot="1">
      <c r="A98" s="171">
        <v>273</v>
      </c>
      <c r="B98" s="87" t="s">
        <v>476</v>
      </c>
      <c r="C98" s="13" t="s">
        <v>477</v>
      </c>
      <c r="D98" s="19" t="s">
        <v>7</v>
      </c>
      <c r="E98" s="25"/>
      <c r="F98" s="36">
        <v>16.6</v>
      </c>
      <c r="G98" s="20">
        <v>17.2</v>
      </c>
      <c r="H98" s="21">
        <v>17.9</v>
      </c>
      <c r="I98" s="21">
        <v>18.5</v>
      </c>
      <c r="J98" s="21">
        <v>19.2</v>
      </c>
      <c r="K98" s="25">
        <v>19.8</v>
      </c>
      <c r="L98" s="25">
        <v>20.5</v>
      </c>
      <c r="M98" s="25">
        <v>21.1</v>
      </c>
      <c r="N98" s="25">
        <v>21.8</v>
      </c>
      <c r="O98" s="25">
        <v>22.3</v>
      </c>
      <c r="P98" s="25">
        <v>22.8</v>
      </c>
      <c r="Q98" s="25">
        <v>23.3</v>
      </c>
      <c r="R98" s="25"/>
      <c r="S98" s="28" t="s">
        <v>478</v>
      </c>
      <c r="T98" s="46">
        <f>VLOOKUP(A98,Лист1!$B$1:$C$300,2,FALSE)</f>
        <v>2038.2201</v>
      </c>
      <c r="U98" t="str">
        <f>CONCATENATE(D98," ",E98," ",F98," ",G98," ",H98," ",I98," ",J98," ",K98," ",L98," ",M98," ",N98," ",O98," ",P98," ",Q98," ",R98)</f>
        <v>Длина стельки  16,6 17,2 17,9 18,5 19,2 19,8 20,5 21,1 21,8 22,3 22,8 23,3 </v>
      </c>
      <c r="V98" t="str">
        <f>CONCATENATE("Размеры"," ",E97," ",F97," ",G97," ",H97," ",I97," ",J97," ",K97," ",L97," ",M97," ",N97," ",O97," ",P97," ",Q97," ",R97)</f>
        <v>Размеры  26 27 28 29 30 31 32 33 34 35 36 37 </v>
      </c>
      <c r="W98" t="str">
        <f>CONCATENATE("Цвет"," ",S98," ","Цена по курсу 58 руб"," ",T98,"руб")</f>
        <v>Цвет красный, серебряный, черный Цена по курсу 58 руб 2038,2201руб</v>
      </c>
    </row>
    <row r="99" spans="1:20" ht="15.75" thickBot="1">
      <c r="A99" s="171"/>
      <c r="B99" s="87"/>
      <c r="C99" s="13"/>
      <c r="D99" s="14" t="s">
        <v>5</v>
      </c>
      <c r="E99" s="34"/>
      <c r="F99" s="34">
        <v>26</v>
      </c>
      <c r="G99" s="15">
        <v>27</v>
      </c>
      <c r="H99" s="16">
        <v>28</v>
      </c>
      <c r="I99" s="16">
        <v>29</v>
      </c>
      <c r="J99" s="16"/>
      <c r="K99" s="16"/>
      <c r="L99" s="16"/>
      <c r="M99" s="16"/>
      <c r="N99" s="16"/>
      <c r="O99" s="16"/>
      <c r="P99" s="16"/>
      <c r="Q99" s="16"/>
      <c r="R99" s="16"/>
      <c r="S99" s="73"/>
      <c r="T99" s="17"/>
    </row>
    <row r="100" spans="1:23" ht="15.75" thickBot="1">
      <c r="A100" s="171">
        <v>274</v>
      </c>
      <c r="B100" s="87" t="s">
        <v>98</v>
      </c>
      <c r="C100" s="13" t="s">
        <v>457</v>
      </c>
      <c r="D100" s="19" t="s">
        <v>7</v>
      </c>
      <c r="E100" s="25"/>
      <c r="F100" s="36">
        <v>17</v>
      </c>
      <c r="G100" s="20">
        <v>17.5</v>
      </c>
      <c r="H100" s="21">
        <v>18.5</v>
      </c>
      <c r="I100" s="21">
        <v>19</v>
      </c>
      <c r="J100" s="21"/>
      <c r="K100" s="25"/>
      <c r="L100" s="25"/>
      <c r="M100" s="25"/>
      <c r="N100" s="25"/>
      <c r="O100" s="25"/>
      <c r="P100" s="25"/>
      <c r="Q100" s="25"/>
      <c r="R100" s="25"/>
      <c r="S100" s="28" t="s">
        <v>204</v>
      </c>
      <c r="T100" s="46">
        <f>VLOOKUP(A100,Лист1!$B$1:$C$300,2,FALSE)</f>
        <v>1710.13608</v>
      </c>
      <c r="U100" t="str">
        <f>CONCATENATE(D100," ",E100," ",F100," ",G100," ",H100," ",I100," ",J100," ",K100," ",L100," ",M100," ",N100," ",O100," ",P100," ",Q100," ",R100)</f>
        <v>Длина стельки  17 17,5 18,5 19         </v>
      </c>
      <c r="V100" t="str">
        <f>CONCATENATE("Размеры"," ",E99," ",F99," ",G99," ",H99," ",I99," ",J99," ",K99," ",L99," ",M99," ",N99," ",O99," ",P99," ",Q99," ",R99)</f>
        <v>Размеры  26 27 28 29         </v>
      </c>
      <c r="W100" t="str">
        <f>CONCATENATE("Цвет"," ",S100," ","Цена по курсу 58 руб"," ",T100,"руб")</f>
        <v>Цвет фиолетовый Цена по курсу 58 руб 1710,13608руб</v>
      </c>
    </row>
    <row r="101" spans="1:20" ht="15.75" thickBot="1">
      <c r="A101" s="147"/>
      <c r="B101" s="87"/>
      <c r="C101" s="13"/>
      <c r="D101" s="14" t="s">
        <v>5</v>
      </c>
      <c r="E101" s="34"/>
      <c r="F101" s="34">
        <v>26</v>
      </c>
      <c r="G101" s="15">
        <v>27</v>
      </c>
      <c r="H101" s="16">
        <v>28</v>
      </c>
      <c r="I101" s="16">
        <v>29</v>
      </c>
      <c r="J101" s="16">
        <v>30</v>
      </c>
      <c r="K101" s="16">
        <v>31</v>
      </c>
      <c r="L101" s="16">
        <v>32</v>
      </c>
      <c r="M101" s="16">
        <v>33</v>
      </c>
      <c r="N101" s="16">
        <v>34</v>
      </c>
      <c r="O101" s="16">
        <v>35</v>
      </c>
      <c r="P101" s="16">
        <v>36</v>
      </c>
      <c r="Q101" s="16">
        <v>37</v>
      </c>
      <c r="R101" s="16"/>
      <c r="S101" s="73"/>
      <c r="T101" s="17"/>
    </row>
    <row r="102" spans="1:20" ht="30.75" thickBot="1">
      <c r="A102" s="147">
        <v>289</v>
      </c>
      <c r="B102" s="87" t="s">
        <v>481</v>
      </c>
      <c r="C102" s="13" t="s">
        <v>482</v>
      </c>
      <c r="D102" s="19" t="s">
        <v>7</v>
      </c>
      <c r="E102" s="25"/>
      <c r="F102" s="36">
        <v>16.8</v>
      </c>
      <c r="G102" s="20">
        <v>17.5</v>
      </c>
      <c r="H102" s="21">
        <v>18.1</v>
      </c>
      <c r="I102" s="21">
        <v>18.8</v>
      </c>
      <c r="J102" s="21">
        <v>19.5</v>
      </c>
      <c r="K102" s="25">
        <v>19.7</v>
      </c>
      <c r="L102" s="25">
        <v>20.3</v>
      </c>
      <c r="M102" s="25">
        <v>20.9</v>
      </c>
      <c r="N102" s="25">
        <v>21.5</v>
      </c>
      <c r="O102" s="25">
        <v>22</v>
      </c>
      <c r="P102" s="25">
        <v>22.5</v>
      </c>
      <c r="Q102" s="25">
        <v>23</v>
      </c>
      <c r="R102" s="25"/>
      <c r="S102" s="28" t="s">
        <v>104</v>
      </c>
      <c r="T102" s="46">
        <f>VLOOKUP(A102,Лист1!$B$1:$C$300,2,FALSE)</f>
        <v>1845.97254</v>
      </c>
    </row>
    <row r="103" spans="1:20" ht="15.75" thickBot="1">
      <c r="A103" s="147"/>
      <c r="B103" s="87"/>
      <c r="C103" s="13"/>
      <c r="D103" s="14" t="s">
        <v>5</v>
      </c>
      <c r="E103" s="34"/>
      <c r="F103" s="34">
        <v>26</v>
      </c>
      <c r="G103" s="15">
        <v>27</v>
      </c>
      <c r="H103" s="16">
        <v>28</v>
      </c>
      <c r="I103" s="16">
        <v>29</v>
      </c>
      <c r="J103" s="16">
        <v>30</v>
      </c>
      <c r="K103" s="16">
        <v>31</v>
      </c>
      <c r="L103" s="16">
        <v>32</v>
      </c>
      <c r="M103" s="16">
        <v>33</v>
      </c>
      <c r="N103" s="16">
        <v>34</v>
      </c>
      <c r="O103" s="16">
        <v>35</v>
      </c>
      <c r="P103" s="16">
        <v>36</v>
      </c>
      <c r="Q103" s="16"/>
      <c r="R103" s="16"/>
      <c r="S103" s="73"/>
      <c r="T103" s="17"/>
    </row>
    <row r="104" spans="1:20" ht="15.75" thickBot="1">
      <c r="A104" s="147">
        <v>290</v>
      </c>
      <c r="B104" s="87" t="s">
        <v>483</v>
      </c>
      <c r="C104" s="13" t="s">
        <v>484</v>
      </c>
      <c r="D104" s="19" t="s">
        <v>7</v>
      </c>
      <c r="E104" s="25"/>
      <c r="F104" s="36">
        <v>16.5</v>
      </c>
      <c r="G104" s="20">
        <v>17</v>
      </c>
      <c r="H104" s="21">
        <v>17.5</v>
      </c>
      <c r="I104" s="21">
        <v>18</v>
      </c>
      <c r="J104" s="21">
        <v>18.5</v>
      </c>
      <c r="K104" s="25">
        <v>19.5</v>
      </c>
      <c r="L104" s="25">
        <v>20</v>
      </c>
      <c r="M104" s="25">
        <v>21</v>
      </c>
      <c r="N104" s="25">
        <v>21.5</v>
      </c>
      <c r="O104" s="25">
        <v>22</v>
      </c>
      <c r="P104" s="25">
        <v>22.5</v>
      </c>
      <c r="Q104" s="25"/>
      <c r="R104" s="25"/>
      <c r="S104" s="28" t="s">
        <v>102</v>
      </c>
      <c r="T104" s="46">
        <f>VLOOKUP(A104,Лист1!$B$1:$C$300,2,FALSE)</f>
        <v>1268.21088</v>
      </c>
    </row>
    <row r="105" spans="1:20" ht="15.75" thickBot="1">
      <c r="A105" s="147"/>
      <c r="B105" s="87"/>
      <c r="C105" s="13"/>
      <c r="D105" s="14" t="s">
        <v>5</v>
      </c>
      <c r="E105" s="34"/>
      <c r="F105" s="34">
        <v>26</v>
      </c>
      <c r="G105" s="15">
        <v>27</v>
      </c>
      <c r="H105" s="16">
        <v>28</v>
      </c>
      <c r="I105" s="16">
        <v>29</v>
      </c>
      <c r="J105" s="16">
        <v>30</v>
      </c>
      <c r="K105" s="16">
        <v>31</v>
      </c>
      <c r="L105" s="16">
        <v>32</v>
      </c>
      <c r="M105" s="16">
        <v>33</v>
      </c>
      <c r="N105" s="16">
        <v>34</v>
      </c>
      <c r="O105" s="16">
        <v>35</v>
      </c>
      <c r="P105" s="16">
        <v>36</v>
      </c>
      <c r="Q105" s="16"/>
      <c r="R105" s="16"/>
      <c r="S105" s="73"/>
      <c r="T105" s="17"/>
    </row>
    <row r="106" spans="1:20" ht="15.75" thickBot="1">
      <c r="A106" s="147">
        <v>291</v>
      </c>
      <c r="B106" s="87" t="s">
        <v>485</v>
      </c>
      <c r="C106" s="13" t="s">
        <v>484</v>
      </c>
      <c r="D106" s="19" t="s">
        <v>7</v>
      </c>
      <c r="E106" s="25"/>
      <c r="F106" s="36">
        <v>16.5</v>
      </c>
      <c r="G106" s="20">
        <v>17</v>
      </c>
      <c r="H106" s="21">
        <v>17.5</v>
      </c>
      <c r="I106" s="21">
        <v>18</v>
      </c>
      <c r="J106" s="21">
        <v>18.5</v>
      </c>
      <c r="K106" s="25">
        <v>19.5</v>
      </c>
      <c r="L106" s="25">
        <v>20</v>
      </c>
      <c r="M106" s="25">
        <v>21</v>
      </c>
      <c r="N106" s="25">
        <v>21.5</v>
      </c>
      <c r="O106" s="25">
        <v>22</v>
      </c>
      <c r="P106" s="25">
        <v>22.5</v>
      </c>
      <c r="Q106" s="25"/>
      <c r="R106" s="25"/>
      <c r="S106" s="28" t="s">
        <v>88</v>
      </c>
      <c r="T106" s="46">
        <f>VLOOKUP(A106,Лист1!$B$1:$C$300,2,FALSE)</f>
        <v>1243.9083600000001</v>
      </c>
    </row>
    <row r="107" spans="1:20" ht="15.75" thickBot="1">
      <c r="A107" s="147"/>
      <c r="B107" s="87"/>
      <c r="C107" s="13"/>
      <c r="D107" s="14" t="s">
        <v>5</v>
      </c>
      <c r="E107" s="34"/>
      <c r="F107" s="34">
        <v>26</v>
      </c>
      <c r="G107" s="15">
        <v>27</v>
      </c>
      <c r="H107" s="16">
        <v>28</v>
      </c>
      <c r="I107" s="16">
        <v>29</v>
      </c>
      <c r="J107" s="16">
        <v>30</v>
      </c>
      <c r="K107" s="16">
        <v>31</v>
      </c>
      <c r="L107" s="16">
        <v>32</v>
      </c>
      <c r="M107" s="16">
        <v>33</v>
      </c>
      <c r="N107" s="16">
        <v>34</v>
      </c>
      <c r="O107" s="16">
        <v>35</v>
      </c>
      <c r="P107" s="16">
        <v>36</v>
      </c>
      <c r="Q107" s="16"/>
      <c r="R107" s="16"/>
      <c r="S107" s="73"/>
      <c r="T107" s="17"/>
    </row>
    <row r="108" spans="1:20" ht="15.75" thickBot="1">
      <c r="A108" s="147">
        <v>292</v>
      </c>
      <c r="B108" s="87" t="s">
        <v>486</v>
      </c>
      <c r="C108" s="13" t="s">
        <v>487</v>
      </c>
      <c r="D108" s="19" t="s">
        <v>7</v>
      </c>
      <c r="E108" s="25"/>
      <c r="F108" s="36">
        <v>16.5</v>
      </c>
      <c r="G108" s="20">
        <v>17</v>
      </c>
      <c r="H108" s="21">
        <v>17.5</v>
      </c>
      <c r="I108" s="21">
        <v>18</v>
      </c>
      <c r="J108" s="21">
        <v>18.5</v>
      </c>
      <c r="K108" s="25">
        <v>19.5</v>
      </c>
      <c r="L108" s="25">
        <v>20</v>
      </c>
      <c r="M108" s="25">
        <v>21</v>
      </c>
      <c r="N108" s="25">
        <v>21.5</v>
      </c>
      <c r="O108" s="25">
        <v>22</v>
      </c>
      <c r="P108" s="25">
        <v>22.5</v>
      </c>
      <c r="Q108" s="25"/>
      <c r="R108" s="25"/>
      <c r="S108" s="28" t="s">
        <v>88</v>
      </c>
      <c r="T108" s="46">
        <f>VLOOKUP(A108,Лист1!$B$1:$C$300,2,FALSE)</f>
        <v>1025.18568</v>
      </c>
    </row>
    <row r="109" spans="1:20" ht="15.75" thickBot="1">
      <c r="A109" s="147"/>
      <c r="B109" s="87"/>
      <c r="C109" s="13"/>
      <c r="D109" s="14" t="s">
        <v>5</v>
      </c>
      <c r="E109" s="34"/>
      <c r="F109" s="34">
        <v>26</v>
      </c>
      <c r="G109" s="15">
        <v>27</v>
      </c>
      <c r="H109" s="16">
        <v>28</v>
      </c>
      <c r="I109" s="16">
        <v>29</v>
      </c>
      <c r="J109" s="16">
        <v>30</v>
      </c>
      <c r="K109" s="16">
        <v>31</v>
      </c>
      <c r="L109" s="16">
        <v>32</v>
      </c>
      <c r="M109" s="16">
        <v>33</v>
      </c>
      <c r="N109" s="16">
        <v>34</v>
      </c>
      <c r="O109" s="16">
        <v>35</v>
      </c>
      <c r="P109" s="16">
        <v>36</v>
      </c>
      <c r="Q109" s="16"/>
      <c r="R109" s="16"/>
      <c r="S109" s="73"/>
      <c r="T109" s="17"/>
    </row>
    <row r="110" spans="1:20" ht="15.75" thickBot="1">
      <c r="A110" s="147">
        <v>293</v>
      </c>
      <c r="B110" s="87" t="s">
        <v>488</v>
      </c>
      <c r="C110" s="13" t="s">
        <v>487</v>
      </c>
      <c r="D110" s="19" t="s">
        <v>7</v>
      </c>
      <c r="E110" s="25"/>
      <c r="F110" s="36">
        <v>16.5</v>
      </c>
      <c r="G110" s="20">
        <v>17</v>
      </c>
      <c r="H110" s="21">
        <v>17.5</v>
      </c>
      <c r="I110" s="21">
        <v>18</v>
      </c>
      <c r="J110" s="21">
        <v>18.5</v>
      </c>
      <c r="K110" s="25">
        <v>19.5</v>
      </c>
      <c r="L110" s="25">
        <v>20</v>
      </c>
      <c r="M110" s="25">
        <v>21</v>
      </c>
      <c r="N110" s="25">
        <v>21.5</v>
      </c>
      <c r="O110" s="25">
        <v>22</v>
      </c>
      <c r="P110" s="25">
        <v>22.5</v>
      </c>
      <c r="Q110" s="25"/>
      <c r="R110" s="25"/>
      <c r="S110" s="28" t="s">
        <v>102</v>
      </c>
      <c r="T110" s="46">
        <f>VLOOKUP(A110,Лист1!$B$1:$C$300,2,FALSE)</f>
        <v>1025.18568</v>
      </c>
    </row>
    <row r="111" spans="1:20" ht="15.75" thickBot="1">
      <c r="A111" s="147"/>
      <c r="B111" s="87"/>
      <c r="C111" s="13"/>
      <c r="D111" s="14" t="s">
        <v>5</v>
      </c>
      <c r="E111" s="34"/>
      <c r="F111" s="34">
        <v>26</v>
      </c>
      <c r="G111" s="15">
        <v>27</v>
      </c>
      <c r="H111" s="16">
        <v>28</v>
      </c>
      <c r="I111" s="16">
        <v>29</v>
      </c>
      <c r="J111" s="16">
        <v>30</v>
      </c>
      <c r="K111" s="16">
        <v>31</v>
      </c>
      <c r="L111" s="16">
        <v>32</v>
      </c>
      <c r="M111" s="16">
        <v>33</v>
      </c>
      <c r="N111" s="16">
        <v>34</v>
      </c>
      <c r="O111" s="16">
        <v>35</v>
      </c>
      <c r="P111" s="16">
        <v>36</v>
      </c>
      <c r="Q111" s="16"/>
      <c r="R111" s="16"/>
      <c r="S111" s="73"/>
      <c r="T111" s="17"/>
    </row>
    <row r="112" spans="1:20" ht="15.75" thickBot="1">
      <c r="A112" s="147">
        <v>294</v>
      </c>
      <c r="B112" s="87">
        <v>1611</v>
      </c>
      <c r="C112" s="13" t="s">
        <v>484</v>
      </c>
      <c r="D112" s="19" t="s">
        <v>7</v>
      </c>
      <c r="E112" s="25"/>
      <c r="F112" s="36">
        <v>16.5</v>
      </c>
      <c r="G112" s="20">
        <v>17</v>
      </c>
      <c r="H112" s="21">
        <v>17.5</v>
      </c>
      <c r="I112" s="21">
        <v>18</v>
      </c>
      <c r="J112" s="21">
        <v>18.5</v>
      </c>
      <c r="K112" s="25">
        <v>19.5</v>
      </c>
      <c r="L112" s="25">
        <v>20</v>
      </c>
      <c r="M112" s="25">
        <v>21</v>
      </c>
      <c r="N112" s="25">
        <v>21.5</v>
      </c>
      <c r="O112" s="25">
        <v>22</v>
      </c>
      <c r="P112" s="25">
        <v>22.5</v>
      </c>
      <c r="Q112" s="25"/>
      <c r="R112" s="25"/>
      <c r="S112" s="28" t="s">
        <v>102</v>
      </c>
      <c r="T112" s="46">
        <f>VLOOKUP(A112,Лист1!$B$1:$C$300,2,FALSE)</f>
        <v>1372.0734</v>
      </c>
    </row>
    <row r="113" spans="1:20" ht="15.75" thickBot="1">
      <c r="A113" s="147"/>
      <c r="B113" s="87"/>
      <c r="C113" s="13"/>
      <c r="D113" s="14" t="s">
        <v>5</v>
      </c>
      <c r="E113" s="34"/>
      <c r="F113" s="34">
        <v>26</v>
      </c>
      <c r="G113" s="15">
        <v>27</v>
      </c>
      <c r="H113" s="16">
        <v>28</v>
      </c>
      <c r="I113" s="16">
        <v>29</v>
      </c>
      <c r="J113" s="16">
        <v>30</v>
      </c>
      <c r="K113" s="16">
        <v>31</v>
      </c>
      <c r="L113" s="16">
        <v>32</v>
      </c>
      <c r="M113" s="16">
        <v>33</v>
      </c>
      <c r="N113" s="16">
        <v>34</v>
      </c>
      <c r="O113" s="16">
        <v>35</v>
      </c>
      <c r="P113" s="16">
        <v>36</v>
      </c>
      <c r="Q113" s="16"/>
      <c r="R113" s="16"/>
      <c r="S113" s="73"/>
      <c r="T113" s="17"/>
    </row>
    <row r="114" spans="1:20" ht="15.75" thickBot="1">
      <c r="A114" s="147">
        <v>295</v>
      </c>
      <c r="B114" s="87" t="s">
        <v>489</v>
      </c>
      <c r="C114" s="13" t="s">
        <v>490</v>
      </c>
      <c r="D114" s="19" t="s">
        <v>7</v>
      </c>
      <c r="E114" s="25"/>
      <c r="F114" s="36">
        <v>16.5</v>
      </c>
      <c r="G114" s="20">
        <v>17</v>
      </c>
      <c r="H114" s="21">
        <v>17.5</v>
      </c>
      <c r="I114" s="21">
        <v>18</v>
      </c>
      <c r="J114" s="21">
        <v>18.5</v>
      </c>
      <c r="K114" s="25">
        <v>19.5</v>
      </c>
      <c r="L114" s="25">
        <v>20</v>
      </c>
      <c r="M114" s="25">
        <v>21</v>
      </c>
      <c r="N114" s="25">
        <v>21.5</v>
      </c>
      <c r="O114" s="25">
        <v>22</v>
      </c>
      <c r="P114" s="25">
        <v>22.5</v>
      </c>
      <c r="Q114" s="25"/>
      <c r="R114" s="25"/>
      <c r="S114" s="28" t="s">
        <v>102</v>
      </c>
      <c r="T114" s="46">
        <f>VLOOKUP(A114,Лист1!$B$1:$C$300,2,FALSE)</f>
        <v>1292.5134</v>
      </c>
    </row>
    <row r="115" spans="1:20" ht="15.75" thickBot="1">
      <c r="A115" s="147"/>
      <c r="B115" s="87"/>
      <c r="C115" s="13"/>
      <c r="D115" s="14" t="s">
        <v>5</v>
      </c>
      <c r="E115" s="34"/>
      <c r="F115" s="34">
        <v>26</v>
      </c>
      <c r="G115" s="15">
        <v>27</v>
      </c>
      <c r="H115" s="16">
        <v>28</v>
      </c>
      <c r="I115" s="16">
        <v>29</v>
      </c>
      <c r="J115" s="16">
        <v>30</v>
      </c>
      <c r="K115" s="16">
        <v>31</v>
      </c>
      <c r="L115" s="16">
        <v>32</v>
      </c>
      <c r="M115" s="16">
        <v>33</v>
      </c>
      <c r="N115" s="16">
        <v>34</v>
      </c>
      <c r="O115" s="16">
        <v>35</v>
      </c>
      <c r="P115" s="16">
        <v>36</v>
      </c>
      <c r="Q115" s="16"/>
      <c r="R115" s="16"/>
      <c r="S115" s="73"/>
      <c r="T115" s="17"/>
    </row>
    <row r="116" spans="1:20" ht="15.75" thickBot="1">
      <c r="A116" s="147">
        <v>298</v>
      </c>
      <c r="B116" s="87" t="s">
        <v>98</v>
      </c>
      <c r="C116" s="13" t="s">
        <v>491</v>
      </c>
      <c r="D116" s="19" t="s">
        <v>7</v>
      </c>
      <c r="E116" s="25"/>
      <c r="F116" s="36">
        <v>16.4</v>
      </c>
      <c r="G116" s="20">
        <v>17</v>
      </c>
      <c r="H116" s="21">
        <v>17.4</v>
      </c>
      <c r="I116" s="21">
        <v>18</v>
      </c>
      <c r="J116" s="21">
        <v>18.5</v>
      </c>
      <c r="K116" s="25">
        <v>19.4</v>
      </c>
      <c r="L116" s="25">
        <v>20.5</v>
      </c>
      <c r="M116" s="25">
        <v>21</v>
      </c>
      <c r="N116" s="25">
        <v>21.5</v>
      </c>
      <c r="O116" s="25">
        <v>22</v>
      </c>
      <c r="P116" s="25">
        <v>22.5</v>
      </c>
      <c r="Q116" s="25"/>
      <c r="R116" s="25"/>
      <c r="S116" s="28" t="s">
        <v>88</v>
      </c>
      <c r="T116" s="46">
        <f>VLOOKUP(A116,Лист1!$B$1:$C$300,2,FALSE)</f>
        <v>1073.79072</v>
      </c>
    </row>
  </sheetData>
  <sheetProtection/>
  <autoFilter ref="A1:S10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82"/>
  <sheetViews>
    <sheetView zoomScalePageLayoutView="0" workbookViewId="0" topLeftCell="A1">
      <pane xSplit="4" ySplit="3" topLeftCell="H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8" sqref="Y8"/>
    </sheetView>
  </sheetViews>
  <sheetFormatPr defaultColWidth="9.140625" defaultRowHeight="15"/>
  <cols>
    <col min="1" max="1" width="5.57421875" style="0" customWidth="1"/>
    <col min="2" max="2" width="9.7109375" style="0" customWidth="1"/>
    <col min="3" max="3" width="42.57421875" style="0" customWidth="1"/>
    <col min="4" max="4" width="12.57421875" style="0" customWidth="1"/>
    <col min="5" max="19" width="4.57421875" style="0" customWidth="1"/>
    <col min="20" max="20" width="28.00390625" style="0" customWidth="1"/>
    <col min="21" max="21" width="15.421875" style="0" customWidth="1"/>
    <col min="22" max="22" width="26.140625" style="0" hidden="1" customWidth="1"/>
    <col min="23" max="23" width="16.00390625" style="0" hidden="1" customWidth="1"/>
    <col min="24" max="24" width="9.140625" style="0" hidden="1" customWidth="1"/>
  </cols>
  <sheetData>
    <row r="1" spans="1:21" ht="60.75" thickBot="1">
      <c r="A1" s="1" t="s">
        <v>0</v>
      </c>
      <c r="B1" s="2" t="s">
        <v>1</v>
      </c>
      <c r="C1" s="3" t="s">
        <v>2</v>
      </c>
      <c r="D1" s="4"/>
      <c r="E1" s="5"/>
      <c r="F1" s="6" t="s">
        <v>3</v>
      </c>
      <c r="G1" s="6"/>
      <c r="H1" s="6"/>
      <c r="I1" s="6"/>
      <c r="J1" s="6"/>
      <c r="K1" s="6"/>
      <c r="L1" s="6"/>
      <c r="M1" s="6"/>
      <c r="N1" s="6"/>
      <c r="O1" s="6"/>
      <c r="P1" s="6"/>
      <c r="Q1" s="26"/>
      <c r="R1" s="26"/>
      <c r="S1" s="26"/>
      <c r="T1" s="7" t="s">
        <v>4</v>
      </c>
      <c r="U1" s="42" t="str">
        <f>'Девочки Осень-Зима'!T1</f>
        <v>Цена по
 курсу 65 руб</v>
      </c>
    </row>
    <row r="2" spans="1:21" ht="15.75" thickBot="1">
      <c r="A2" s="8" t="s">
        <v>21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  <c r="R2" s="11"/>
      <c r="S2" s="11"/>
      <c r="T2" s="11"/>
      <c r="U2" s="11"/>
    </row>
    <row r="3" spans="1:21" ht="18.75" customHeight="1" thickBot="1">
      <c r="A3" s="12"/>
      <c r="B3" s="27"/>
      <c r="C3" s="13"/>
      <c r="D3" s="14" t="s">
        <v>5</v>
      </c>
      <c r="E3" s="15">
        <v>26</v>
      </c>
      <c r="F3" s="16">
        <v>27</v>
      </c>
      <c r="G3" s="16">
        <v>28</v>
      </c>
      <c r="H3" s="16">
        <v>29</v>
      </c>
      <c r="I3" s="16">
        <v>30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7"/>
    </row>
    <row r="4" spans="1:24" ht="20.25" customHeight="1" thickBot="1">
      <c r="A4" s="12">
        <v>9</v>
      </c>
      <c r="B4" s="27"/>
      <c r="C4" s="13" t="s">
        <v>22</v>
      </c>
      <c r="D4" s="19" t="s">
        <v>7</v>
      </c>
      <c r="E4" s="20">
        <v>16</v>
      </c>
      <c r="F4" s="21">
        <v>16.8</v>
      </c>
      <c r="G4" s="21">
        <v>17.5</v>
      </c>
      <c r="H4" s="21">
        <v>18</v>
      </c>
      <c r="I4" s="25">
        <v>18.5</v>
      </c>
      <c r="J4" s="25"/>
      <c r="K4" s="25"/>
      <c r="L4" s="25"/>
      <c r="M4" s="25"/>
      <c r="N4" s="25"/>
      <c r="O4" s="25"/>
      <c r="P4" s="22"/>
      <c r="Q4" s="22"/>
      <c r="R4" s="22"/>
      <c r="S4" s="22"/>
      <c r="T4" s="28" t="s">
        <v>27</v>
      </c>
      <c r="U4" s="46">
        <f>VLOOKUP(A4,Лист1!$B$1:$C$66,2,FALSE)</f>
        <v>530.5888180000001</v>
      </c>
      <c r="V4" t="str">
        <f>CONCATENATE(D4," ",E4," ",F4," ",G4," ",H4," ",I4," ",J4," ",K4," ",L4," ",M4," ",N4," ",O4," ",P4," ",Q4," ",R4)</f>
        <v>Длина стельки 16 16,8 17,5 18 18,5         </v>
      </c>
      <c r="W4" t="str">
        <f>CONCATENATE("Размеры"," ",E3," ",F3," ",G3," ",H3," ",I3," ",J3," ",K3," ",L3," ",M3," ",N3," ",O3," ",P3," ",Q3," ",R3,S3)</f>
        <v>Размеры 26 27 28 29 30         </v>
      </c>
      <c r="X4" t="str">
        <f>CONCATENATE("Цвет"," ",T4," ","Цена по курсу 58 руб"," ",U4,"руб")</f>
        <v>Цвет розовый Цена по курсу 58 руб 530,588818руб</v>
      </c>
    </row>
    <row r="5" spans="1:21" ht="20.25" customHeight="1" thickBot="1">
      <c r="A5" s="12"/>
      <c r="B5" s="27"/>
      <c r="C5" s="13"/>
      <c r="D5" s="14" t="s">
        <v>5</v>
      </c>
      <c r="E5" s="15">
        <v>25</v>
      </c>
      <c r="F5" s="16">
        <v>26</v>
      </c>
      <c r="G5" s="15">
        <v>27</v>
      </c>
      <c r="H5" s="15">
        <v>29</v>
      </c>
      <c r="I5" s="16">
        <v>30</v>
      </c>
      <c r="J5" s="15"/>
      <c r="K5" s="16"/>
      <c r="L5" s="15"/>
      <c r="M5" s="16"/>
      <c r="N5" s="15"/>
      <c r="O5" s="16">
        <v>36</v>
      </c>
      <c r="P5" s="15">
        <v>37</v>
      </c>
      <c r="Q5" s="16">
        <v>38</v>
      </c>
      <c r="R5" s="15">
        <v>39</v>
      </c>
      <c r="S5" s="15"/>
      <c r="T5" s="17"/>
      <c r="U5" s="17"/>
    </row>
    <row r="6" spans="1:24" ht="20.25" customHeight="1" thickBot="1">
      <c r="A6" s="12">
        <v>11</v>
      </c>
      <c r="B6" s="27"/>
      <c r="C6" s="13" t="s">
        <v>19</v>
      </c>
      <c r="D6" s="19" t="s">
        <v>7</v>
      </c>
      <c r="E6" s="20">
        <v>16</v>
      </c>
      <c r="F6" s="21">
        <v>16.5</v>
      </c>
      <c r="G6" s="21">
        <v>17</v>
      </c>
      <c r="H6" s="21">
        <v>18</v>
      </c>
      <c r="I6" s="25">
        <v>18.5</v>
      </c>
      <c r="J6" s="25"/>
      <c r="K6" s="25"/>
      <c r="L6" s="25"/>
      <c r="M6" s="22"/>
      <c r="N6" s="22"/>
      <c r="O6" s="22">
        <v>22</v>
      </c>
      <c r="P6" s="22">
        <v>23</v>
      </c>
      <c r="Q6" s="22">
        <v>23.5</v>
      </c>
      <c r="R6" s="22">
        <v>24</v>
      </c>
      <c r="S6" s="22"/>
      <c r="T6" s="28" t="s">
        <v>27</v>
      </c>
      <c r="U6" s="46">
        <f>VLOOKUP(A6,Лист1!$B$1:$C$66,2,FALSE)</f>
        <v>533.1382</v>
      </c>
      <c r="V6" t="str">
        <f>CONCATENATE(D6," ",E6," ",F6," ",G6," ",H6," ",I6," ",J6," ",K6," ",L6," ",M6," ",N6," ",O6," ",P6," ",Q6," ",R6)</f>
        <v>Длина стельки 16 16,5 17 18 18,5      22 23 23,5 24</v>
      </c>
      <c r="W6" t="str">
        <f>CONCATENATE("Размеры"," ",E5," ",F5," ",G5," ",H5," ",I5," ",J5," ",K5," ",L5," ",M5," ",N5," ",O5," ",P5," ",Q5," ",R5,S5)</f>
        <v>Размеры 25 26 27 29 30      36 37 38 39</v>
      </c>
      <c r="X6" t="str">
        <f>CONCATENATE("Цвет"," ",T6," ","Цена по курсу 58 руб"," ",U6,"руб")</f>
        <v>Цвет розовый Цена по курсу 58 руб 533,1382руб</v>
      </c>
    </row>
    <row r="7" spans="1:21" ht="20.25" customHeight="1" thickBot="1">
      <c r="A7" s="12"/>
      <c r="B7" s="27"/>
      <c r="C7" s="13"/>
      <c r="D7" s="14" t="s">
        <v>5</v>
      </c>
      <c r="E7" s="15">
        <v>26</v>
      </c>
      <c r="F7" s="16">
        <v>27</v>
      </c>
      <c r="G7" s="16">
        <v>28</v>
      </c>
      <c r="H7" s="16">
        <v>29</v>
      </c>
      <c r="I7" s="16">
        <v>30</v>
      </c>
      <c r="J7" s="16">
        <v>31</v>
      </c>
      <c r="K7" s="16">
        <v>32</v>
      </c>
      <c r="L7" s="16">
        <v>33</v>
      </c>
      <c r="M7" s="16">
        <v>34</v>
      </c>
      <c r="N7" s="16">
        <v>35</v>
      </c>
      <c r="O7" s="16">
        <v>36</v>
      </c>
      <c r="P7" s="16">
        <v>37</v>
      </c>
      <c r="Q7" s="16"/>
      <c r="R7" s="16"/>
      <c r="S7" s="16"/>
      <c r="T7" s="17"/>
      <c r="U7" s="17"/>
    </row>
    <row r="8" spans="1:24" ht="20.25" customHeight="1" thickBot="1">
      <c r="A8" s="12">
        <v>12</v>
      </c>
      <c r="B8" s="27"/>
      <c r="C8" s="13" t="s">
        <v>19</v>
      </c>
      <c r="D8" s="19" t="s">
        <v>7</v>
      </c>
      <c r="E8" s="21">
        <v>16</v>
      </c>
      <c r="F8" s="21">
        <v>16.5</v>
      </c>
      <c r="G8" s="25">
        <v>17.5</v>
      </c>
      <c r="H8" s="25">
        <v>18</v>
      </c>
      <c r="I8" s="25">
        <v>18.5</v>
      </c>
      <c r="J8" s="25">
        <v>19</v>
      </c>
      <c r="K8" s="25">
        <v>20</v>
      </c>
      <c r="L8" s="25">
        <v>20.5</v>
      </c>
      <c r="M8" s="22">
        <v>21</v>
      </c>
      <c r="N8" s="22">
        <v>21.5</v>
      </c>
      <c r="O8" s="22">
        <v>22.5</v>
      </c>
      <c r="P8" s="22">
        <v>23</v>
      </c>
      <c r="Q8" s="22"/>
      <c r="R8" s="22"/>
      <c r="S8" s="22"/>
      <c r="T8" s="28" t="s">
        <v>27</v>
      </c>
      <c r="U8" s="46">
        <f>VLOOKUP(A8,Лист1!$B$1:$C$66,2,FALSE)</f>
        <v>760.8373499999999</v>
      </c>
      <c r="V8" t="str">
        <f>CONCATENATE(D8," ",E8," ",F8," ",G8," ",H8," ",I8," ",J8," ",K8," ",L8," ",M8," ",N8," ",O8," ",P8," ",Q8," ",R8)</f>
        <v>Длина стельки 16 16,5 17,5 18 18,5 19 20 20,5 21 21,5 22,5 23  </v>
      </c>
      <c r="W8" t="str">
        <f>CONCATENATE("Размеры"," ",E7," ",F7," ",G7," ",H7," ",I7," ",J7," ",K7," ",L7," ",M7," ",N7," ",O7," ",P7," ",Q7," ",R7,S7)</f>
        <v>Размеры 26 27 28 29 30 31 32 33 34 35 36 37  </v>
      </c>
      <c r="X8" t="str">
        <f>CONCATENATE("Цвет"," ",T8," ","Цена по курсу 58 руб"," ",U8,"руб")</f>
        <v>Цвет розовый Цена по курсу 58 руб 760,83735руб</v>
      </c>
    </row>
    <row r="9" spans="1:21" ht="20.25" customHeight="1" thickBot="1">
      <c r="A9" s="12"/>
      <c r="B9" s="27"/>
      <c r="C9" s="13"/>
      <c r="D9" s="14" t="s">
        <v>5</v>
      </c>
      <c r="E9" s="15">
        <v>26</v>
      </c>
      <c r="F9" s="16">
        <v>27</v>
      </c>
      <c r="G9" s="16">
        <v>28</v>
      </c>
      <c r="H9" s="16">
        <v>29</v>
      </c>
      <c r="I9" s="16">
        <v>30</v>
      </c>
      <c r="J9" s="16">
        <v>31</v>
      </c>
      <c r="K9" s="16">
        <v>32</v>
      </c>
      <c r="L9" s="16">
        <v>33</v>
      </c>
      <c r="M9" s="16">
        <v>34</v>
      </c>
      <c r="N9" s="16">
        <v>35</v>
      </c>
      <c r="O9" s="16">
        <v>36</v>
      </c>
      <c r="P9" s="16">
        <v>37</v>
      </c>
      <c r="Q9" s="16"/>
      <c r="R9" s="16"/>
      <c r="S9" s="16"/>
      <c r="T9" s="17"/>
      <c r="U9" s="17"/>
    </row>
    <row r="10" spans="1:24" ht="20.25" customHeight="1" thickBot="1">
      <c r="A10" s="12">
        <v>14</v>
      </c>
      <c r="B10" s="27"/>
      <c r="C10" s="13" t="s">
        <v>25</v>
      </c>
      <c r="D10" s="19" t="s">
        <v>7</v>
      </c>
      <c r="E10" s="20">
        <v>15.5</v>
      </c>
      <c r="F10" s="21">
        <v>16</v>
      </c>
      <c r="G10" s="21">
        <v>16.5</v>
      </c>
      <c r="H10" s="21">
        <v>17</v>
      </c>
      <c r="I10" s="25">
        <v>17.5</v>
      </c>
      <c r="J10" s="25">
        <v>18</v>
      </c>
      <c r="K10" s="25">
        <v>18.5</v>
      </c>
      <c r="L10" s="25">
        <v>19</v>
      </c>
      <c r="M10" s="25">
        <v>19.5</v>
      </c>
      <c r="N10" s="25">
        <v>20</v>
      </c>
      <c r="O10" s="25">
        <v>20.2</v>
      </c>
      <c r="P10" s="22">
        <v>21</v>
      </c>
      <c r="Q10" s="22"/>
      <c r="R10" s="22"/>
      <c r="S10" s="22"/>
      <c r="T10" s="28" t="s">
        <v>27</v>
      </c>
      <c r="U10" s="46">
        <f>VLOOKUP(A10,Лист1!$B$1:$C$66,2,FALSE)</f>
        <v>686.10112</v>
      </c>
      <c r="V10" t="str">
        <f>CONCATENATE(D10," ",E10," ",F10," ",G10," ",H10," ",I10," ",J10," ",K10," ",L10," ",M10," ",N10," ",O10," ",P10," ",Q10," ",R10)</f>
        <v>Длина стельки 15,5 16 16,5 17 17,5 18 18,5 19 19,5 20 20,2 21  </v>
      </c>
      <c r="W10" t="str">
        <f>CONCATENATE("Размеры"," ",E9," ",F9," ",G9," ",H9," ",I9," ",J9," ",K9," ",L9," ",M9," ",N9," ",O9," ",P9," ",Q9," ",R9,S9)</f>
        <v>Размеры 26 27 28 29 30 31 32 33 34 35 36 37  </v>
      </c>
      <c r="X10" t="str">
        <f>CONCATENATE("Цвет"," ",T10," ","Цена по курсу 58 руб"," ",U10,"руб")</f>
        <v>Цвет розовый Цена по курсу 58 руб 686,10112руб</v>
      </c>
    </row>
    <row r="11" spans="1:21" ht="20.25" customHeight="1" thickBot="1">
      <c r="A11" s="12"/>
      <c r="B11" s="27"/>
      <c r="C11" s="13"/>
      <c r="D11" s="14" t="s">
        <v>5</v>
      </c>
      <c r="E11" s="15">
        <v>26</v>
      </c>
      <c r="F11" s="16">
        <v>27</v>
      </c>
      <c r="G11" s="16">
        <v>28</v>
      </c>
      <c r="H11" s="16">
        <v>29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7"/>
    </row>
    <row r="12" spans="1:24" ht="20.25" customHeight="1" thickBot="1">
      <c r="A12" s="12">
        <v>15</v>
      </c>
      <c r="B12" s="27"/>
      <c r="C12" s="13" t="s">
        <v>25</v>
      </c>
      <c r="D12" s="19" t="s">
        <v>7</v>
      </c>
      <c r="E12" s="20">
        <v>15.5</v>
      </c>
      <c r="F12" s="21">
        <v>16</v>
      </c>
      <c r="G12" s="21">
        <v>16.5</v>
      </c>
      <c r="H12" s="21">
        <v>17</v>
      </c>
      <c r="I12" s="25"/>
      <c r="J12" s="25"/>
      <c r="K12" s="25"/>
      <c r="L12" s="25"/>
      <c r="M12" s="25"/>
      <c r="N12" s="25"/>
      <c r="O12" s="25"/>
      <c r="P12" s="22"/>
      <c r="Q12" s="22"/>
      <c r="R12" s="22"/>
      <c r="S12" s="22"/>
      <c r="T12" s="28" t="s">
        <v>32</v>
      </c>
      <c r="U12" s="46">
        <f>VLOOKUP(A12,Лист1!$B$1:$C$66,2,FALSE)</f>
        <v>660.6073</v>
      </c>
      <c r="V12" t="str">
        <f>CONCATENATE(D12," ",E12," ",F12," ",G12," ",H12," ",I12," ",J12," ",K12," ",L12," ",M12," ",N12," ",O12," ",P12," ",Q12," ",R12)</f>
        <v>Длина стельки 15,5 16 16,5 17          </v>
      </c>
      <c r="W12" t="str">
        <f>CONCATENATE("Размеры"," ",E11," ",F11," ",G11," ",H11," ",I11," ",J11," ",K11," ",L11," ",M11," ",N11," ",O11," ",P11," ",Q11," ",R11,S11)</f>
        <v>Размеры 26 27 28 29          </v>
      </c>
      <c r="X12" t="str">
        <f>CONCATENATE("Цвет"," ",T12," ","Цена по курсу 58 руб"," ",U12,"руб")</f>
        <v>Цвет белый Цена по курсу 58 руб 660,6073руб</v>
      </c>
    </row>
    <row r="13" spans="1:21" ht="20.25" customHeight="1" thickBot="1">
      <c r="A13" s="12"/>
      <c r="B13" s="27"/>
      <c r="C13" s="13"/>
      <c r="D13" s="14" t="s">
        <v>5</v>
      </c>
      <c r="E13" s="15">
        <v>26</v>
      </c>
      <c r="F13" s="16">
        <v>27</v>
      </c>
      <c r="G13" s="16">
        <v>28</v>
      </c>
      <c r="H13" s="16">
        <v>29</v>
      </c>
      <c r="I13" s="16">
        <v>30</v>
      </c>
      <c r="J13" s="16">
        <v>31</v>
      </c>
      <c r="K13" s="16">
        <v>32</v>
      </c>
      <c r="L13" s="16">
        <v>33</v>
      </c>
      <c r="M13" s="16">
        <v>34</v>
      </c>
      <c r="N13" s="16">
        <v>35</v>
      </c>
      <c r="O13" s="16">
        <v>36</v>
      </c>
      <c r="P13" s="16">
        <v>37</v>
      </c>
      <c r="Q13" s="16"/>
      <c r="R13" s="16"/>
      <c r="S13" s="16"/>
      <c r="T13" s="17"/>
      <c r="U13" s="17"/>
    </row>
    <row r="14" spans="1:24" ht="20.25" customHeight="1" thickBot="1">
      <c r="A14" s="12">
        <v>16</v>
      </c>
      <c r="B14" s="27"/>
      <c r="C14" s="13" t="s">
        <v>25</v>
      </c>
      <c r="D14" s="19" t="s">
        <v>7</v>
      </c>
      <c r="E14" s="21">
        <v>16</v>
      </c>
      <c r="F14" s="21">
        <v>16.5</v>
      </c>
      <c r="G14" s="25">
        <v>17.5</v>
      </c>
      <c r="H14" s="25">
        <v>18</v>
      </c>
      <c r="I14" s="25">
        <v>18.5</v>
      </c>
      <c r="J14" s="25">
        <v>19</v>
      </c>
      <c r="K14" s="25">
        <v>20</v>
      </c>
      <c r="L14" s="25">
        <v>20.5</v>
      </c>
      <c r="M14" s="22">
        <v>21</v>
      </c>
      <c r="N14" s="22">
        <v>21.5</v>
      </c>
      <c r="O14" s="22">
        <v>22.5</v>
      </c>
      <c r="P14" s="22">
        <v>23</v>
      </c>
      <c r="Q14" s="22"/>
      <c r="R14" s="22"/>
      <c r="S14" s="22"/>
      <c r="T14" s="28" t="s">
        <v>27</v>
      </c>
      <c r="U14" s="46">
        <f>VLOOKUP(A14,Лист1!$B$1:$C$66,2,FALSE)</f>
        <v>698.2941</v>
      </c>
      <c r="V14" t="str">
        <f>CONCATENATE(D14," ",E14," ",F14," ",G14," ",H14," ",I14," ",J14," ",K14," ",L14," ",M14," ",N14," ",O14," ",P14," ",Q14," ",R14)</f>
        <v>Длина стельки 16 16,5 17,5 18 18,5 19 20 20,5 21 21,5 22,5 23  </v>
      </c>
      <c r="W14" t="str">
        <f>CONCATENATE("Размеры"," ",E13," ",F13," ",G13," ",H13," ",I13," ",J13," ",K13," ",L13," ",M13," ",N13," ",O13," ",P13," ",Q13," ",R13,S13)</f>
        <v>Размеры 26 27 28 29 30 31 32 33 34 35 36 37  </v>
      </c>
      <c r="X14" t="str">
        <f>CONCATENATE("Цвет"," ",T14," ","Цена по курсу 58 руб"," ",U14,"руб")</f>
        <v>Цвет розовый Цена по курсу 58 руб 698,2941руб</v>
      </c>
    </row>
    <row r="15" spans="1:21" ht="20.25" customHeight="1" thickBot="1">
      <c r="A15" s="12"/>
      <c r="B15" s="30"/>
      <c r="C15" s="13"/>
      <c r="D15" s="14" t="s">
        <v>5</v>
      </c>
      <c r="E15" s="15">
        <v>26</v>
      </c>
      <c r="F15" s="16">
        <v>27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</row>
    <row r="16" spans="1:24" ht="20.25" customHeight="1" thickBot="1">
      <c r="A16" s="12">
        <v>100</v>
      </c>
      <c r="B16" s="31"/>
      <c r="C16" s="13" t="s">
        <v>35</v>
      </c>
      <c r="D16" s="19" t="s">
        <v>7</v>
      </c>
      <c r="E16" s="20">
        <v>17.5</v>
      </c>
      <c r="F16" s="21">
        <v>18</v>
      </c>
      <c r="G16" s="21"/>
      <c r="H16" s="21"/>
      <c r="I16" s="25"/>
      <c r="J16" s="25"/>
      <c r="K16" s="25"/>
      <c r="L16" s="25"/>
      <c r="M16" s="25"/>
      <c r="N16" s="25"/>
      <c r="O16" s="25"/>
      <c r="P16" s="22"/>
      <c r="Q16" s="22"/>
      <c r="R16" s="22"/>
      <c r="S16" s="22"/>
      <c r="T16" s="23" t="s">
        <v>36</v>
      </c>
      <c r="U16" s="46">
        <f>VLOOKUP(A16,Лист1!$B$1:$C$66,2,FALSE)</f>
        <v>530.5888180000001</v>
      </c>
      <c r="V16" t="str">
        <f>CONCATENATE(D16," ",E16," ",F16," ",G16," ",H16," ",I16," ",J16," ",K16," ",L16," ",M16," ",N16," ",O16," ",P16," ",Q16," ",R16)</f>
        <v>Длина стельки 17,5 18            </v>
      </c>
      <c r="W16" t="str">
        <f>CONCATENATE("Размеры"," ",E15," ",F15," ",G15," ",H15," ",I15," ",J15," ",K15," ",L15," ",M15," ",N15," ",O15," ",P15," ",Q15," ",R15,S15)</f>
        <v>Размеры 26 27            </v>
      </c>
      <c r="X16" t="str">
        <f>CONCATENATE("Цвет"," ",T16," ","Цена по курсу 58 руб"," ",U16,"руб")</f>
        <v>Цвет розовый, коралловый, красный Цена по курсу 58 руб 530,588818руб</v>
      </c>
    </row>
    <row r="17" spans="1:21" ht="20.25" customHeight="1" thickBot="1">
      <c r="A17" s="12"/>
      <c r="B17" s="31"/>
      <c r="C17" s="13"/>
      <c r="D17" s="14" t="s">
        <v>5</v>
      </c>
      <c r="E17" s="15">
        <v>26</v>
      </c>
      <c r="F17" s="16">
        <v>27</v>
      </c>
      <c r="G17" s="16">
        <v>28</v>
      </c>
      <c r="H17" s="16">
        <v>29</v>
      </c>
      <c r="I17" s="16">
        <v>30</v>
      </c>
      <c r="J17" s="16">
        <v>31</v>
      </c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</row>
    <row r="18" spans="1:24" ht="20.25" customHeight="1" thickBot="1">
      <c r="A18" s="12">
        <v>101</v>
      </c>
      <c r="B18" s="31"/>
      <c r="C18" s="13" t="s">
        <v>37</v>
      </c>
      <c r="D18" s="19" t="s">
        <v>7</v>
      </c>
      <c r="E18" s="20">
        <v>16.5</v>
      </c>
      <c r="F18" s="21">
        <v>17</v>
      </c>
      <c r="G18" s="21">
        <v>17.5</v>
      </c>
      <c r="H18" s="21">
        <v>18</v>
      </c>
      <c r="I18" s="25">
        <v>18.5</v>
      </c>
      <c r="J18" s="25">
        <v>19.5</v>
      </c>
      <c r="K18" s="25"/>
      <c r="L18" s="25"/>
      <c r="M18" s="25"/>
      <c r="N18" s="25"/>
      <c r="O18" s="25"/>
      <c r="P18" s="22"/>
      <c r="Q18" s="22"/>
      <c r="R18" s="22"/>
      <c r="S18" s="22"/>
      <c r="T18" s="23" t="s">
        <v>38</v>
      </c>
      <c r="U18" s="46">
        <f>VLOOKUP(A18,Лист1!$B$1:$C$66,2,FALSE)</f>
        <v>659.332609</v>
      </c>
      <c r="V18" t="str">
        <f>CONCATENATE(D18," ",E18," ",F18," ",G18," ",H18," ",I18," ",J18," ",K18," ",L18," ",M18," ",N18," ",O18," ",P18," ",Q18," ",R18)</f>
        <v>Длина стельки 16,5 17 17,5 18 18,5 19,5        </v>
      </c>
      <c r="W18" t="str">
        <f>CONCATENATE("Размеры"," ",E17," ",F17," ",G17," ",H17," ",I17," ",J17," ",K17," ",L17," ",M17," ",N17," ",O17," ",P17," ",Q17," ",R17,S17)</f>
        <v>Размеры 26 27 28 29 30 31        </v>
      </c>
      <c r="X18" t="str">
        <f>CONCATENATE("Цвет"," ",T18," ","Цена по курсу 58 руб"," ",U18,"руб")</f>
        <v>Цвет белый, розовый Цена по курсу 58 руб 659,332609руб</v>
      </c>
    </row>
    <row r="19" spans="1:21" ht="20.25" customHeight="1" thickBot="1">
      <c r="A19" s="12"/>
      <c r="B19" s="31"/>
      <c r="C19" s="13"/>
      <c r="D19" s="14" t="s">
        <v>5</v>
      </c>
      <c r="E19" s="15">
        <v>26</v>
      </c>
      <c r="F19" s="16">
        <v>27</v>
      </c>
      <c r="G19" s="16">
        <v>28</v>
      </c>
      <c r="H19" s="16">
        <v>29</v>
      </c>
      <c r="I19" s="16">
        <v>30</v>
      </c>
      <c r="J19" s="16">
        <v>31</v>
      </c>
      <c r="K19" s="16">
        <v>32</v>
      </c>
      <c r="L19" s="16">
        <v>33</v>
      </c>
      <c r="M19" s="16"/>
      <c r="N19" s="16">
        <v>35</v>
      </c>
      <c r="O19" s="16">
        <v>36</v>
      </c>
      <c r="P19" s="16">
        <v>37</v>
      </c>
      <c r="Q19" s="16"/>
      <c r="R19" s="16"/>
      <c r="S19" s="16"/>
      <c r="T19" s="17"/>
      <c r="U19" s="17"/>
    </row>
    <row r="20" spans="1:24" ht="20.25" customHeight="1" thickBot="1">
      <c r="A20" s="12">
        <v>102</v>
      </c>
      <c r="B20" s="31"/>
      <c r="C20" s="13" t="s">
        <v>39</v>
      </c>
      <c r="D20" s="19" t="s">
        <v>7</v>
      </c>
      <c r="E20" s="20">
        <v>17</v>
      </c>
      <c r="F20" s="21">
        <v>17.5</v>
      </c>
      <c r="G20" s="21">
        <v>18</v>
      </c>
      <c r="H20" s="21">
        <v>18.5</v>
      </c>
      <c r="I20" s="25">
        <v>19</v>
      </c>
      <c r="J20" s="25">
        <v>19.5</v>
      </c>
      <c r="K20" s="25">
        <v>20</v>
      </c>
      <c r="L20" s="25">
        <v>20.5</v>
      </c>
      <c r="M20" s="25"/>
      <c r="N20" s="25">
        <v>22</v>
      </c>
      <c r="O20" s="25">
        <v>22.5</v>
      </c>
      <c r="P20" s="22">
        <v>23</v>
      </c>
      <c r="Q20" s="22"/>
      <c r="R20" s="22"/>
      <c r="S20" s="22"/>
      <c r="T20" s="23" t="s">
        <v>40</v>
      </c>
      <c r="U20" s="46">
        <f>VLOOKUP(A20,Лист1!$B$1:$C$66,2,FALSE)</f>
        <v>658.057918</v>
      </c>
      <c r="V20" t="str">
        <f>CONCATENATE(D20," ",E20," ",F20," ",G20," ",H20," ",I20," ",J20," ",K20," ",L20," ",M20," ",N20," ",O20," ",P20," ",Q20," ",R20)</f>
        <v>Длина стельки 17 17,5 18 18,5 19 19,5 20 20,5  22 22,5 23  </v>
      </c>
      <c r="W20" t="str">
        <f>CONCATENATE("Размеры"," ",E19," ",F19," ",G19," ",H19," ",I19," ",J19," ",K19," ",L19," ",M19," ",N19," ",O19," ",P19," ",Q19," ",R19,S19)</f>
        <v>Размеры 26 27 28 29 30 31 32 33  35 36 37  </v>
      </c>
      <c r="X20" t="str">
        <f>CONCATENATE("Цвет"," ",T20," ","Цена по курсу 58 руб"," ",U20,"руб")</f>
        <v>Цвет оранжевый, красный Цена по курсу 58 руб 658,057918руб</v>
      </c>
    </row>
    <row r="21" spans="1:21" ht="20.25" customHeight="1" thickBot="1">
      <c r="A21" s="12"/>
      <c r="B21" s="31"/>
      <c r="C21" s="13"/>
      <c r="D21" s="14" t="s">
        <v>5</v>
      </c>
      <c r="E21" s="15">
        <v>26</v>
      </c>
      <c r="F21" s="16">
        <v>27</v>
      </c>
      <c r="G21" s="16">
        <v>28</v>
      </c>
      <c r="H21" s="16">
        <v>29</v>
      </c>
      <c r="I21" s="16">
        <v>30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</row>
    <row r="22" spans="1:24" ht="20.25" customHeight="1" thickBot="1">
      <c r="A22" s="12">
        <v>103</v>
      </c>
      <c r="B22" s="31"/>
      <c r="C22" s="13" t="s">
        <v>41</v>
      </c>
      <c r="D22" s="19" t="s">
        <v>7</v>
      </c>
      <c r="E22" s="20">
        <v>16.2</v>
      </c>
      <c r="F22" s="21">
        <v>16.8</v>
      </c>
      <c r="G22" s="21">
        <v>17.5</v>
      </c>
      <c r="H22" s="21">
        <v>18.2</v>
      </c>
      <c r="I22" s="25">
        <v>18.8</v>
      </c>
      <c r="J22" s="25"/>
      <c r="K22" s="25"/>
      <c r="L22" s="25"/>
      <c r="M22" s="25"/>
      <c r="N22" s="25"/>
      <c r="O22" s="25"/>
      <c r="P22" s="22"/>
      <c r="Q22" s="22"/>
      <c r="R22" s="22"/>
      <c r="S22" s="22"/>
      <c r="T22" s="23" t="s">
        <v>42</v>
      </c>
      <c r="U22" s="46">
        <f>VLOOKUP(A22,Лист1!$B$1:$C$66,2,FALSE)</f>
        <v>659.332609</v>
      </c>
      <c r="V22" t="str">
        <f>CONCATENATE(D22," ",E22," ",F22," ",G22," ",H22," ",I22," ",J22," ",K22," ",L22," ",M22," ",N22," ",O22," ",P22," ",Q22," ",R22)</f>
        <v>Длина стельки 16,2 16,8 17,5 18,2 18,8         </v>
      </c>
      <c r="W22" t="str">
        <f>CONCATENATE("Размеры"," ",E21," ",F21," ",G21," ",H21," ",I21," ",J21," ",K21," ",L21," ",M21," ",N21," ",O21," ",P21," ",Q21," ",R21,S21)</f>
        <v>Размеры 26 27 28 29 30         </v>
      </c>
      <c r="X22" t="str">
        <f>CONCATENATE("Цвет"," ",T22," ","Цена по курсу 58 руб"," ",U22,"руб")</f>
        <v>Цвет белый, розовый, красный Цена по курсу 58 руб 659,332609руб</v>
      </c>
    </row>
    <row r="23" spans="1:21" ht="20.25" customHeight="1" thickBot="1">
      <c r="A23" s="12"/>
      <c r="B23" s="31"/>
      <c r="C23" s="13"/>
      <c r="D23" s="14" t="s">
        <v>5</v>
      </c>
      <c r="E23" s="15">
        <v>26</v>
      </c>
      <c r="F23" s="16">
        <v>27</v>
      </c>
      <c r="G23" s="16">
        <v>28</v>
      </c>
      <c r="H23" s="16">
        <v>29</v>
      </c>
      <c r="I23" s="16">
        <v>30</v>
      </c>
      <c r="J23" s="16">
        <v>31</v>
      </c>
      <c r="K23" s="16">
        <v>32</v>
      </c>
      <c r="L23" s="16">
        <v>33</v>
      </c>
      <c r="M23" s="16">
        <v>34</v>
      </c>
      <c r="N23" s="16">
        <v>35</v>
      </c>
      <c r="O23" s="16">
        <v>36</v>
      </c>
      <c r="P23" s="16"/>
      <c r="Q23" s="16"/>
      <c r="R23" s="16"/>
      <c r="S23" s="16"/>
      <c r="T23" s="17"/>
      <c r="U23" s="17"/>
    </row>
    <row r="24" spans="1:24" ht="20.25" customHeight="1" thickBot="1">
      <c r="A24" s="12">
        <v>104</v>
      </c>
      <c r="B24" s="31"/>
      <c r="C24" s="13" t="s">
        <v>43</v>
      </c>
      <c r="D24" s="19" t="s">
        <v>7</v>
      </c>
      <c r="E24" s="20"/>
      <c r="F24" s="21">
        <v>17</v>
      </c>
      <c r="G24" s="21">
        <v>17.5</v>
      </c>
      <c r="H24" s="21">
        <v>18</v>
      </c>
      <c r="I24" s="25">
        <v>18.5</v>
      </c>
      <c r="J24" s="25">
        <v>19</v>
      </c>
      <c r="K24" s="25">
        <v>19.5</v>
      </c>
      <c r="L24" s="25">
        <v>20</v>
      </c>
      <c r="M24" s="25">
        <v>20.5</v>
      </c>
      <c r="N24" s="25">
        <v>21</v>
      </c>
      <c r="O24" s="25">
        <v>21.5</v>
      </c>
      <c r="P24" s="22"/>
      <c r="Q24" s="22"/>
      <c r="R24" s="22"/>
      <c r="S24" s="22"/>
      <c r="T24" s="23" t="s">
        <v>44</v>
      </c>
      <c r="U24" s="46">
        <f>VLOOKUP(A24,Лист1!$B$1:$C$66,2,FALSE)</f>
        <v>673.2768000000001</v>
      </c>
      <c r="V24" t="str">
        <f>CONCATENATE(D24," ",E24," ",F24," ",G24," ",H24," ",I24," ",J24," ",K24," ",L24," ",M24," ",N24," ",O24," ",P24," ",Q24," ",R24)</f>
        <v>Длина стельки  17 17,5 18 18,5 19 19,5 20 20,5 21 21,5   </v>
      </c>
      <c r="W24" t="str">
        <f>CONCATENATE("Размеры"," ",E23," ",F23," ",G23," ",H23," ",I23," ",J23," ",K23," ",L23," ",M23," ",N23," ",O23," ",P23," ",Q23," ",R23,S23)</f>
        <v>Размеры 26 27 28 29 30 31 32 33 34 35 36   </v>
      </c>
      <c r="X24" t="str">
        <f>CONCATENATE("Цвет"," ",T24," ","Цена по курсу 58 руб"," ",U24,"руб")</f>
        <v>Цвет белые с рисунком Цена по курсу 58 руб 673,2768руб</v>
      </c>
    </row>
    <row r="25" spans="1:21" ht="20.25" customHeight="1" thickBot="1">
      <c r="A25" s="12"/>
      <c r="B25" s="31"/>
      <c r="C25" s="13"/>
      <c r="D25" s="14" t="s">
        <v>5</v>
      </c>
      <c r="E25" s="15">
        <v>26</v>
      </c>
      <c r="F25" s="16">
        <v>27</v>
      </c>
      <c r="G25" s="16">
        <v>28</v>
      </c>
      <c r="H25" s="16">
        <v>29</v>
      </c>
      <c r="I25" s="16">
        <v>30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</row>
    <row r="26" spans="1:24" ht="20.25" customHeight="1" thickBot="1">
      <c r="A26" s="12">
        <v>105</v>
      </c>
      <c r="B26" s="32"/>
      <c r="C26" s="13" t="s">
        <v>45</v>
      </c>
      <c r="D26" s="19" t="s">
        <v>7</v>
      </c>
      <c r="E26" s="20">
        <v>16.2</v>
      </c>
      <c r="F26" s="21">
        <v>16.9</v>
      </c>
      <c r="G26" s="21">
        <v>17.6</v>
      </c>
      <c r="H26" s="21">
        <v>18.3</v>
      </c>
      <c r="I26" s="25">
        <v>19</v>
      </c>
      <c r="J26" s="25"/>
      <c r="K26" s="25"/>
      <c r="L26" s="25"/>
      <c r="M26" s="25"/>
      <c r="N26" s="25"/>
      <c r="O26" s="25"/>
      <c r="P26" s="22"/>
      <c r="Q26" s="22"/>
      <c r="R26" s="22"/>
      <c r="S26" s="22"/>
      <c r="T26" s="23" t="s">
        <v>46</v>
      </c>
      <c r="U26" s="46">
        <f>VLOOKUP(A26,Лист1!$B$1:$C$66,2,FALSE)</f>
        <v>530.5888180000001</v>
      </c>
      <c r="V26" t="str">
        <f>CONCATENATE(D26," ",E26," ",F26," ",G26," ",H26," ",I26," ",J26," ",K26," ",L26," ",M26," ",N26," ",O26," ",P26," ",Q26," ",R26)</f>
        <v>Длина стельки 16,2 16,9 17,6 18,3 19         </v>
      </c>
      <c r="W26" t="str">
        <f>CONCATENATE("Размеры"," ",E25," ",F25," ",G25," ",H25," ",I25," ",J25," ",K25," ",L25," ",M25," ",N25," ",O25," ",P25," ",Q25," ",R25,S25)</f>
        <v>Размеры 26 27 28 29 30         </v>
      </c>
      <c r="X26" t="str">
        <f>CONCATENATE("Цвет"," ",T26," ","Цена по курсу 58 руб"," ",U26,"руб")</f>
        <v>Цвет розовые Цена по курсу 58 руб 530,588818руб</v>
      </c>
    </row>
    <row r="27" spans="1:21" ht="20.25" customHeight="1" thickBot="1">
      <c r="A27" s="12"/>
      <c r="B27" s="31"/>
      <c r="C27" s="13"/>
      <c r="D27" s="14" t="s">
        <v>5</v>
      </c>
      <c r="E27" s="15">
        <v>26</v>
      </c>
      <c r="F27" s="16">
        <v>27</v>
      </c>
      <c r="G27" s="16">
        <v>28</v>
      </c>
      <c r="H27" s="16">
        <v>29</v>
      </c>
      <c r="I27" s="16">
        <v>30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</row>
    <row r="28" spans="1:24" ht="20.25" customHeight="1" thickBot="1">
      <c r="A28" s="12">
        <v>106</v>
      </c>
      <c r="B28" s="31"/>
      <c r="C28" s="13" t="s">
        <v>47</v>
      </c>
      <c r="D28" s="19" t="s">
        <v>7</v>
      </c>
      <c r="E28" s="20">
        <v>16</v>
      </c>
      <c r="F28" s="21">
        <v>16.5</v>
      </c>
      <c r="G28" s="21">
        <v>17</v>
      </c>
      <c r="H28" s="21">
        <v>17.5</v>
      </c>
      <c r="I28" s="25">
        <v>18</v>
      </c>
      <c r="J28" s="25"/>
      <c r="K28" s="25"/>
      <c r="L28" s="25"/>
      <c r="M28" s="25"/>
      <c r="N28" s="25"/>
      <c r="O28" s="25"/>
      <c r="P28" s="22"/>
      <c r="Q28" s="22"/>
      <c r="R28" s="22"/>
      <c r="S28" s="22"/>
      <c r="T28" s="23" t="s">
        <v>48</v>
      </c>
      <c r="U28" s="46">
        <f>VLOOKUP(A28,Лист1!$B$1:$C$66,2,FALSE)</f>
        <v>659.332609</v>
      </c>
      <c r="V28" t="str">
        <f>CONCATENATE(D28," ",E28," ",F28," ",G28," ",H28," ",I28," ",J28," ",K28," ",L28," ",M28," ",N28," ",O28," ",P28," ",Q28," ",R28)</f>
        <v>Длина стельки 16 16,5 17 17,5 18         </v>
      </c>
      <c r="W28" t="str">
        <f>CONCATENATE("Размеры"," ",E27," ",F27," ",G27," ",H27," ",I27," ",J27," ",K27," ",L27," ",M27," ",N27," ",O27," ",P27," ",Q27," ",R27,S27)</f>
        <v>Размеры 26 27 28 29 30         </v>
      </c>
      <c r="X28" t="str">
        <f>CONCATENATE("Цвет"," ",T28," ","Цена по курсу 58 руб"," ",U28,"руб")</f>
        <v>Цвет белый, розовый, желтый Цена по курсу 58 руб 659,332609руб</v>
      </c>
    </row>
    <row r="29" spans="1:21" ht="20.25" customHeight="1" thickBot="1">
      <c r="A29" s="12"/>
      <c r="B29" s="31"/>
      <c r="C29" s="13"/>
      <c r="D29" s="14" t="s">
        <v>5</v>
      </c>
      <c r="E29" s="15">
        <v>26</v>
      </c>
      <c r="F29" s="16">
        <v>27</v>
      </c>
      <c r="G29" s="16">
        <v>28</v>
      </c>
      <c r="H29" s="16">
        <v>29</v>
      </c>
      <c r="I29" s="16">
        <v>30</v>
      </c>
      <c r="J29" s="16">
        <v>31</v>
      </c>
      <c r="K29" s="16">
        <v>32</v>
      </c>
      <c r="L29" s="16">
        <v>33</v>
      </c>
      <c r="M29" s="16">
        <v>34</v>
      </c>
      <c r="N29" s="16">
        <v>35</v>
      </c>
      <c r="O29" s="16">
        <v>36</v>
      </c>
      <c r="P29" s="16"/>
      <c r="Q29" s="16"/>
      <c r="R29" s="16"/>
      <c r="S29" s="16"/>
      <c r="T29" s="17"/>
      <c r="U29" s="17"/>
    </row>
    <row r="30" spans="1:24" ht="20.25" customHeight="1" thickBot="1">
      <c r="A30" s="12">
        <v>107</v>
      </c>
      <c r="B30" s="31"/>
      <c r="C30" s="13" t="s">
        <v>49</v>
      </c>
      <c r="D30" s="19" t="s">
        <v>7</v>
      </c>
      <c r="E30" s="20"/>
      <c r="F30" s="21">
        <v>17</v>
      </c>
      <c r="G30" s="21">
        <v>17.5</v>
      </c>
      <c r="H30" s="21">
        <v>18</v>
      </c>
      <c r="I30" s="25">
        <v>18.5</v>
      </c>
      <c r="J30" s="25">
        <v>19</v>
      </c>
      <c r="K30" s="25">
        <v>19.5</v>
      </c>
      <c r="L30" s="25">
        <v>20</v>
      </c>
      <c r="M30" s="25">
        <v>20.5</v>
      </c>
      <c r="N30" s="25">
        <v>21</v>
      </c>
      <c r="O30" s="25">
        <v>21.5</v>
      </c>
      <c r="P30" s="22"/>
      <c r="Q30" s="22"/>
      <c r="R30" s="22"/>
      <c r="S30" s="22"/>
      <c r="T30" s="23" t="s">
        <v>27</v>
      </c>
      <c r="U30" s="46">
        <f>VLOOKUP(A30,Лист1!$B$1:$C$66,2,FALSE)</f>
        <v>673.2768000000001</v>
      </c>
      <c r="V30" t="str">
        <f>CONCATENATE(D30," ",E30," ",F30," ",G30," ",H30," ",I30," ",J30," ",K30," ",L30," ",M30," ",N30," ",O30," ",P30," ",Q30," ",R30)</f>
        <v>Длина стельки  17 17,5 18 18,5 19 19,5 20 20,5 21 21,5   </v>
      </c>
      <c r="W30" t="str">
        <f>CONCATENATE("Размеры"," ",E29," ",F29," ",G29," ",H29," ",I29," ",J29," ",K29," ",L29," ",M29," ",N29," ",O29," ",P29," ",Q29," ",R29,S29)</f>
        <v>Размеры 26 27 28 29 30 31 32 33 34 35 36   </v>
      </c>
      <c r="X30" t="str">
        <f>CONCATENATE("Цвет"," ",T30," ","Цена по курсу 58 руб"," ",U30,"руб")</f>
        <v>Цвет розовый Цена по курсу 58 руб 673,2768руб</v>
      </c>
    </row>
    <row r="31" spans="1:21" ht="20.25" customHeight="1" thickBot="1">
      <c r="A31" s="12"/>
      <c r="B31" s="31"/>
      <c r="C31" s="13"/>
      <c r="D31" s="14" t="s">
        <v>5</v>
      </c>
      <c r="E31" s="15">
        <v>26</v>
      </c>
      <c r="F31" s="16">
        <v>27</v>
      </c>
      <c r="G31" s="16">
        <v>28</v>
      </c>
      <c r="H31" s="16">
        <v>29</v>
      </c>
      <c r="I31" s="16">
        <v>30</v>
      </c>
      <c r="J31" s="16">
        <v>31</v>
      </c>
      <c r="K31" s="16">
        <v>32</v>
      </c>
      <c r="L31" s="16">
        <v>33</v>
      </c>
      <c r="M31" s="16">
        <v>34</v>
      </c>
      <c r="N31" s="16">
        <v>35</v>
      </c>
      <c r="O31" s="16">
        <v>36</v>
      </c>
      <c r="P31" s="16">
        <v>37</v>
      </c>
      <c r="Q31" s="16"/>
      <c r="R31" s="16"/>
      <c r="S31" s="16"/>
      <c r="T31" s="17"/>
      <c r="U31" s="17"/>
    </row>
    <row r="32" spans="1:24" ht="20.25" customHeight="1" thickBot="1">
      <c r="A32" s="12">
        <v>108</v>
      </c>
      <c r="B32" s="27"/>
      <c r="C32" s="13" t="s">
        <v>50</v>
      </c>
      <c r="D32" s="19" t="s">
        <v>7</v>
      </c>
      <c r="E32" s="20">
        <v>16</v>
      </c>
      <c r="F32" s="21">
        <v>16.5</v>
      </c>
      <c r="G32" s="21">
        <v>17.5</v>
      </c>
      <c r="H32" s="21">
        <v>18</v>
      </c>
      <c r="I32" s="25">
        <v>18.5</v>
      </c>
      <c r="J32" s="25">
        <v>19</v>
      </c>
      <c r="K32" s="25">
        <v>20</v>
      </c>
      <c r="L32" s="25">
        <v>20.5</v>
      </c>
      <c r="M32" s="25">
        <v>21</v>
      </c>
      <c r="N32" s="25">
        <v>21.5</v>
      </c>
      <c r="O32" s="25">
        <v>22.5</v>
      </c>
      <c r="P32" s="22">
        <v>23</v>
      </c>
      <c r="Q32" s="22"/>
      <c r="R32" s="22"/>
      <c r="S32" s="22"/>
      <c r="T32" s="23" t="s">
        <v>51</v>
      </c>
      <c r="U32" s="46">
        <f>VLOOKUP(A32,Лист1!$B$1:$C$66,2,FALSE)</f>
        <v>698.2941</v>
      </c>
      <c r="V32" t="str">
        <f>CONCATENATE(D32," ",E32," ",F32," ",G32," ",H32," ",I32," ",J32," ",K32," ",L32," ",M32," ",N32," ",O32," ",P32," ",Q32," ",R32)</f>
        <v>Длина стельки 16 16,5 17,5 18 18,5 19 20 20,5 21 21,5 22,5 23  </v>
      </c>
      <c r="W32" t="str">
        <f>CONCATENATE("Размеры"," ",E31," ",F31," ",G31," ",H31," ",I31," ",J31," ",K31," ",L31," ",M31," ",N31," ",O31," ",P31," ",Q31," ",R31,S31)</f>
        <v>Размеры 26 27 28 29 30 31 32 33 34 35 36 37  </v>
      </c>
      <c r="X32" t="str">
        <f>CONCATENATE("Цвет"," ",T32," ","Цена по курсу 58 руб"," ",U32,"руб")</f>
        <v>Цвет светло-розовый, красный Цена по курсу 58 руб 698,2941руб</v>
      </c>
    </row>
    <row r="33" spans="1:21" ht="20.25" customHeight="1" thickBot="1">
      <c r="A33" s="38"/>
      <c r="B33" s="37"/>
      <c r="C33" s="13"/>
      <c r="D33" s="14" t="s">
        <v>5</v>
      </c>
      <c r="E33" s="15">
        <v>26</v>
      </c>
      <c r="F33" s="16">
        <v>27</v>
      </c>
      <c r="G33" s="16">
        <v>28</v>
      </c>
      <c r="H33" s="16">
        <v>29</v>
      </c>
      <c r="I33" s="16">
        <v>30</v>
      </c>
      <c r="J33" s="16">
        <v>31</v>
      </c>
      <c r="K33" s="16">
        <v>32</v>
      </c>
      <c r="L33" s="16">
        <v>33</v>
      </c>
      <c r="M33" s="16">
        <v>34</v>
      </c>
      <c r="N33" s="16">
        <v>35</v>
      </c>
      <c r="O33" s="16">
        <v>36</v>
      </c>
      <c r="P33" s="16"/>
      <c r="Q33" s="16"/>
      <c r="R33" s="16"/>
      <c r="S33" s="16"/>
      <c r="T33" s="17"/>
      <c r="U33" s="17"/>
    </row>
    <row r="34" spans="1:24" ht="20.25" customHeight="1" thickBot="1">
      <c r="A34" s="38">
        <v>109</v>
      </c>
      <c r="B34" s="37">
        <v>1</v>
      </c>
      <c r="C34" s="13" t="s">
        <v>57</v>
      </c>
      <c r="D34" s="19" t="s">
        <v>7</v>
      </c>
      <c r="E34" s="20">
        <v>17.3</v>
      </c>
      <c r="F34" s="21">
        <v>17.8</v>
      </c>
      <c r="G34" s="21">
        <v>18.3</v>
      </c>
      <c r="H34" s="21">
        <v>19</v>
      </c>
      <c r="I34" s="25">
        <v>19.6</v>
      </c>
      <c r="J34" s="25">
        <v>20.3</v>
      </c>
      <c r="K34" s="25">
        <v>20.9</v>
      </c>
      <c r="L34" s="25">
        <v>21.5</v>
      </c>
      <c r="M34" s="25">
        <v>22.2</v>
      </c>
      <c r="N34" s="25">
        <v>22.8</v>
      </c>
      <c r="O34" s="25">
        <v>23.5</v>
      </c>
      <c r="P34" s="22"/>
      <c r="Q34" s="22"/>
      <c r="R34" s="22"/>
      <c r="S34" s="22"/>
      <c r="T34" s="23" t="s">
        <v>58</v>
      </c>
      <c r="U34" s="46">
        <f>VLOOKUP(A34,Лист1!$B$1:$C$66,2,FALSE)</f>
        <v>660.6073</v>
      </c>
      <c r="V34" t="str">
        <f>CONCATENATE(D34," ",E34," ",F34," ",G34," ",H34," ",I34," ",J34," ",K34," ",L34," ",M34," ",N34," ",O34," ",P34," ",Q34," ",R34)</f>
        <v>Длина стельки 17,3 17,8 18,3 19 19,6 20,3 20,9 21,5 22,2 22,8 23,5   </v>
      </c>
      <c r="W34" t="str">
        <f>CONCATENATE("Размеры"," ",E33," ",F33," ",G33," ",H33," ",I33," ",J33," ",K33," ",L33," ",M33," ",N33," ",O33," ",P33," ",Q33," ",R33,S33)</f>
        <v>Размеры 26 27 28 29 30 31 32 33 34 35 36   </v>
      </c>
      <c r="X34" t="str">
        <f>CONCATENATE("Цвет"," ",T34," ","Цена по курсу 58 руб"," ",U34,"руб")</f>
        <v>Цвет белый, розовый, красный, ярко-розовый Цена по курсу 58 руб 660,6073руб</v>
      </c>
    </row>
    <row r="35" spans="1:21" ht="20.25" customHeight="1" thickBot="1">
      <c r="A35" s="38"/>
      <c r="B35" s="37"/>
      <c r="C35" s="13"/>
      <c r="D35" s="14" t="s">
        <v>5</v>
      </c>
      <c r="E35" s="15">
        <v>26</v>
      </c>
      <c r="F35" s="16">
        <v>27</v>
      </c>
      <c r="G35" s="16">
        <v>28</v>
      </c>
      <c r="H35" s="16">
        <v>29</v>
      </c>
      <c r="I35" s="16">
        <v>30</v>
      </c>
      <c r="J35" s="16">
        <v>31</v>
      </c>
      <c r="K35" s="16">
        <v>32</v>
      </c>
      <c r="L35" s="16">
        <v>33</v>
      </c>
      <c r="M35" s="16">
        <v>34</v>
      </c>
      <c r="N35" s="16">
        <v>35</v>
      </c>
      <c r="O35" s="16">
        <v>36</v>
      </c>
      <c r="P35" s="16"/>
      <c r="Q35" s="16"/>
      <c r="R35" s="16"/>
      <c r="S35" s="16"/>
      <c r="T35" s="17"/>
      <c r="U35" s="17"/>
    </row>
    <row r="36" spans="1:24" ht="20.25" customHeight="1" thickBot="1">
      <c r="A36" s="38">
        <v>110</v>
      </c>
      <c r="B36" s="37">
        <v>666866</v>
      </c>
      <c r="C36" s="13" t="s">
        <v>57</v>
      </c>
      <c r="D36" s="19" t="s">
        <v>7</v>
      </c>
      <c r="E36" s="20">
        <v>17.5</v>
      </c>
      <c r="F36" s="21">
        <v>18</v>
      </c>
      <c r="G36" s="21">
        <v>18.6</v>
      </c>
      <c r="H36" s="21">
        <v>19.2</v>
      </c>
      <c r="I36" s="25">
        <v>19.6</v>
      </c>
      <c r="J36" s="25">
        <v>20.4</v>
      </c>
      <c r="K36" s="25">
        <v>20.9</v>
      </c>
      <c r="L36" s="25">
        <v>21.3</v>
      </c>
      <c r="M36" s="25">
        <v>22</v>
      </c>
      <c r="N36" s="25">
        <v>22.6</v>
      </c>
      <c r="O36" s="25">
        <v>23.2</v>
      </c>
      <c r="P36" s="22"/>
      <c r="Q36" s="22"/>
      <c r="R36" s="22"/>
      <c r="S36" s="22"/>
      <c r="T36" s="23" t="s">
        <v>59</v>
      </c>
      <c r="U36" s="46">
        <f>VLOOKUP(A36,Лист1!$B$1:$C$66,2,FALSE)</f>
        <v>660.6073</v>
      </c>
      <c r="V36" t="str">
        <f>CONCATENATE(D36," ",E36," ",F36," ",G36," ",H36," ",I36," ",J36," ",K36," ",L36," ",M36," ",N36," ",O36," ",P36," ",Q36," ",R36)</f>
        <v>Длина стельки 17,5 18 18,6 19,2 19,6 20,4 20,9 21,3 22 22,6 23,2   </v>
      </c>
      <c r="W36" t="str">
        <f>CONCATENATE("Размеры"," ",E35," ",F35," ",G35," ",H35," ",I35," ",J35," ",K35," ",L35," ",M35," ",N35," ",O35," ",P35," ",Q35," ",R35,S35)</f>
        <v>Размеры 26 27 28 29 30 31 32 33 34 35 36   </v>
      </c>
      <c r="X36" t="str">
        <f>CONCATENATE("Цвет"," ",T36," ","Цена по курсу 58 руб"," ",U36,"руб")</f>
        <v>Цвет розовый, арбуз Цена по курсу 58 руб 660,6073руб</v>
      </c>
    </row>
    <row r="37" spans="1:21" ht="20.25" customHeight="1" thickBot="1">
      <c r="A37" s="38"/>
      <c r="B37" s="37"/>
      <c r="C37" s="13"/>
      <c r="D37" s="14" t="s">
        <v>5</v>
      </c>
      <c r="E37" s="15">
        <v>26</v>
      </c>
      <c r="F37" s="16">
        <v>27</v>
      </c>
      <c r="G37" s="16">
        <v>28</v>
      </c>
      <c r="H37" s="16">
        <v>29</v>
      </c>
      <c r="I37" s="16">
        <v>30</v>
      </c>
      <c r="J37" s="16">
        <v>31</v>
      </c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</row>
    <row r="38" spans="1:24" ht="20.25" customHeight="1" thickBot="1">
      <c r="A38" s="38">
        <v>111</v>
      </c>
      <c r="B38" s="37">
        <v>1901</v>
      </c>
      <c r="C38" s="13" t="s">
        <v>57</v>
      </c>
      <c r="D38" s="19" t="s">
        <v>7</v>
      </c>
      <c r="E38" s="20">
        <v>16.8</v>
      </c>
      <c r="F38" s="21">
        <v>17.5</v>
      </c>
      <c r="G38" s="21">
        <v>18.2</v>
      </c>
      <c r="H38" s="21">
        <v>18.7</v>
      </c>
      <c r="I38" s="25">
        <v>19.3</v>
      </c>
      <c r="J38" s="25">
        <v>19.8</v>
      </c>
      <c r="K38" s="25"/>
      <c r="L38" s="25"/>
      <c r="M38" s="25"/>
      <c r="N38" s="25"/>
      <c r="O38" s="25"/>
      <c r="P38" s="22"/>
      <c r="Q38" s="22"/>
      <c r="R38" s="22"/>
      <c r="S38" s="22"/>
      <c r="T38" s="23" t="s">
        <v>60</v>
      </c>
      <c r="U38" s="46">
        <f>VLOOKUP(A38,Лист1!$B$1:$C$66,2,FALSE)</f>
        <v>710.8027499999998</v>
      </c>
      <c r="V38" t="str">
        <f>CONCATENATE(D38," ",E38," ",F38," ",G38," ",H38," ",I38," ",J38," ",K38," ",L38," ",M38," ",N38," ",O38," ",P38," ",Q38," ",R38)</f>
        <v>Длина стельки 16,8 17,5 18,2 18,7 19,3 19,8        </v>
      </c>
      <c r="W38" t="str">
        <f>CONCATENATE("Размеры"," ",E37," ",F37," ",G37," ",H37," ",I37," ",J37," ",K37," ",L37," ",M37," ",N37," ",O37," ",P37," ",Q37," ",R37,S37)</f>
        <v>Размеры 26 27 28 29 30 31        </v>
      </c>
      <c r="X38" t="str">
        <f>CONCATENATE("Цвет"," ",T38," ","Цена по курсу 58 руб"," ",U38,"руб")</f>
        <v>Цвет белый, розовый, фиолетовый Цена по курсу 58 руб 710,80275руб</v>
      </c>
    </row>
    <row r="39" spans="1:21" ht="20.25" customHeight="1" thickBot="1">
      <c r="A39" s="38"/>
      <c r="B39" s="37"/>
      <c r="C39" s="13"/>
      <c r="D39" s="14" t="s">
        <v>5</v>
      </c>
      <c r="E39" s="15">
        <v>26</v>
      </c>
      <c r="F39" s="16">
        <v>27</v>
      </c>
      <c r="G39" s="16">
        <v>28</v>
      </c>
      <c r="H39" s="16">
        <v>29</v>
      </c>
      <c r="I39" s="16">
        <v>30</v>
      </c>
      <c r="J39" s="16">
        <v>31</v>
      </c>
      <c r="K39" s="16">
        <v>32</v>
      </c>
      <c r="L39" s="16">
        <v>33</v>
      </c>
      <c r="M39" s="16">
        <v>34</v>
      </c>
      <c r="N39" s="16">
        <v>35</v>
      </c>
      <c r="O39" s="16">
        <v>36</v>
      </c>
      <c r="P39" s="16"/>
      <c r="Q39" s="16"/>
      <c r="R39" s="16"/>
      <c r="S39" s="16"/>
      <c r="T39" s="17"/>
      <c r="U39" s="17"/>
    </row>
    <row r="40" spans="1:24" ht="20.25" customHeight="1" thickBot="1">
      <c r="A40" s="38">
        <v>112</v>
      </c>
      <c r="B40" s="37" t="s">
        <v>61</v>
      </c>
      <c r="C40" s="13" t="s">
        <v>62</v>
      </c>
      <c r="D40" s="19" t="s">
        <v>7</v>
      </c>
      <c r="E40" s="25">
        <v>16.5</v>
      </c>
      <c r="F40" s="36">
        <v>17</v>
      </c>
      <c r="G40" s="20">
        <v>17.5</v>
      </c>
      <c r="H40" s="21">
        <v>18.2</v>
      </c>
      <c r="I40" s="21">
        <v>18.8</v>
      </c>
      <c r="J40" s="21">
        <v>19.3</v>
      </c>
      <c r="K40" s="25">
        <v>19.8</v>
      </c>
      <c r="L40" s="25">
        <v>20.8</v>
      </c>
      <c r="M40" s="25">
        <v>21.5</v>
      </c>
      <c r="N40" s="25">
        <v>22</v>
      </c>
      <c r="O40" s="25">
        <v>22.5</v>
      </c>
      <c r="P40" s="22"/>
      <c r="Q40" s="22"/>
      <c r="R40" s="22"/>
      <c r="S40" s="22"/>
      <c r="T40" s="23" t="s">
        <v>63</v>
      </c>
      <c r="U40" s="46">
        <f>VLOOKUP(A40,Лист1!$B$1:$C$66,2,FALSE)</f>
        <v>960.9757500000001</v>
      </c>
      <c r="V40" t="str">
        <f>CONCATENATE(D40," ",E40," ",F40," ",G40," ",H40," ",I40," ",J40," ",K40," ",L40," ",M40," ",N40," ",O40," ",P40," ",Q40," ",R40)</f>
        <v>Длина стельки 16,5 17 17,5 18,2 18,8 19,3 19,8 20,8 21,5 22 22,5   </v>
      </c>
      <c r="W40" t="str">
        <f>CONCATENATE("Размеры"," ",E39," ",F39," ",G39," ",H39," ",I39," ",J39," ",K39," ",L39," ",M39," ",N39," ",O39," ",P39," ",Q39," ",R39,S39)</f>
        <v>Размеры 26 27 28 29 30 31 32 33 34 35 36   </v>
      </c>
      <c r="X40" t="str">
        <f>CONCATENATE("Цвет"," ",T40," ","Цена по курсу 58 руб"," ",U40,"руб")</f>
        <v>Цвет белый с голубым, розовый с голубым, красный с голубым Цена по курсу 58 руб 960,97575руб</v>
      </c>
    </row>
    <row r="41" spans="1:21" ht="20.25" customHeight="1" thickBot="1">
      <c r="A41" s="38"/>
      <c r="B41" s="37"/>
      <c r="C41" s="13"/>
      <c r="D41" s="14" t="s">
        <v>5</v>
      </c>
      <c r="E41" s="15">
        <v>26</v>
      </c>
      <c r="F41" s="16">
        <v>27</v>
      </c>
      <c r="G41" s="16">
        <v>28</v>
      </c>
      <c r="H41" s="16">
        <v>29</v>
      </c>
      <c r="I41" s="16">
        <v>30</v>
      </c>
      <c r="J41" s="16">
        <v>31</v>
      </c>
      <c r="K41" s="16">
        <v>32</v>
      </c>
      <c r="L41" s="16">
        <v>33</v>
      </c>
      <c r="M41" s="16">
        <v>34</v>
      </c>
      <c r="N41" s="16">
        <v>35</v>
      </c>
      <c r="O41" s="16">
        <v>36</v>
      </c>
      <c r="P41" s="16"/>
      <c r="Q41" s="16"/>
      <c r="R41" s="16"/>
      <c r="S41" s="16"/>
      <c r="T41" s="17"/>
      <c r="U41" s="17"/>
    </row>
    <row r="42" spans="1:24" ht="20.25" customHeight="1" thickBot="1">
      <c r="A42" s="38">
        <v>113</v>
      </c>
      <c r="B42" s="37">
        <v>8010</v>
      </c>
      <c r="C42" s="13" t="s">
        <v>62</v>
      </c>
      <c r="D42" s="19" t="s">
        <v>7</v>
      </c>
      <c r="E42" s="20">
        <v>16.2</v>
      </c>
      <c r="F42" s="21">
        <v>16.8</v>
      </c>
      <c r="G42" s="21">
        <v>17.5</v>
      </c>
      <c r="H42" s="21">
        <v>18.2</v>
      </c>
      <c r="I42" s="25">
        <v>18.7</v>
      </c>
      <c r="J42" s="25">
        <v>19.2</v>
      </c>
      <c r="K42" s="25"/>
      <c r="L42" s="25">
        <v>20.5</v>
      </c>
      <c r="M42" s="25">
        <v>21.5</v>
      </c>
      <c r="N42" s="25">
        <v>22</v>
      </c>
      <c r="O42" s="25">
        <v>22.5</v>
      </c>
      <c r="P42" s="22"/>
      <c r="Q42" s="22"/>
      <c r="R42" s="22"/>
      <c r="S42" s="22"/>
      <c r="T42" s="23" t="s">
        <v>64</v>
      </c>
      <c r="U42" s="46">
        <f>VLOOKUP(A42,Лист1!$B$1:$C$66,2,FALSE)</f>
        <v>1086.06225</v>
      </c>
      <c r="V42" t="str">
        <f>CONCATENATE(D42," ",E42," ",F42," ",G42," ",H42," ",I42," ",J42," ",K42," ",L42," ",M42," ",N42," ",O42," ",P42," ",Q42," ",R42)</f>
        <v>Длина стельки 16,2 16,8 17,5 18,2 18,7 19,2  20,5 21,5 22 22,5   </v>
      </c>
      <c r="W42" t="str">
        <f>CONCATENATE("Размеры"," ",E41," ",F41," ",G41," ",H41," ",I41," ",J41," ",K41," ",L41," ",M41," ",N41," ",O41," ",P41," ",Q41," ",R41,S41)</f>
        <v>Размеры 26 27 28 29 30 31 32 33 34 35 36   </v>
      </c>
      <c r="X42" t="str">
        <f>CONCATENATE("Цвет"," ",T42," ","Цена по курсу 58 руб"," ",U42,"руб")</f>
        <v>Цвет белый, розовый, бордовый, зеленый Цена по курсу 58 руб 1086,06225руб</v>
      </c>
    </row>
    <row r="43" spans="1:21" ht="20.25" customHeight="1" thickBot="1">
      <c r="A43" s="38"/>
      <c r="B43" s="37"/>
      <c r="C43" s="13"/>
      <c r="D43" s="14" t="s">
        <v>5</v>
      </c>
      <c r="E43" s="15">
        <v>26</v>
      </c>
      <c r="F43" s="16">
        <v>27</v>
      </c>
      <c r="G43" s="16">
        <v>28</v>
      </c>
      <c r="H43" s="16">
        <v>29</v>
      </c>
      <c r="I43" s="16">
        <v>30</v>
      </c>
      <c r="J43" s="16">
        <v>31</v>
      </c>
      <c r="K43" s="16">
        <v>32</v>
      </c>
      <c r="L43" s="16">
        <v>33</v>
      </c>
      <c r="M43" s="16">
        <v>34</v>
      </c>
      <c r="N43" s="16">
        <v>35</v>
      </c>
      <c r="O43" s="16">
        <v>36</v>
      </c>
      <c r="P43" s="16"/>
      <c r="Q43" s="16"/>
      <c r="R43" s="16"/>
      <c r="S43" s="16"/>
      <c r="T43" s="17"/>
      <c r="U43" s="17"/>
    </row>
    <row r="44" spans="1:24" ht="20.25" customHeight="1" thickBot="1">
      <c r="A44" s="38">
        <v>114</v>
      </c>
      <c r="B44" s="37" t="s">
        <v>65</v>
      </c>
      <c r="C44" s="13" t="s">
        <v>57</v>
      </c>
      <c r="D44" s="19" t="s">
        <v>7</v>
      </c>
      <c r="E44" s="20">
        <v>16.4</v>
      </c>
      <c r="F44" s="21">
        <v>16.9</v>
      </c>
      <c r="G44" s="21">
        <v>17.7</v>
      </c>
      <c r="H44" s="21">
        <v>18.1</v>
      </c>
      <c r="I44" s="25">
        <v>18.6</v>
      </c>
      <c r="J44" s="25">
        <v>19.5</v>
      </c>
      <c r="K44" s="25">
        <v>20.2</v>
      </c>
      <c r="L44" s="25">
        <v>20.8</v>
      </c>
      <c r="M44" s="25">
        <v>21.5</v>
      </c>
      <c r="N44" s="25">
        <v>22</v>
      </c>
      <c r="O44" s="25">
        <v>22.5</v>
      </c>
      <c r="P44" s="22"/>
      <c r="Q44" s="22"/>
      <c r="R44" s="22"/>
      <c r="S44" s="22"/>
      <c r="T44" s="23" t="s">
        <v>38</v>
      </c>
      <c r="U44" s="46">
        <f>VLOOKUP(A44,Лист1!$B$1:$C$99,2,FALSE)</f>
        <v>1136.0968500000001</v>
      </c>
      <c r="V44" t="str">
        <f>CONCATENATE(D44," ",E44," ",F44," ",G44," ",H44," ",I44," ",J44," ",K44," ",L44," ",M44," ",N44," ",O44," ",P44," ",Q44," ",R44)</f>
        <v>Длина стельки 16,4 16,9 17,7 18,1 18,6 19,5 20,2 20,8 21,5 22 22,5   </v>
      </c>
      <c r="W44" t="str">
        <f>CONCATENATE("Размеры"," ",E43," ",F43," ",G43," ",H43," ",I43," ",J43," ",K43," ",L43," ",M43," ",N43," ",O43," ",P43," ",Q43," ",R43,S43)</f>
        <v>Размеры 26 27 28 29 30 31 32 33 34 35 36   </v>
      </c>
      <c r="X44" t="str">
        <f>CONCATENATE("Цвет"," ",T44," ","Цена по курсу 58 руб"," ",U44,"руб")</f>
        <v>Цвет белый, розовый Цена по курсу 58 руб 1136,09685руб</v>
      </c>
    </row>
    <row r="45" spans="1:22" ht="15.75" thickBot="1">
      <c r="A45" s="24"/>
      <c r="B45" s="37"/>
      <c r="C45" s="13"/>
      <c r="D45" s="14" t="s">
        <v>5</v>
      </c>
      <c r="E45" s="15">
        <v>26</v>
      </c>
      <c r="F45" s="16">
        <v>27</v>
      </c>
      <c r="G45" s="16">
        <v>28</v>
      </c>
      <c r="H45" s="16">
        <v>29</v>
      </c>
      <c r="I45" s="16">
        <v>30</v>
      </c>
      <c r="J45" s="16">
        <v>31</v>
      </c>
      <c r="K45" s="16">
        <v>32</v>
      </c>
      <c r="L45" s="16">
        <v>33</v>
      </c>
      <c r="M45" s="16">
        <v>34</v>
      </c>
      <c r="N45" s="16">
        <v>35</v>
      </c>
      <c r="O45" s="16">
        <v>36</v>
      </c>
      <c r="P45" s="16">
        <v>37</v>
      </c>
      <c r="Q45" s="16">
        <v>38</v>
      </c>
      <c r="R45" s="16"/>
      <c r="S45" s="16"/>
      <c r="T45" s="17"/>
      <c r="U45" s="17"/>
      <c r="V45" s="18"/>
    </row>
    <row r="46" spans="1:24" ht="26.25" customHeight="1" thickBot="1">
      <c r="A46" s="24">
        <v>153</v>
      </c>
      <c r="B46" s="37" t="s">
        <v>123</v>
      </c>
      <c r="C46" s="13" t="s">
        <v>124</v>
      </c>
      <c r="D46" s="19" t="s">
        <v>7</v>
      </c>
      <c r="E46" s="20">
        <v>17</v>
      </c>
      <c r="F46" s="21">
        <v>17.5</v>
      </c>
      <c r="G46" s="21">
        <v>18</v>
      </c>
      <c r="H46" s="21">
        <v>18.5</v>
      </c>
      <c r="I46" s="25">
        <v>19</v>
      </c>
      <c r="J46" s="25">
        <v>19.5</v>
      </c>
      <c r="K46" s="25">
        <v>20</v>
      </c>
      <c r="L46" s="25">
        <v>20.5</v>
      </c>
      <c r="M46" s="25">
        <v>21</v>
      </c>
      <c r="N46" s="25">
        <v>21.5</v>
      </c>
      <c r="O46" s="25">
        <v>22</v>
      </c>
      <c r="P46" s="22">
        <v>22.5</v>
      </c>
      <c r="Q46" s="22">
        <v>23</v>
      </c>
      <c r="R46" s="22"/>
      <c r="S46" s="22"/>
      <c r="T46" s="23" t="s">
        <v>79</v>
      </c>
      <c r="U46" s="46">
        <f>VLOOKUP(A46,Лист1!$B$1:$C$150,2,FALSE)</f>
        <v>885.9238499999999</v>
      </c>
      <c r="V46" t="str">
        <f>CONCATENATE(D46," ",E46," ",F46," ",G46," ",H46," ",I46," ",J46," ",K46," ",L46," ",M46," ",N46," ",O46," ",P46," ",Q46," ",R46)</f>
        <v>Длина стельки 17 17,5 18 18,5 19 19,5 20 20,5 21 21,5 22 22,5 23 </v>
      </c>
      <c r="W46" t="str">
        <f>CONCATENATE("Размеры"," ",E45," ",F45," ",G45," ",H45," ",I45," ",J45," ",K45," ",L45," ",M45," ",N45," ",O45," ",P45," ",Q45," ",R45,S45)</f>
        <v>Размеры 26 27 28 29 30 31 32 33 34 35 36 37 38 </v>
      </c>
      <c r="X46" t="str">
        <f>CONCATENATE("Цвет"," ",T46," ","Цена по курсу 58 руб"," ",U46,"руб")</f>
        <v>Цвет белый, розовый, черный Цена по курсу 58 руб 885,92385руб</v>
      </c>
    </row>
    <row r="47" spans="1:22" ht="17.25" customHeight="1" thickBot="1">
      <c r="A47" s="12"/>
      <c r="B47" s="27"/>
      <c r="C47" s="13"/>
      <c r="D47" s="14" t="s">
        <v>5</v>
      </c>
      <c r="E47" s="15"/>
      <c r="F47" s="15">
        <v>26</v>
      </c>
      <c r="G47" s="16">
        <v>27</v>
      </c>
      <c r="H47" s="15">
        <v>28</v>
      </c>
      <c r="I47" s="16">
        <v>29</v>
      </c>
      <c r="J47" s="15">
        <v>30</v>
      </c>
      <c r="K47" s="16">
        <v>31</v>
      </c>
      <c r="L47" s="15">
        <v>32</v>
      </c>
      <c r="M47" s="16">
        <v>33</v>
      </c>
      <c r="N47" s="15">
        <v>34</v>
      </c>
      <c r="O47" s="16">
        <v>35</v>
      </c>
      <c r="P47" s="15">
        <v>36</v>
      </c>
      <c r="Q47" s="16">
        <v>37</v>
      </c>
      <c r="R47" s="16"/>
      <c r="S47" s="16"/>
      <c r="T47" s="17"/>
      <c r="U47" s="17"/>
      <c r="V47" s="18"/>
    </row>
    <row r="48" spans="1:24" ht="17.25" customHeight="1" thickBot="1">
      <c r="A48" s="12">
        <v>21</v>
      </c>
      <c r="B48" s="27"/>
      <c r="C48" s="13" t="s">
        <v>192</v>
      </c>
      <c r="D48" s="19" t="s">
        <v>7</v>
      </c>
      <c r="E48" s="21"/>
      <c r="F48" s="21">
        <v>16.5</v>
      </c>
      <c r="G48" s="21">
        <v>17</v>
      </c>
      <c r="H48" s="25">
        <v>17.5</v>
      </c>
      <c r="I48" s="25">
        <v>18</v>
      </c>
      <c r="J48" s="25">
        <v>18.5</v>
      </c>
      <c r="K48" s="25">
        <v>19</v>
      </c>
      <c r="L48" s="25">
        <v>19.5</v>
      </c>
      <c r="M48" s="25">
        <v>20</v>
      </c>
      <c r="N48" s="25">
        <v>20.5</v>
      </c>
      <c r="O48" s="25">
        <v>21</v>
      </c>
      <c r="P48" s="22">
        <v>21.5</v>
      </c>
      <c r="Q48" s="22">
        <v>22</v>
      </c>
      <c r="R48" s="22"/>
      <c r="S48" s="22"/>
      <c r="T48" s="28" t="s">
        <v>203</v>
      </c>
      <c r="U48" s="46">
        <f>VLOOKUP(A48,Лист1!$B$1:$C$150,2,FALSE)</f>
        <v>648.2595</v>
      </c>
      <c r="V48" t="str">
        <f>CONCATENATE(D48," ",E48," ",F48," ",G48," ",H48," ",I48," ",J48," ",K48," ",L48," ",M48," ",N48," ",O48," ",P48," ",Q48," ",R48)</f>
        <v>Длина стельки  16,5 17 17,5 18 18,5 19 19,5 20 20,5 21 21,5 22 </v>
      </c>
      <c r="W48" t="str">
        <f>CONCATENATE("Размеры"," ",E47," ",F47," ",G47," ",H47," ",I47," ",J47," ",K47," ",L47," ",M47," ",N47," ",O47," ",P47," ",Q47," ",R47,S47)</f>
        <v>Размеры  26 27 28 29 30 31 32 33 34 35 36 37 </v>
      </c>
      <c r="X48" t="str">
        <f>CONCATENATE("Цвет"," ",T48," ","Цена по курсу 58 руб"," ",U48,"руб")</f>
        <v>Цвет салатовый, розовый Цена по курсу 58 руб 648,2595руб</v>
      </c>
    </row>
    <row r="49" spans="1:22" ht="17.25" customHeight="1" thickBot="1">
      <c r="A49" s="12"/>
      <c r="B49" s="27"/>
      <c r="C49" s="13"/>
      <c r="D49" s="14" t="s">
        <v>5</v>
      </c>
      <c r="E49" s="16">
        <v>26</v>
      </c>
      <c r="F49" s="16">
        <v>27</v>
      </c>
      <c r="G49" s="16">
        <v>28</v>
      </c>
      <c r="H49" s="16">
        <v>29</v>
      </c>
      <c r="I49" s="16">
        <v>30</v>
      </c>
      <c r="J49" s="16">
        <v>31</v>
      </c>
      <c r="K49" s="16">
        <v>32</v>
      </c>
      <c r="L49" s="16">
        <v>33</v>
      </c>
      <c r="M49" s="16">
        <v>34</v>
      </c>
      <c r="N49" s="16">
        <v>35</v>
      </c>
      <c r="O49" s="16">
        <v>36</v>
      </c>
      <c r="P49" s="16">
        <v>37</v>
      </c>
      <c r="Q49" s="16">
        <v>38</v>
      </c>
      <c r="R49" s="16">
        <v>39</v>
      </c>
      <c r="S49" s="16">
        <v>40</v>
      </c>
      <c r="T49" s="17"/>
      <c r="U49" s="17"/>
      <c r="V49" s="18"/>
    </row>
    <row r="50" spans="1:24" ht="17.25" customHeight="1" thickBot="1">
      <c r="A50" s="12">
        <v>23</v>
      </c>
      <c r="B50" s="27"/>
      <c r="C50" s="13" t="s">
        <v>192</v>
      </c>
      <c r="D50" s="19" t="s">
        <v>7</v>
      </c>
      <c r="E50" s="21">
        <v>16.5</v>
      </c>
      <c r="F50" s="21">
        <v>17.1</v>
      </c>
      <c r="G50" s="25">
        <v>17.7</v>
      </c>
      <c r="H50" s="25">
        <v>18.2</v>
      </c>
      <c r="I50" s="25">
        <v>19.1</v>
      </c>
      <c r="J50" s="25">
        <v>19.8</v>
      </c>
      <c r="K50" s="25">
        <v>20.5</v>
      </c>
      <c r="L50" s="25">
        <v>21.4</v>
      </c>
      <c r="M50" s="25">
        <v>21.8</v>
      </c>
      <c r="N50" s="22">
        <v>22.3</v>
      </c>
      <c r="O50" s="22">
        <v>23</v>
      </c>
      <c r="P50" s="22">
        <v>23.7</v>
      </c>
      <c r="Q50" s="22">
        <v>24.3</v>
      </c>
      <c r="R50" s="22">
        <v>24.9</v>
      </c>
      <c r="S50" s="22">
        <v>25.5</v>
      </c>
      <c r="T50" s="28" t="s">
        <v>27</v>
      </c>
      <c r="U50" s="46">
        <f>VLOOKUP(A50,Лист1!$B$1:$C$150,2,FALSE)</f>
        <v>982.1243400000001</v>
      </c>
      <c r="V50" t="str">
        <f>CONCATENATE(D50," ",E50," ",F50," ",G50," ",H50," ",I50," ",J50," ",K50," ",L50," ",M50," ",N50," ",O50," ",P50," ",Q50," ",R50,S50)</f>
        <v>Длина стельки 16,5 17,1 17,7 18,2 19,1 19,8 20,5 21,4 21,8 22,3 23 23,7 24,3 24,925,5</v>
      </c>
      <c r="W50" t="str">
        <f>CONCATENATE("Размеры"," ",E49," ",F49," ",G49," ",H49," ",I49," ",J49," ",K49," ",L49," ",M49," ",N49," ",O49," ",P49," ",Q49," ",R49,S49)</f>
        <v>Размеры 26 27 28 29 30 31 32 33 34 35 36 37 38 3940</v>
      </c>
      <c r="X50" t="str">
        <f>CONCATENATE("Цвет"," ",T50," ","Цена по курсу 58 руб"," ",U50,"руб")</f>
        <v>Цвет розовый Цена по курсу 58 руб 982,12434руб</v>
      </c>
    </row>
    <row r="51" spans="1:22" ht="17.25" customHeight="1" thickBot="1">
      <c r="A51" s="12"/>
      <c r="B51" s="27"/>
      <c r="C51" s="13"/>
      <c r="D51" s="14" t="s">
        <v>5</v>
      </c>
      <c r="E51" s="16">
        <v>26</v>
      </c>
      <c r="F51" s="16">
        <v>27</v>
      </c>
      <c r="G51" s="16">
        <v>28</v>
      </c>
      <c r="H51" s="16">
        <v>29</v>
      </c>
      <c r="I51" s="16">
        <v>30</v>
      </c>
      <c r="J51" s="16">
        <v>31</v>
      </c>
      <c r="K51" s="16">
        <v>32</v>
      </c>
      <c r="L51" s="16">
        <v>33</v>
      </c>
      <c r="M51" s="16">
        <v>34</v>
      </c>
      <c r="N51" s="16">
        <v>35</v>
      </c>
      <c r="O51" s="16">
        <v>36</v>
      </c>
      <c r="P51" s="16">
        <v>37</v>
      </c>
      <c r="Q51" s="16">
        <v>38</v>
      </c>
      <c r="R51" s="16">
        <v>39</v>
      </c>
      <c r="S51" s="16">
        <v>40</v>
      </c>
      <c r="T51" s="17"/>
      <c r="U51" s="17"/>
      <c r="V51" s="18"/>
    </row>
    <row r="52" spans="1:24" ht="17.25" customHeight="1" thickBot="1">
      <c r="A52" s="12">
        <v>24</v>
      </c>
      <c r="B52" s="27"/>
      <c r="C52" s="13" t="s">
        <v>192</v>
      </c>
      <c r="D52" s="19" t="s">
        <v>7</v>
      </c>
      <c r="E52" s="21">
        <v>16.8</v>
      </c>
      <c r="F52" s="21">
        <v>17.4</v>
      </c>
      <c r="G52" s="25">
        <v>18</v>
      </c>
      <c r="H52" s="25">
        <v>18.7</v>
      </c>
      <c r="I52" s="25">
        <v>19.4</v>
      </c>
      <c r="J52" s="25">
        <v>20</v>
      </c>
      <c r="K52" s="25">
        <v>20.7</v>
      </c>
      <c r="L52" s="25">
        <v>21.3</v>
      </c>
      <c r="M52" s="25">
        <v>22</v>
      </c>
      <c r="N52" s="22">
        <v>22.6</v>
      </c>
      <c r="O52" s="22">
        <v>23.3</v>
      </c>
      <c r="P52" s="22">
        <v>24</v>
      </c>
      <c r="Q52" s="22">
        <v>24.6</v>
      </c>
      <c r="R52" s="22">
        <v>25.3</v>
      </c>
      <c r="S52" s="22">
        <v>26</v>
      </c>
      <c r="T52" s="28" t="s">
        <v>27</v>
      </c>
      <c r="U52" s="46">
        <f>VLOOKUP(A52,Лист1!$B$1:$C$150,2,FALSE)</f>
        <v>994.2755999999999</v>
      </c>
      <c r="V52" t="str">
        <f>CONCATENATE(D52," ",E52," ",F52," ",G52," ",H52," ",I52," ",J52," ",K52," ",L52," ",M52," ",N52," ",O52," ",P52," ",Q52," ",R52,S52)</f>
        <v>Длина стельки 16,8 17,4 18 18,7 19,4 20 20,7 21,3 22 22,6 23,3 24 24,6 25,326</v>
      </c>
      <c r="W52" t="str">
        <f>CONCATENATE("Размеры"," ",E51," ",F51," ",G51," ",H51," ",I51," ",J51," ",K51," ",L51," ",M51," ",N51," ",O51," ",P51," ",Q51," ",R51,S51)</f>
        <v>Размеры 26 27 28 29 30 31 32 33 34 35 36 37 38 3940</v>
      </c>
      <c r="X52" t="str">
        <f>CONCATENATE("Цвет"," ",T52," ","Цена по курсу 58 руб"," ",U52,"руб")</f>
        <v>Цвет розовый Цена по курсу 58 руб 994,2756руб</v>
      </c>
    </row>
    <row r="53" spans="1:22" ht="17.25" customHeight="1" thickBot="1">
      <c r="A53" s="12"/>
      <c r="B53" s="27"/>
      <c r="C53" s="13"/>
      <c r="D53" s="14" t="s">
        <v>5</v>
      </c>
      <c r="E53" s="15"/>
      <c r="F53" s="16"/>
      <c r="G53" s="16">
        <v>28</v>
      </c>
      <c r="H53" s="16">
        <v>29</v>
      </c>
      <c r="I53" s="16">
        <v>30</v>
      </c>
      <c r="J53" s="16">
        <v>31</v>
      </c>
      <c r="K53" s="16">
        <v>32</v>
      </c>
      <c r="L53" s="16">
        <v>33</v>
      </c>
      <c r="M53" s="16">
        <v>34</v>
      </c>
      <c r="N53" s="16">
        <v>35</v>
      </c>
      <c r="O53" s="16">
        <v>36</v>
      </c>
      <c r="P53" s="16">
        <v>37</v>
      </c>
      <c r="Q53" s="16">
        <v>38</v>
      </c>
      <c r="R53" s="16">
        <v>39</v>
      </c>
      <c r="S53" s="16">
        <v>40</v>
      </c>
      <c r="T53" s="17"/>
      <c r="U53" s="17"/>
      <c r="V53" s="18"/>
    </row>
    <row r="54" spans="1:24" ht="17.25" customHeight="1" thickBot="1">
      <c r="A54" s="12">
        <v>26</v>
      </c>
      <c r="B54" s="27"/>
      <c r="C54" s="13" t="s">
        <v>192</v>
      </c>
      <c r="D54" s="19" t="s">
        <v>7</v>
      </c>
      <c r="E54" s="21"/>
      <c r="F54" s="21"/>
      <c r="G54" s="25">
        <v>18</v>
      </c>
      <c r="H54" s="25">
        <v>18.7</v>
      </c>
      <c r="I54" s="25">
        <v>19.4</v>
      </c>
      <c r="J54" s="25">
        <v>20</v>
      </c>
      <c r="K54" s="25">
        <v>20.7</v>
      </c>
      <c r="L54" s="25">
        <v>21.2</v>
      </c>
      <c r="M54" s="25">
        <v>21.9</v>
      </c>
      <c r="N54" s="22">
        <v>22.6</v>
      </c>
      <c r="O54" s="22">
        <v>23.2</v>
      </c>
      <c r="P54" s="22">
        <v>23.8</v>
      </c>
      <c r="Q54" s="22">
        <v>24.4</v>
      </c>
      <c r="R54" s="22">
        <v>25.2</v>
      </c>
      <c r="S54" s="22">
        <v>25.9</v>
      </c>
      <c r="T54" s="28" t="s">
        <v>204</v>
      </c>
      <c r="U54" s="46">
        <f>VLOOKUP(A54,Лист1!$B$1:$C$150,2,FALSE)</f>
        <v>1103.63694</v>
      </c>
      <c r="V54" t="str">
        <f>CONCATENATE(D54," ",E54," ",F54," ",G54," ",H54," ",I54," ",J54," ",K54," ",L54," ",M54," ",N54," ",O54," ",P54," ",Q54," ",R54,S54)</f>
        <v>Длина стельки   18 18,7 19,4 20 20,7 21,2 21,9 22,6 23,2 23,8 24,4 25,225,9</v>
      </c>
      <c r="W54" t="str">
        <f>CONCATENATE("Размеры"," ",E53," ",F53," ",G53," ",H53," ",I53," ",J53," ",K53," ",L53," ",M53," ",N53," ",O53," ",P53," ",Q53," ",R53,S53)</f>
        <v>Размеры   28 29 30 31 32 33 34 35 36 37 38 3940</v>
      </c>
      <c r="X54" t="str">
        <f>CONCATENATE("Цвет"," ",T54," ","Цена по курсу 58 руб"," ",U54,"руб")</f>
        <v>Цвет фиолетовый Цена по курсу 58 руб 1103,63694руб</v>
      </c>
    </row>
    <row r="55" spans="1:22" ht="17.25" customHeight="1" thickBot="1">
      <c r="A55" s="12"/>
      <c r="B55" s="27"/>
      <c r="C55" s="13"/>
      <c r="D55" s="14" t="s">
        <v>5</v>
      </c>
      <c r="E55" s="15">
        <v>26</v>
      </c>
      <c r="F55" s="16">
        <v>27</v>
      </c>
      <c r="G55" s="16">
        <v>28</v>
      </c>
      <c r="H55" s="16">
        <v>29</v>
      </c>
      <c r="I55" s="16">
        <v>30</v>
      </c>
      <c r="J55" s="16">
        <v>31</v>
      </c>
      <c r="K55" s="16">
        <v>32</v>
      </c>
      <c r="L55" s="16">
        <v>33</v>
      </c>
      <c r="M55" s="16">
        <v>34</v>
      </c>
      <c r="N55" s="16">
        <v>35</v>
      </c>
      <c r="O55" s="16">
        <v>36</v>
      </c>
      <c r="P55" s="16">
        <v>37</v>
      </c>
      <c r="Q55" s="16">
        <v>38</v>
      </c>
      <c r="R55" s="16">
        <v>39</v>
      </c>
      <c r="S55" s="16">
        <v>40</v>
      </c>
      <c r="T55" s="17"/>
      <c r="U55" s="17"/>
      <c r="V55" s="18"/>
    </row>
    <row r="56" spans="1:24" ht="17.25" customHeight="1" thickBot="1">
      <c r="A56" s="12">
        <v>27</v>
      </c>
      <c r="B56" s="27"/>
      <c r="C56" s="13" t="s">
        <v>192</v>
      </c>
      <c r="D56" s="19" t="s">
        <v>7</v>
      </c>
      <c r="E56" s="21">
        <v>16.6</v>
      </c>
      <c r="F56" s="21">
        <v>17.2</v>
      </c>
      <c r="G56" s="25">
        <v>17.8</v>
      </c>
      <c r="H56" s="25">
        <v>18.4</v>
      </c>
      <c r="I56" s="25">
        <v>19</v>
      </c>
      <c r="J56" s="25">
        <v>19.6</v>
      </c>
      <c r="K56" s="25">
        <v>20.2</v>
      </c>
      <c r="L56" s="25">
        <v>20.8</v>
      </c>
      <c r="M56" s="25">
        <v>21.4</v>
      </c>
      <c r="N56" s="25">
        <v>22</v>
      </c>
      <c r="O56" s="25">
        <v>22.6</v>
      </c>
      <c r="P56" s="22">
        <v>23.2</v>
      </c>
      <c r="Q56" s="22"/>
      <c r="R56" s="22"/>
      <c r="S56" s="22"/>
      <c r="T56" s="28" t="s">
        <v>199</v>
      </c>
      <c r="U56" s="46">
        <f>VLOOKUP(A56,Лист1!$B$1:$C$150,2,FALSE)</f>
        <v>994.2755999999999</v>
      </c>
      <c r="V56" t="str">
        <f>CONCATENATE(D56," ",E56," ",F56," ",G56," ",H56," ",I56," ",J56," ",K56," ",L56," ",M56," ",N56," ",O56," ",P56," ",Q56," ",R56)</f>
        <v>Длина стельки 16,6 17,2 17,8 18,4 19 19,6 20,2 20,8 21,4 22 22,6 23,2  </v>
      </c>
      <c r="W56" t="str">
        <f>CONCATENATE("Размеры"," ",E55," ",F55," ",G55," ",H55," ",I55," ",J55," ",K55," ",L55," ",M55," ",N55," ",O55," ",P55," ",Q55," ",R55,S55)</f>
        <v>Размеры 26 27 28 29 30 31 32 33 34 35 36 37 38 3940</v>
      </c>
      <c r="X56" t="str">
        <f>CONCATENATE("Цвет"," ",T56," ","Цена по курсу 58 руб"," ",U56,"руб")</f>
        <v>Цвет синий, фиолетовый Цена по курсу 58 руб 994,2756руб</v>
      </c>
    </row>
    <row r="57" spans="1:22" ht="17.25" customHeight="1" thickBot="1">
      <c r="A57" s="12"/>
      <c r="B57" s="27"/>
      <c r="C57" s="13"/>
      <c r="D57" s="14" t="s">
        <v>5</v>
      </c>
      <c r="E57" s="15">
        <v>24</v>
      </c>
      <c r="F57" s="16">
        <v>25</v>
      </c>
      <c r="G57" s="15">
        <v>26</v>
      </c>
      <c r="H57" s="16">
        <v>27</v>
      </c>
      <c r="I57" s="15">
        <v>28</v>
      </c>
      <c r="J57" s="16">
        <v>29</v>
      </c>
      <c r="K57" s="15">
        <v>30</v>
      </c>
      <c r="L57" s="16">
        <v>31</v>
      </c>
      <c r="M57" s="15">
        <v>32</v>
      </c>
      <c r="N57" s="16"/>
      <c r="O57" s="15">
        <v>34</v>
      </c>
      <c r="P57" s="16">
        <v>35</v>
      </c>
      <c r="Q57" s="15">
        <v>36</v>
      </c>
      <c r="R57" s="16">
        <v>37</v>
      </c>
      <c r="S57" s="15">
        <v>38</v>
      </c>
      <c r="T57" s="17"/>
      <c r="U57" s="17"/>
      <c r="V57" s="101"/>
    </row>
    <row r="58" spans="1:24" ht="17.25" customHeight="1" thickBot="1">
      <c r="A58" s="12">
        <v>30</v>
      </c>
      <c r="B58" s="27"/>
      <c r="C58" s="13" t="s">
        <v>22</v>
      </c>
      <c r="D58" s="19" t="s">
        <v>7</v>
      </c>
      <c r="E58" s="21">
        <v>15</v>
      </c>
      <c r="F58" s="21">
        <v>15.7</v>
      </c>
      <c r="G58" s="25">
        <v>16.3</v>
      </c>
      <c r="H58" s="25">
        <v>17.1</v>
      </c>
      <c r="I58" s="25">
        <v>17.7</v>
      </c>
      <c r="J58" s="25">
        <v>18.3</v>
      </c>
      <c r="K58" s="25">
        <v>19</v>
      </c>
      <c r="L58" s="25">
        <v>19.7</v>
      </c>
      <c r="M58" s="25">
        <v>20.6</v>
      </c>
      <c r="N58" s="25"/>
      <c r="O58" s="25">
        <v>21.8</v>
      </c>
      <c r="P58" s="22">
        <v>22.4</v>
      </c>
      <c r="Q58" s="22">
        <v>23.1</v>
      </c>
      <c r="R58" s="22">
        <v>23.7</v>
      </c>
      <c r="S58" s="22">
        <v>24.3</v>
      </c>
      <c r="T58" s="28" t="s">
        <v>27</v>
      </c>
      <c r="U58" s="46">
        <f>VLOOKUP(A58,Лист1!$B$1:$C$150,2,FALSE)</f>
        <v>941.2356</v>
      </c>
      <c r="V58" t="str">
        <f>CONCATENATE(D58," ",E58," ",F58," ",G58," ",H58," ",I58," ",J58," ",K58," ",L58," ",M58," ",N58," ",O58," ",P58," ",Q58," ",R58,S58)</f>
        <v>Длина стельки 15 15,7 16,3 17,1 17,7 18,3 19 19,7 20,6  21,8 22,4 23,1 23,724,3</v>
      </c>
      <c r="W58" t="str">
        <f>CONCATENATE("Размеры"," ",E57," ",F57," ",G57," ",H57," ",I57," ",J57," ",K57," ",L57," ",M57," ",N57," ",O57," ",P57," ",Q57," ",R57,S57)</f>
        <v>Размеры 24 25 26 27 28 29 30 31 32  34 35 36 3738</v>
      </c>
      <c r="X58" t="str">
        <f>CONCATENATE("Цвет"," ",T58," ","Цена по курсу 58 руб"," ",U58,"руб")</f>
        <v>Цвет розовый Цена по курсу 58 руб 941,2356руб</v>
      </c>
    </row>
    <row r="59" spans="1:21" ht="15.75" thickBot="1">
      <c r="A59" s="12"/>
      <c r="B59" s="27"/>
      <c r="C59" s="13"/>
      <c r="D59" s="14" t="s">
        <v>5</v>
      </c>
      <c r="E59" s="15"/>
      <c r="F59" s="16"/>
      <c r="G59" s="15">
        <v>28</v>
      </c>
      <c r="H59" s="16">
        <v>29</v>
      </c>
      <c r="I59" s="15">
        <v>30</v>
      </c>
      <c r="J59" s="16">
        <v>31</v>
      </c>
      <c r="K59" s="15">
        <v>32</v>
      </c>
      <c r="L59" s="16">
        <v>33</v>
      </c>
      <c r="M59" s="15">
        <v>34</v>
      </c>
      <c r="N59" s="16">
        <v>35</v>
      </c>
      <c r="O59" s="15">
        <v>36</v>
      </c>
      <c r="P59" s="16">
        <v>37</v>
      </c>
      <c r="Q59" s="15">
        <v>38</v>
      </c>
      <c r="R59" s="16">
        <v>39</v>
      </c>
      <c r="S59" s="15">
        <v>40</v>
      </c>
      <c r="T59" s="17"/>
      <c r="U59" s="17"/>
    </row>
    <row r="60" spans="1:24" ht="15.75" thickBot="1">
      <c r="A60" s="12">
        <v>32</v>
      </c>
      <c r="B60" s="27"/>
      <c r="C60" s="13" t="s">
        <v>192</v>
      </c>
      <c r="D60" s="19" t="s">
        <v>7</v>
      </c>
      <c r="E60" s="21"/>
      <c r="F60" s="21"/>
      <c r="G60" s="25">
        <v>17.9</v>
      </c>
      <c r="H60" s="25">
        <v>18.6</v>
      </c>
      <c r="I60" s="25">
        <v>19.3</v>
      </c>
      <c r="J60" s="25">
        <v>19.6</v>
      </c>
      <c r="K60" s="25">
        <v>20.3</v>
      </c>
      <c r="L60" s="25">
        <v>20.9</v>
      </c>
      <c r="M60" s="25">
        <v>21.5</v>
      </c>
      <c r="N60" s="22">
        <v>22.1</v>
      </c>
      <c r="O60" s="22">
        <v>22.7</v>
      </c>
      <c r="P60" s="22">
        <v>23.3</v>
      </c>
      <c r="Q60" s="22"/>
      <c r="R60" s="22">
        <v>24.6</v>
      </c>
      <c r="S60" s="22">
        <v>25.2</v>
      </c>
      <c r="T60" s="28" t="s">
        <v>200</v>
      </c>
      <c r="U60" s="46">
        <f>VLOOKUP(A60,Лист1!$B$1:$C$150,2,FALSE)</f>
        <v>1103.63694</v>
      </c>
      <c r="V60" t="str">
        <f>CONCATENATE(D60," ",E60," ",F60," ",G60," ",H60," ",I60," ",J60," ",K60," ",L60," ",M60," ",N60," ",O60," ",P60," ",Q60," ",R60,S60)</f>
        <v>Длина стельки   17,9 18,6 19,3 19,6 20,3 20,9 21,5 22,1 22,7 23,3  24,625,2</v>
      </c>
      <c r="W60" t="str">
        <f>CONCATENATE("Размеры"," ",E59," ",F59," ",G59," ",H59," ",I59," ",J59," ",K59," ",L59," ",M59," ",N59," ",O59," ",P59," ",Q59," ",R59,S59)</f>
        <v>Размеры   28 29 30 31 32 33 34 35 36 37 38 3940</v>
      </c>
      <c r="X60" t="str">
        <f>CONCATENATE("Цвет"," ",T60," ","Цена по курсу 58 руб"," ",U60,"руб")</f>
        <v>Цвет различный см фото Цена по курсу 58 руб 1103,63694руб</v>
      </c>
    </row>
    <row r="61" spans="1:25" ht="15.75" thickBot="1">
      <c r="A61" s="38"/>
      <c r="B61" s="130"/>
      <c r="C61" s="131"/>
      <c r="D61" s="14" t="s">
        <v>5</v>
      </c>
      <c r="E61" s="15">
        <v>26</v>
      </c>
      <c r="F61" s="16">
        <v>27</v>
      </c>
      <c r="G61" s="16">
        <v>28</v>
      </c>
      <c r="H61" s="16">
        <v>29</v>
      </c>
      <c r="I61" s="16">
        <v>30</v>
      </c>
      <c r="J61" s="16">
        <v>31</v>
      </c>
      <c r="K61" s="16">
        <v>32</v>
      </c>
      <c r="L61" s="16">
        <v>33</v>
      </c>
      <c r="M61" s="16">
        <v>34</v>
      </c>
      <c r="N61" s="16">
        <v>35</v>
      </c>
      <c r="O61" s="16">
        <v>36</v>
      </c>
      <c r="P61" s="16">
        <v>37</v>
      </c>
      <c r="Q61" s="16">
        <v>38</v>
      </c>
      <c r="R61" s="16"/>
      <c r="S61" s="16"/>
      <c r="T61" s="17"/>
      <c r="U61" s="17"/>
      <c r="V61" s="109"/>
      <c r="W61" s="109"/>
      <c r="X61" s="109"/>
      <c r="Y61" s="110"/>
    </row>
    <row r="62" spans="1:25" ht="15.75" thickBot="1">
      <c r="A62" s="38">
        <v>156</v>
      </c>
      <c r="B62" s="130" t="s">
        <v>123</v>
      </c>
      <c r="C62" s="131" t="s">
        <v>124</v>
      </c>
      <c r="D62" s="19" t="s">
        <v>7</v>
      </c>
      <c r="E62" s="20">
        <v>17</v>
      </c>
      <c r="F62" s="21">
        <v>17.5</v>
      </c>
      <c r="G62" s="21">
        <v>18</v>
      </c>
      <c r="H62" s="21">
        <v>18.5</v>
      </c>
      <c r="I62" s="25">
        <v>19</v>
      </c>
      <c r="J62" s="25">
        <v>19.5</v>
      </c>
      <c r="K62" s="25">
        <v>20</v>
      </c>
      <c r="L62" s="25">
        <v>20.5</v>
      </c>
      <c r="M62" s="25">
        <v>21</v>
      </c>
      <c r="N62" s="25">
        <v>21.5</v>
      </c>
      <c r="O62" s="25">
        <v>22</v>
      </c>
      <c r="P62" s="22">
        <v>22.5</v>
      </c>
      <c r="Q62" s="22">
        <v>23</v>
      </c>
      <c r="R62" s="22"/>
      <c r="S62" s="22"/>
      <c r="T62" s="23" t="s">
        <v>79</v>
      </c>
      <c r="U62" s="48">
        <f>VLOOKUP(A62,Лист1!$B$1:$C$200,2,FALSE)</f>
        <v>807.57174</v>
      </c>
      <c r="V62" s="109" t="str">
        <f>CONCATENATE(D62," ",G62," ",H62," ",I62," ",J62," ",K62," ",L62," ",M62," ",N62," ",O62," ",P62," ",Q62," ",R62," ",S62)</f>
        <v>Длина стельки 18 18,5 19 19,5 20 20,5 21 21,5 22 22,5 23  </v>
      </c>
      <c r="W62" s="109" t="str">
        <f>CONCATENATE("Размеры"," ",E61," ",F61," ",G61," ",H61," ",I61," ",J61," ",K61," ",L61," ",M61," ",N61," ",O61," ",P61," ",Q61," ",R61,S61)</f>
        <v>Размеры 26 27 28 29 30 31 32 33 34 35 36 37 38 </v>
      </c>
      <c r="X62" s="109" t="str">
        <f>CONCATENATE("Цвет"," ",T62," ","Цена по курсу 58 руб"," ",U62,"руб")</f>
        <v>Цвет белый, розовый, черный Цена по курсу 58 руб 807,57174руб</v>
      </c>
      <c r="Y62" s="110"/>
    </row>
    <row r="63" spans="1:25" ht="15.75" thickBot="1">
      <c r="A63" s="38"/>
      <c r="B63" s="130"/>
      <c r="C63" s="131"/>
      <c r="D63" s="14" t="s">
        <v>5</v>
      </c>
      <c r="E63" s="15">
        <v>26</v>
      </c>
      <c r="F63" s="16">
        <v>27</v>
      </c>
      <c r="G63" s="16">
        <v>28</v>
      </c>
      <c r="H63" s="16">
        <v>29</v>
      </c>
      <c r="I63" s="16">
        <v>30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17"/>
      <c r="V63" s="109"/>
      <c r="W63" s="109"/>
      <c r="X63" s="109"/>
      <c r="Y63" s="110"/>
    </row>
    <row r="64" spans="1:25" ht="26.25" customHeight="1" thickBot="1">
      <c r="A64" s="38">
        <v>157</v>
      </c>
      <c r="B64" s="132" t="s">
        <v>234</v>
      </c>
      <c r="C64" s="131" t="s">
        <v>235</v>
      </c>
      <c r="D64" s="19" t="s">
        <v>7</v>
      </c>
      <c r="E64" s="20">
        <v>16.4</v>
      </c>
      <c r="F64" s="21">
        <v>17.1</v>
      </c>
      <c r="G64" s="21">
        <v>17.7</v>
      </c>
      <c r="H64" s="21">
        <v>18.3</v>
      </c>
      <c r="I64" s="25">
        <v>19</v>
      </c>
      <c r="J64" s="25"/>
      <c r="K64" s="25"/>
      <c r="L64" s="25"/>
      <c r="M64" s="25"/>
      <c r="N64" s="25"/>
      <c r="O64" s="25"/>
      <c r="P64" s="22"/>
      <c r="Q64" s="22"/>
      <c r="R64" s="22"/>
      <c r="S64" s="22"/>
      <c r="T64" s="28" t="s">
        <v>248</v>
      </c>
      <c r="U64" s="48">
        <f>VLOOKUP(A64,Лист1!$B$1:$C$200,2,FALSE)</f>
        <v>1415.1347400000002</v>
      </c>
      <c r="V64" s="109" t="str">
        <f>CONCATENATE(D64," ",G64," ",H64," ",I64," ",J64," ",K64," ",L64," ",M64," ",N64," ",O64," ",P64," ",Q64," ",R64," ",S64)</f>
        <v>Длина стельки 17,7 18,3 19          </v>
      </c>
      <c r="W64" s="109" t="str">
        <f>CONCATENATE("Размеры"," ",E63," ",F63," ",G63," ",H63," ",I63," ",J63," ",K63," ",L63," ",M63," ",N63," ",O63," ",P63," ",Q63," ",R63,S63)</f>
        <v>Размеры 26 27 28 29 30         </v>
      </c>
      <c r="X64" s="109" t="str">
        <f>CONCATENATE("Цвет"," ",T64," ","Цена по курсу 58 руб"," ",U64,"руб")</f>
        <v>Цвет ярко розовый, нежно-розовый, оранжевый с черным Цена по курсу 58 руб 1415,13474руб</v>
      </c>
      <c r="Y64" s="110"/>
    </row>
    <row r="65" spans="4:25" ht="15.75" thickBot="1">
      <c r="D65" s="14" t="s">
        <v>5</v>
      </c>
      <c r="E65" s="15">
        <v>26</v>
      </c>
      <c r="F65" s="16">
        <v>27</v>
      </c>
      <c r="G65" s="16">
        <v>28</v>
      </c>
      <c r="H65" s="16">
        <v>29</v>
      </c>
      <c r="I65" s="16">
        <v>30</v>
      </c>
      <c r="J65" s="16">
        <v>31</v>
      </c>
      <c r="K65" s="16">
        <v>32</v>
      </c>
      <c r="L65" s="16">
        <v>33</v>
      </c>
      <c r="M65" s="16">
        <v>34</v>
      </c>
      <c r="N65" s="16">
        <v>35</v>
      </c>
      <c r="O65" s="16">
        <v>36</v>
      </c>
      <c r="P65" s="16">
        <v>37</v>
      </c>
      <c r="Q65" s="16">
        <v>38</v>
      </c>
      <c r="R65" s="16">
        <v>39</v>
      </c>
      <c r="S65" s="16">
        <v>40</v>
      </c>
      <c r="T65" s="17"/>
      <c r="U65" s="17"/>
      <c r="V65" s="109"/>
      <c r="W65" s="109"/>
      <c r="X65" s="109"/>
      <c r="Y65" s="110"/>
    </row>
    <row r="66" spans="1:25" ht="15.75" thickBot="1">
      <c r="A66" s="38">
        <v>217</v>
      </c>
      <c r="B66" s="132" t="s">
        <v>337</v>
      </c>
      <c r="C66" s="131" t="s">
        <v>338</v>
      </c>
      <c r="D66" s="19" t="s">
        <v>7</v>
      </c>
      <c r="E66" s="20">
        <v>16.2</v>
      </c>
      <c r="F66" s="21">
        <v>16.9</v>
      </c>
      <c r="G66" s="21">
        <v>17.5</v>
      </c>
      <c r="H66" s="21">
        <v>18.2</v>
      </c>
      <c r="I66" s="25">
        <v>18.9</v>
      </c>
      <c r="J66" s="25"/>
      <c r="K66" s="25"/>
      <c r="L66" s="25"/>
      <c r="M66" s="25"/>
      <c r="N66" s="25"/>
      <c r="O66" s="25"/>
      <c r="P66" s="22"/>
      <c r="Q66" s="22"/>
      <c r="R66" s="22"/>
      <c r="S66" s="25"/>
      <c r="T66" s="28" t="s">
        <v>339</v>
      </c>
      <c r="U66" s="48">
        <f>VLOOKUP(A66,Лист1!$B$1:$C$300,2,FALSE)</f>
        <v>1313.4896999999999</v>
      </c>
      <c r="V66" s="109" t="str">
        <f>CONCATENATE(D66," ",G66," ",H66," ",I66," ",J66," ",K66," ",L66," ",M66," ",N66," ",O66," ",P66," ",Q66," ",R66," ",S66)</f>
        <v>Длина стельки 17,5 18,2 18,9          </v>
      </c>
      <c r="W66" s="109" t="str">
        <f>CONCATENATE("Размеры"," ",E65," ",F65," ",G65," ",H65," ",I65," ",J65," ",K65," ",L65," ",M65," ",N65," ",O65," ",P65," ",Q65," ",R65,S65)</f>
        <v>Размеры 26 27 28 29 30 31 32 33 34 35 36 37 38 3940</v>
      </c>
      <c r="X66" s="109" t="str">
        <f>CONCATENATE("Цвет"," ",T66," ","Цена по курсу 58 руб"," ",U66,"руб")</f>
        <v>Цвет золотой, розовый, белый Цена по курсу 58 руб 1313,4897руб</v>
      </c>
      <c r="Y66" s="110"/>
    </row>
    <row r="67" spans="1:21" ht="15.75" thickBot="1">
      <c r="A67" s="12"/>
      <c r="B67" s="87"/>
      <c r="C67" s="13"/>
      <c r="D67" s="14" t="s">
        <v>5</v>
      </c>
      <c r="E67" s="34">
        <v>26</v>
      </c>
      <c r="F67" s="15">
        <v>27</v>
      </c>
      <c r="G67" s="16">
        <v>28</v>
      </c>
      <c r="H67" s="16">
        <v>29</v>
      </c>
      <c r="I67" s="16">
        <v>30</v>
      </c>
      <c r="J67" s="16">
        <v>31</v>
      </c>
      <c r="K67" s="16">
        <v>32</v>
      </c>
      <c r="L67" s="16">
        <v>33</v>
      </c>
      <c r="M67" s="16">
        <v>34</v>
      </c>
      <c r="N67" s="16"/>
      <c r="O67" s="16"/>
      <c r="P67" s="16"/>
      <c r="Q67" s="16"/>
      <c r="R67" s="16"/>
      <c r="S67" s="16"/>
      <c r="T67" s="17"/>
      <c r="U67" s="17"/>
    </row>
    <row r="68" spans="1:21" ht="15.75" thickBot="1">
      <c r="A68" s="38">
        <v>296</v>
      </c>
      <c r="B68" s="132" t="s">
        <v>98</v>
      </c>
      <c r="C68" s="131" t="s">
        <v>493</v>
      </c>
      <c r="D68" s="19" t="s">
        <v>7</v>
      </c>
      <c r="E68" s="36">
        <v>16.3</v>
      </c>
      <c r="F68" s="20">
        <v>16.9</v>
      </c>
      <c r="G68" s="21">
        <v>17.4</v>
      </c>
      <c r="H68" s="21">
        <v>17.9</v>
      </c>
      <c r="I68" s="21">
        <v>18.4</v>
      </c>
      <c r="J68" s="25">
        <v>19.3</v>
      </c>
      <c r="K68" s="25">
        <v>19.9</v>
      </c>
      <c r="L68" s="25">
        <v>20.4</v>
      </c>
      <c r="M68" s="25">
        <v>21.4</v>
      </c>
      <c r="N68" s="25"/>
      <c r="O68" s="25"/>
      <c r="P68" s="25"/>
      <c r="Q68" s="25"/>
      <c r="R68" s="22"/>
      <c r="S68" s="22"/>
      <c r="T68" s="28" t="s">
        <v>241</v>
      </c>
      <c r="U68" s="48">
        <f>VLOOKUP(A68,'[1]Лист1'!$B$1:$C$300,2,FALSE)</f>
        <v>914.49936</v>
      </c>
    </row>
    <row r="69" spans="1:21" ht="15.75" thickBot="1">
      <c r="A69" s="12"/>
      <c r="B69" s="87"/>
      <c r="C69" s="13"/>
      <c r="D69" s="14" t="s">
        <v>5</v>
      </c>
      <c r="E69" s="34">
        <v>26</v>
      </c>
      <c r="F69" s="15">
        <v>27</v>
      </c>
      <c r="G69" s="16">
        <v>28</v>
      </c>
      <c r="H69" s="16">
        <v>29</v>
      </c>
      <c r="I69" s="16">
        <v>30</v>
      </c>
      <c r="J69" s="16">
        <v>31</v>
      </c>
      <c r="K69" s="16">
        <v>32</v>
      </c>
      <c r="L69" s="16">
        <v>33</v>
      </c>
      <c r="M69" s="16">
        <v>34</v>
      </c>
      <c r="N69" s="16">
        <v>35</v>
      </c>
      <c r="O69" s="16">
        <v>36</v>
      </c>
      <c r="P69" s="16"/>
      <c r="Q69" s="16"/>
      <c r="R69" s="16"/>
      <c r="S69" s="16"/>
      <c r="T69" s="17"/>
      <c r="U69" s="17"/>
    </row>
    <row r="70" spans="1:21" ht="15.75" thickBot="1">
      <c r="A70" s="38">
        <v>297</v>
      </c>
      <c r="B70" s="132" t="s">
        <v>494</v>
      </c>
      <c r="C70" s="131" t="s">
        <v>495</v>
      </c>
      <c r="D70" s="19" t="s">
        <v>7</v>
      </c>
      <c r="E70" s="36">
        <v>16.5</v>
      </c>
      <c r="F70" s="20">
        <v>17</v>
      </c>
      <c r="G70" s="21">
        <v>17.5</v>
      </c>
      <c r="H70" s="21">
        <v>18</v>
      </c>
      <c r="I70" s="21">
        <v>18.5</v>
      </c>
      <c r="J70" s="25">
        <v>19.5</v>
      </c>
      <c r="K70" s="25">
        <v>20</v>
      </c>
      <c r="L70" s="25">
        <v>20.5</v>
      </c>
      <c r="M70" s="25">
        <v>21.5</v>
      </c>
      <c r="N70" s="25">
        <v>22</v>
      </c>
      <c r="O70" s="25">
        <v>22.5</v>
      </c>
      <c r="P70" s="25"/>
      <c r="Q70" s="25"/>
      <c r="R70" s="22"/>
      <c r="S70" s="25"/>
      <c r="T70" s="28" t="s">
        <v>38</v>
      </c>
      <c r="U70" s="48">
        <f>VLOOKUP(A70,'[1]Лист1'!$B$1:$C$300,2,FALSE)</f>
        <v>914.49936</v>
      </c>
    </row>
    <row r="71" spans="1:21" ht="15.75" thickBot="1">
      <c r="A71" s="12"/>
      <c r="B71" s="87"/>
      <c r="C71" s="13"/>
      <c r="D71" s="14" t="s">
        <v>5</v>
      </c>
      <c r="E71" s="34">
        <v>26</v>
      </c>
      <c r="F71" s="15">
        <v>27</v>
      </c>
      <c r="G71" s="16">
        <v>28</v>
      </c>
      <c r="H71" s="16">
        <v>29</v>
      </c>
      <c r="I71" s="16">
        <v>30</v>
      </c>
      <c r="J71" s="16">
        <v>31</v>
      </c>
      <c r="K71" s="16">
        <v>32</v>
      </c>
      <c r="L71" s="16">
        <v>33</v>
      </c>
      <c r="M71" s="16">
        <v>34</v>
      </c>
      <c r="N71" s="16">
        <v>35</v>
      </c>
      <c r="O71" s="16">
        <v>36</v>
      </c>
      <c r="P71" s="16">
        <v>37</v>
      </c>
      <c r="Q71" s="16">
        <v>38</v>
      </c>
      <c r="R71" s="16">
        <v>39</v>
      </c>
      <c r="S71" s="16">
        <v>40</v>
      </c>
      <c r="T71" s="17"/>
      <c r="U71" s="17"/>
    </row>
    <row r="72" spans="1:21" ht="15.75" thickBot="1">
      <c r="A72" s="197">
        <v>299</v>
      </c>
      <c r="B72" s="152" t="s">
        <v>502</v>
      </c>
      <c r="C72" s="192" t="s">
        <v>503</v>
      </c>
      <c r="D72" s="19" t="s">
        <v>7</v>
      </c>
      <c r="E72" s="36"/>
      <c r="F72" s="20"/>
      <c r="G72" s="21"/>
      <c r="H72" s="21"/>
      <c r="I72" s="21"/>
      <c r="J72" s="25"/>
      <c r="K72" s="25"/>
      <c r="L72" s="25"/>
      <c r="M72" s="25"/>
      <c r="N72" s="25">
        <v>22.5</v>
      </c>
      <c r="O72" s="25">
        <v>23</v>
      </c>
      <c r="P72" s="25">
        <v>23.5</v>
      </c>
      <c r="Q72" s="25">
        <v>24</v>
      </c>
      <c r="R72" s="22">
        <v>24.5</v>
      </c>
      <c r="S72" s="22">
        <v>25</v>
      </c>
      <c r="T72" s="86" t="s">
        <v>504</v>
      </c>
      <c r="U72" s="48">
        <f>VLOOKUP(A72,'[1]Лист1'!$B$1:$C$300,2,FALSE)</f>
        <v>467.34133199999997</v>
      </c>
    </row>
    <row r="73" spans="1:21" ht="15.75" thickBot="1">
      <c r="A73" s="197"/>
      <c r="B73" s="87"/>
      <c r="C73" s="13"/>
      <c r="D73" s="14" t="s">
        <v>5</v>
      </c>
      <c r="E73" s="34">
        <v>26</v>
      </c>
      <c r="F73" s="15">
        <v>27</v>
      </c>
      <c r="G73" s="16">
        <v>28</v>
      </c>
      <c r="H73" s="16">
        <v>29</v>
      </c>
      <c r="I73" s="16">
        <v>30</v>
      </c>
      <c r="J73" s="16">
        <v>31</v>
      </c>
      <c r="K73" s="16">
        <v>32</v>
      </c>
      <c r="L73" s="16">
        <v>33</v>
      </c>
      <c r="M73" s="16">
        <v>34</v>
      </c>
      <c r="N73" s="16">
        <v>35</v>
      </c>
      <c r="O73" s="16">
        <v>36</v>
      </c>
      <c r="P73" s="16">
        <v>37</v>
      </c>
      <c r="Q73" s="16">
        <v>38</v>
      </c>
      <c r="R73" s="16">
        <v>39</v>
      </c>
      <c r="S73" s="16">
        <v>40</v>
      </c>
      <c r="T73" s="17"/>
      <c r="U73" s="17"/>
    </row>
    <row r="74" spans="1:21" ht="15.75" thickBot="1">
      <c r="A74" s="197">
        <v>300</v>
      </c>
      <c r="B74" s="152">
        <v>6601</v>
      </c>
      <c r="C74" s="192" t="s">
        <v>503</v>
      </c>
      <c r="D74" s="19" t="s">
        <v>7</v>
      </c>
      <c r="E74" s="36"/>
      <c r="F74" s="20"/>
      <c r="G74" s="21"/>
      <c r="H74" s="21"/>
      <c r="I74" s="21"/>
      <c r="J74" s="25"/>
      <c r="K74" s="25"/>
      <c r="L74" s="25"/>
      <c r="M74" s="25"/>
      <c r="N74" s="25">
        <v>22.5</v>
      </c>
      <c r="O74" s="25">
        <v>23</v>
      </c>
      <c r="P74" s="25">
        <v>23.5</v>
      </c>
      <c r="Q74" s="25">
        <v>24</v>
      </c>
      <c r="R74" s="22">
        <v>24.5</v>
      </c>
      <c r="S74" s="22">
        <v>25</v>
      </c>
      <c r="T74" s="86" t="s">
        <v>505</v>
      </c>
      <c r="U74" s="48">
        <f>VLOOKUP(A74,'[1]Лист1'!$B$1:$C$300,2,FALSE)</f>
        <v>1033.3842768</v>
      </c>
    </row>
    <row r="75" spans="1:21" ht="15.75" thickBot="1">
      <c r="A75" s="197"/>
      <c r="B75" s="87"/>
      <c r="C75" s="13"/>
      <c r="D75" s="14" t="s">
        <v>5</v>
      </c>
      <c r="E75" s="34">
        <v>26</v>
      </c>
      <c r="F75" s="15">
        <v>27</v>
      </c>
      <c r="G75" s="16">
        <v>28</v>
      </c>
      <c r="H75" s="16">
        <v>29</v>
      </c>
      <c r="I75" s="16">
        <v>30</v>
      </c>
      <c r="J75" s="16">
        <v>31</v>
      </c>
      <c r="K75" s="16">
        <v>32</v>
      </c>
      <c r="L75" s="16">
        <v>33</v>
      </c>
      <c r="M75" s="16">
        <v>34</v>
      </c>
      <c r="N75" s="16">
        <v>35</v>
      </c>
      <c r="O75" s="16">
        <v>36</v>
      </c>
      <c r="P75" s="16">
        <v>37</v>
      </c>
      <c r="Q75" s="16">
        <v>38</v>
      </c>
      <c r="R75" s="16">
        <v>39</v>
      </c>
      <c r="S75" s="16">
        <v>40</v>
      </c>
      <c r="T75" s="17"/>
      <c r="U75" s="17"/>
    </row>
    <row r="76" spans="1:21" ht="15.75" thickBot="1">
      <c r="A76" s="197">
        <v>301</v>
      </c>
      <c r="B76" s="152">
        <v>304846167867</v>
      </c>
      <c r="C76" s="192" t="s">
        <v>506</v>
      </c>
      <c r="D76" s="19" t="s">
        <v>7</v>
      </c>
      <c r="E76" s="36"/>
      <c r="F76" s="20">
        <v>16.5</v>
      </c>
      <c r="G76" s="21">
        <v>17</v>
      </c>
      <c r="H76" s="21">
        <v>18</v>
      </c>
      <c r="I76" s="21">
        <v>18.5</v>
      </c>
      <c r="J76" s="25">
        <v>19.5</v>
      </c>
      <c r="K76" s="25">
        <v>20</v>
      </c>
      <c r="L76" s="25">
        <v>20.5</v>
      </c>
      <c r="M76" s="25">
        <v>21</v>
      </c>
      <c r="N76" s="25">
        <v>21.5</v>
      </c>
      <c r="O76" s="25">
        <v>22.5</v>
      </c>
      <c r="P76" s="25">
        <v>23</v>
      </c>
      <c r="Q76" s="25"/>
      <c r="R76" s="22"/>
      <c r="S76" s="22"/>
      <c r="T76" s="86" t="s">
        <v>507</v>
      </c>
      <c r="U76" s="48">
        <f>VLOOKUP(A76,'[1]Лист1'!$B$1:$C$300,2,FALSE)</f>
        <v>660.059781</v>
      </c>
    </row>
    <row r="77" spans="1:21" ht="15.75" thickBot="1">
      <c r="A77" s="197"/>
      <c r="B77" s="87"/>
      <c r="C77" s="13"/>
      <c r="D77" s="14" t="s">
        <v>5</v>
      </c>
      <c r="E77" s="34">
        <v>26</v>
      </c>
      <c r="F77" s="15">
        <v>27</v>
      </c>
      <c r="G77" s="16">
        <v>28</v>
      </c>
      <c r="H77" s="16">
        <v>29</v>
      </c>
      <c r="I77" s="16">
        <v>30</v>
      </c>
      <c r="J77" s="16">
        <v>31</v>
      </c>
      <c r="K77" s="16">
        <v>32</v>
      </c>
      <c r="L77" s="16">
        <v>33</v>
      </c>
      <c r="M77" s="16">
        <v>34</v>
      </c>
      <c r="N77" s="16">
        <v>35</v>
      </c>
      <c r="O77" s="16">
        <v>36</v>
      </c>
      <c r="P77" s="16">
        <v>37</v>
      </c>
      <c r="Q77" s="16">
        <v>38</v>
      </c>
      <c r="R77" s="16">
        <v>39</v>
      </c>
      <c r="S77" s="16">
        <v>40</v>
      </c>
      <c r="T77" s="17"/>
      <c r="U77" s="17"/>
    </row>
    <row r="78" spans="1:21" ht="15.75" thickBot="1">
      <c r="A78" s="191">
        <v>304</v>
      </c>
      <c r="B78" s="198">
        <v>1254364547574</v>
      </c>
      <c r="C78" s="192" t="s">
        <v>506</v>
      </c>
      <c r="D78" s="19" t="s">
        <v>7</v>
      </c>
      <c r="E78" s="36"/>
      <c r="F78" s="20">
        <v>16.5</v>
      </c>
      <c r="G78" s="21">
        <v>17</v>
      </c>
      <c r="H78" s="21">
        <v>18</v>
      </c>
      <c r="I78" s="21">
        <v>18.5</v>
      </c>
      <c r="J78" s="25">
        <v>19.5</v>
      </c>
      <c r="K78" s="25">
        <v>20</v>
      </c>
      <c r="L78" s="25">
        <v>20.5</v>
      </c>
      <c r="M78" s="25">
        <v>21</v>
      </c>
      <c r="N78" s="25">
        <v>21.5</v>
      </c>
      <c r="O78" s="25">
        <v>22.5</v>
      </c>
      <c r="P78" s="25">
        <v>23</v>
      </c>
      <c r="Q78" s="25"/>
      <c r="R78" s="22"/>
      <c r="S78" s="22"/>
      <c r="T78" s="86" t="s">
        <v>27</v>
      </c>
      <c r="U78" s="48">
        <f>VLOOKUP(A78,'[1]Лист1'!$B$1:$C$300,2,FALSE)</f>
        <v>711.4513674</v>
      </c>
    </row>
    <row r="79" spans="1:21" ht="15.75" thickBot="1">
      <c r="A79" s="197"/>
      <c r="B79" s="87"/>
      <c r="C79" s="13"/>
      <c r="D79" s="14" t="s">
        <v>5</v>
      </c>
      <c r="E79" s="34">
        <v>26</v>
      </c>
      <c r="F79" s="15">
        <v>27</v>
      </c>
      <c r="G79" s="16">
        <v>28</v>
      </c>
      <c r="H79" s="16">
        <v>29</v>
      </c>
      <c r="I79" s="16">
        <v>30</v>
      </c>
      <c r="J79" s="16">
        <v>31</v>
      </c>
      <c r="K79" s="16">
        <v>32</v>
      </c>
      <c r="L79" s="16">
        <v>33</v>
      </c>
      <c r="M79" s="16">
        <v>34</v>
      </c>
      <c r="N79" s="16">
        <v>35</v>
      </c>
      <c r="O79" s="16">
        <v>36</v>
      </c>
      <c r="P79" s="16">
        <v>37</v>
      </c>
      <c r="Q79" s="16">
        <v>38</v>
      </c>
      <c r="R79" s="16">
        <v>39</v>
      </c>
      <c r="S79" s="16">
        <v>40</v>
      </c>
      <c r="T79" s="17"/>
      <c r="U79" s="17"/>
    </row>
    <row r="80" spans="1:21" ht="15.75" thickBot="1">
      <c r="A80" s="197">
        <v>305</v>
      </c>
      <c r="B80" s="152">
        <v>1234552356346</v>
      </c>
      <c r="C80" s="192" t="s">
        <v>506</v>
      </c>
      <c r="D80" s="19" t="s">
        <v>7</v>
      </c>
      <c r="E80" s="36"/>
      <c r="F80" s="20">
        <v>16.5</v>
      </c>
      <c r="G80" s="21">
        <v>17.5</v>
      </c>
      <c r="H80" s="21">
        <v>18</v>
      </c>
      <c r="I80" s="21">
        <v>18.5</v>
      </c>
      <c r="J80" s="25">
        <v>19</v>
      </c>
      <c r="K80" s="25">
        <v>19.5</v>
      </c>
      <c r="L80" s="25">
        <v>20.5</v>
      </c>
      <c r="M80" s="25">
        <v>21</v>
      </c>
      <c r="N80" s="25">
        <v>21.5</v>
      </c>
      <c r="O80" s="25">
        <v>22</v>
      </c>
      <c r="P80" s="25">
        <v>22.5</v>
      </c>
      <c r="Q80" s="25"/>
      <c r="R80" s="22"/>
      <c r="S80" s="22"/>
      <c r="T80" s="86" t="s">
        <v>508</v>
      </c>
      <c r="U80" s="48">
        <f>VLOOKUP(A80,'[1]Лист1'!$B$1:$C$310,2,FALSE)</f>
        <v>711.4513674</v>
      </c>
    </row>
    <row r="81" spans="1:21" ht="15.75" thickBot="1">
      <c r="A81" s="197"/>
      <c r="B81" s="87"/>
      <c r="C81" s="13"/>
      <c r="D81" s="14" t="s">
        <v>5</v>
      </c>
      <c r="E81" s="34">
        <v>26</v>
      </c>
      <c r="F81" s="15">
        <v>27</v>
      </c>
      <c r="G81" s="16">
        <v>28</v>
      </c>
      <c r="H81" s="16">
        <v>29</v>
      </c>
      <c r="I81" s="16">
        <v>30</v>
      </c>
      <c r="J81" s="16">
        <v>31</v>
      </c>
      <c r="K81" s="180">
        <v>32</v>
      </c>
      <c r="L81" s="16">
        <v>33</v>
      </c>
      <c r="M81" s="16">
        <v>34</v>
      </c>
      <c r="N81" s="16">
        <v>35</v>
      </c>
      <c r="O81" s="16">
        <v>36</v>
      </c>
      <c r="P81" s="16">
        <v>37</v>
      </c>
      <c r="Q81" s="16">
        <v>38</v>
      </c>
      <c r="R81" s="16">
        <v>39</v>
      </c>
      <c r="S81" s="16">
        <v>40</v>
      </c>
      <c r="T81" s="17"/>
      <c r="U81" s="17"/>
    </row>
    <row r="82" spans="1:21" ht="15.75" thickBot="1">
      <c r="A82" s="197">
        <v>308</v>
      </c>
      <c r="B82" s="192">
        <v>657684754</v>
      </c>
      <c r="C82" s="192" t="s">
        <v>506</v>
      </c>
      <c r="D82" s="19" t="s">
        <v>7</v>
      </c>
      <c r="E82" s="36"/>
      <c r="F82" s="193">
        <v>17</v>
      </c>
      <c r="G82" s="193">
        <v>17.5</v>
      </c>
      <c r="H82" s="193">
        <v>18</v>
      </c>
      <c r="I82" s="193">
        <v>19</v>
      </c>
      <c r="J82" s="193">
        <v>19.5</v>
      </c>
      <c r="K82" s="183"/>
      <c r="L82" s="25"/>
      <c r="M82" s="25"/>
      <c r="N82" s="25"/>
      <c r="O82" s="25"/>
      <c r="P82" s="25"/>
      <c r="Q82" s="25"/>
      <c r="R82" s="22"/>
      <c r="S82" s="25"/>
      <c r="T82" s="116" t="s">
        <v>27</v>
      </c>
      <c r="U82" s="48">
        <f>VLOOKUP(A82,'[1]Лист1'!$B$1:$C$310,2,FALSE)</f>
        <v>595.820298</v>
      </c>
    </row>
  </sheetData>
  <sheetProtection/>
  <autoFilter ref="A1:Y66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T66"/>
  <sheetViews>
    <sheetView zoomScalePageLayoutView="0" workbookViewId="0" topLeftCell="A1">
      <selection activeCell="P2" sqref="P2"/>
    </sheetView>
  </sheetViews>
  <sheetFormatPr defaultColWidth="9.140625" defaultRowHeight="15"/>
  <cols>
    <col min="2" max="2" width="9.00390625" style="0" customWidth="1"/>
    <col min="3" max="3" width="57.57421875" style="0" customWidth="1"/>
    <col min="4" max="4" width="12.140625" style="0" customWidth="1"/>
    <col min="5" max="5" width="5.57421875" style="0" customWidth="1"/>
    <col min="6" max="6" width="4.421875" style="0" customWidth="1"/>
    <col min="7" max="14" width="4.28125" style="0" customWidth="1"/>
    <col min="15" max="16" width="16.7109375" style="0" customWidth="1"/>
    <col min="17" max="17" width="25.421875" style="0" hidden="1" customWidth="1"/>
    <col min="18" max="18" width="16.00390625" style="0" hidden="1" customWidth="1"/>
    <col min="19" max="19" width="17.57421875" style="0" hidden="1" customWidth="1"/>
  </cols>
  <sheetData>
    <row r="1" spans="1:16" ht="60" thickBot="1">
      <c r="A1" s="1" t="s">
        <v>0</v>
      </c>
      <c r="B1" s="2" t="s">
        <v>1</v>
      </c>
      <c r="C1" s="3" t="s">
        <v>2</v>
      </c>
      <c r="D1" s="4"/>
      <c r="E1" s="33"/>
      <c r="F1" s="33"/>
      <c r="G1" s="5"/>
      <c r="H1" s="6" t="s">
        <v>3</v>
      </c>
      <c r="I1" s="6"/>
      <c r="J1" s="6"/>
      <c r="K1" s="6"/>
      <c r="L1" s="6"/>
      <c r="M1" s="6"/>
      <c r="N1" s="6"/>
      <c r="O1" s="7" t="s">
        <v>4</v>
      </c>
      <c r="P1" s="42" t="str">
        <f>'Девочки Лето'!U1</f>
        <v>Цена по
 курсу 65 руб</v>
      </c>
    </row>
    <row r="2" spans="1:16" ht="15.75" thickBot="1">
      <c r="A2" s="8" t="s">
        <v>6</v>
      </c>
      <c r="B2" s="11"/>
      <c r="C2" s="9"/>
      <c r="D2" s="9"/>
      <c r="E2" s="10"/>
      <c r="F2" s="10"/>
      <c r="G2" s="10"/>
      <c r="H2" s="9"/>
      <c r="I2" s="9"/>
      <c r="J2" s="9"/>
      <c r="K2" s="9"/>
      <c r="L2" s="9"/>
      <c r="M2" s="9"/>
      <c r="N2" s="9"/>
      <c r="O2" s="99"/>
      <c r="P2" s="11"/>
    </row>
    <row r="3" spans="1:16" ht="19.5" customHeight="1" thickBot="1">
      <c r="A3" s="12"/>
      <c r="B3" s="31"/>
      <c r="C3" s="13"/>
      <c r="D3" s="14" t="s">
        <v>5</v>
      </c>
      <c r="E3" s="34"/>
      <c r="F3" s="34"/>
      <c r="G3" s="15"/>
      <c r="H3" s="16"/>
      <c r="I3" s="16"/>
      <c r="J3" s="16">
        <v>21</v>
      </c>
      <c r="K3" s="16">
        <v>22</v>
      </c>
      <c r="L3" s="16">
        <v>23</v>
      </c>
      <c r="M3" s="16">
        <v>24</v>
      </c>
      <c r="N3" s="16">
        <v>25</v>
      </c>
      <c r="O3" s="17"/>
      <c r="P3" s="17"/>
    </row>
    <row r="4" spans="1:19" ht="19.5" customHeight="1" thickBot="1">
      <c r="A4" s="171">
        <v>231</v>
      </c>
      <c r="B4" s="87" t="s">
        <v>98</v>
      </c>
      <c r="C4" s="13" t="s">
        <v>430</v>
      </c>
      <c r="D4" s="19" t="s">
        <v>7</v>
      </c>
      <c r="E4" s="29"/>
      <c r="F4" s="35"/>
      <c r="G4" s="20"/>
      <c r="H4" s="21"/>
      <c r="I4" s="21"/>
      <c r="J4" s="21">
        <v>13.5</v>
      </c>
      <c r="K4" s="25">
        <v>14</v>
      </c>
      <c r="L4" s="25">
        <v>15</v>
      </c>
      <c r="M4" s="25">
        <v>15.5</v>
      </c>
      <c r="N4" s="25">
        <v>16</v>
      </c>
      <c r="O4" s="28" t="s">
        <v>431</v>
      </c>
      <c r="P4" s="46">
        <f>VLOOKUP(A4,Лист1!$B$1:$C$240,2,FALSE)</f>
        <v>1102.57308</v>
      </c>
      <c r="Q4" t="str">
        <f>CONCATENATE(D4," ",,E4," ",F4," ",G4," ",H4," ",I4," ",J4," ",K4," ",L4," ",M4," ",N4)</f>
        <v>Длина стельки      13,5 14 15 15,5 16</v>
      </c>
      <c r="R4" t="str">
        <f>CONCATENATE("Размеры"," ",E3," ",F3," ",G3," ",H3," ",I3," ",J3," ",K3," ",L3," ",M3," ",N3)</f>
        <v>Размеры      21 22 23 24 25</v>
      </c>
      <c r="S4" t="str">
        <f>CONCATENATE("Цвет"," ",O4," ","Цена по курсу 58 руб"," ",P4,"руб")</f>
        <v>Цвет розовый с серым Цена по курсу 58 руб 1102,57308руб</v>
      </c>
    </row>
    <row r="5" spans="1:16" ht="19.5" customHeight="1" thickBot="1">
      <c r="A5" s="171"/>
      <c r="B5" s="87"/>
      <c r="C5" s="13"/>
      <c r="D5" s="14" t="s">
        <v>5</v>
      </c>
      <c r="E5" s="34"/>
      <c r="F5" s="34"/>
      <c r="G5" s="15"/>
      <c r="H5" s="16"/>
      <c r="I5" s="16"/>
      <c r="J5" s="16"/>
      <c r="K5" s="16">
        <v>22</v>
      </c>
      <c r="L5" s="16">
        <v>23</v>
      </c>
      <c r="M5" s="16">
        <v>24</v>
      </c>
      <c r="N5" s="16">
        <v>25</v>
      </c>
      <c r="O5" s="17"/>
      <c r="P5" s="17"/>
    </row>
    <row r="6" spans="1:19" ht="19.5" customHeight="1" thickBot="1">
      <c r="A6" s="171">
        <v>232</v>
      </c>
      <c r="B6" s="87" t="s">
        <v>98</v>
      </c>
      <c r="C6" s="13" t="s">
        <v>432</v>
      </c>
      <c r="D6" s="19" t="s">
        <v>7</v>
      </c>
      <c r="E6" s="29"/>
      <c r="F6" s="35"/>
      <c r="G6" s="20"/>
      <c r="H6" s="21"/>
      <c r="I6" s="21"/>
      <c r="J6" s="21"/>
      <c r="K6" s="25">
        <v>14</v>
      </c>
      <c r="L6" s="25">
        <v>14.5</v>
      </c>
      <c r="M6" s="25">
        <v>15.5</v>
      </c>
      <c r="N6" s="25">
        <v>16.5</v>
      </c>
      <c r="O6" s="28" t="s">
        <v>27</v>
      </c>
      <c r="P6" s="46">
        <f>VLOOKUP(A6,Лист1!$B$1:$C$240,2,FALSE)</f>
        <v>1345.59828</v>
      </c>
      <c r="Q6" t="str">
        <f>CONCATENATE(D6," ",,E6," ",F6," ",G6," ",H6," ",I6," ",J6," ",K6," ",L6," ",M6," ",N6)</f>
        <v>Длина стельки       14 14,5 15,5 16,5</v>
      </c>
      <c r="R6" t="str">
        <f>CONCATENATE("Размеры"," ",E5," ",F5," ",G5," ",H5," ",I5," ",J5," ",K5," ",L5," ",M5," ",N5)</f>
        <v>Размеры       22 23 24 25</v>
      </c>
      <c r="S6" t="str">
        <f>CONCATENATE("Цвет"," ",O6," ","Цена по курсу 58 руб"," ",P6,"руб")</f>
        <v>Цвет розовый Цена по курсу 58 руб 1345,59828руб</v>
      </c>
    </row>
    <row r="7" spans="1:16" ht="19.5" customHeight="1" thickBot="1">
      <c r="A7" s="171"/>
      <c r="B7" s="87"/>
      <c r="C7" s="13"/>
      <c r="D7" s="14" t="s">
        <v>5</v>
      </c>
      <c r="E7" s="34"/>
      <c r="F7" s="34"/>
      <c r="G7" s="15"/>
      <c r="H7" s="16"/>
      <c r="I7" s="16"/>
      <c r="J7" s="16"/>
      <c r="K7" s="16">
        <v>22</v>
      </c>
      <c r="L7" s="16">
        <v>23</v>
      </c>
      <c r="M7" s="16">
        <v>24</v>
      </c>
      <c r="N7" s="16">
        <v>25</v>
      </c>
      <c r="O7" s="17"/>
      <c r="P7" s="17"/>
    </row>
    <row r="8" spans="1:19" ht="19.5" customHeight="1" thickBot="1">
      <c r="A8" s="171">
        <v>237</v>
      </c>
      <c r="B8" s="87" t="s">
        <v>98</v>
      </c>
      <c r="C8" s="13" t="s">
        <v>415</v>
      </c>
      <c r="D8" s="19" t="s">
        <v>7</v>
      </c>
      <c r="E8" s="29"/>
      <c r="F8" s="35"/>
      <c r="G8" s="20"/>
      <c r="H8" s="21"/>
      <c r="I8" s="21"/>
      <c r="J8" s="21"/>
      <c r="K8" s="25">
        <v>14</v>
      </c>
      <c r="L8" s="25">
        <v>14.5</v>
      </c>
      <c r="M8" s="25">
        <v>15</v>
      </c>
      <c r="N8" s="25">
        <v>16</v>
      </c>
      <c r="O8" s="28" t="s">
        <v>91</v>
      </c>
      <c r="P8" s="46">
        <f>VLOOKUP(A8,Лист1!$B$1:$C$240,2,FALSE)</f>
        <v>1345.59828</v>
      </c>
      <c r="Q8" t="str">
        <f>CONCATENATE(D8," ",,E8," ",F8," ",G8," ",H8," ",I8," ",J8," ",K8," ",L8," ",M8," ",N8)</f>
        <v>Длина стельки       14 14,5 15 16</v>
      </c>
      <c r="R8" t="str">
        <f>CONCATENATE("Размеры"," ",E7," ",F7," ",G7," ",H7," ",I7," ",J7," ",K7," ",L7," ",M7," ",N7)</f>
        <v>Размеры       22 23 24 25</v>
      </c>
      <c r="S8" t="str">
        <f>CONCATENATE("Цвет"," ",O8," ","Цена по курсу 58 руб"," ",P8,"руб")</f>
        <v>Цвет черный Цена по курсу 58 руб 1345,59828руб</v>
      </c>
    </row>
    <row r="9" spans="1:16" ht="19.5" customHeight="1" thickBot="1">
      <c r="A9" s="171"/>
      <c r="B9" s="87"/>
      <c r="C9" s="13"/>
      <c r="D9" s="14" t="s">
        <v>5</v>
      </c>
      <c r="E9" s="34"/>
      <c r="F9" s="34"/>
      <c r="G9" s="15"/>
      <c r="H9" s="16"/>
      <c r="I9" s="16"/>
      <c r="J9" s="16"/>
      <c r="K9" s="16"/>
      <c r="L9" s="16">
        <v>23</v>
      </c>
      <c r="M9" s="16">
        <v>24</v>
      </c>
      <c r="N9" s="16">
        <v>25</v>
      </c>
      <c r="O9" s="17"/>
      <c r="P9" s="17"/>
    </row>
    <row r="10" spans="1:19" ht="19.5" customHeight="1" thickBot="1">
      <c r="A10" s="171">
        <v>238</v>
      </c>
      <c r="B10" s="87" t="s">
        <v>98</v>
      </c>
      <c r="C10" s="13" t="s">
        <v>417</v>
      </c>
      <c r="D10" s="19" t="s">
        <v>7</v>
      </c>
      <c r="E10" s="29"/>
      <c r="F10" s="35"/>
      <c r="G10" s="20"/>
      <c r="H10" s="21"/>
      <c r="I10" s="21"/>
      <c r="J10" s="21"/>
      <c r="K10" s="25"/>
      <c r="L10" s="25">
        <v>14.5</v>
      </c>
      <c r="M10" s="25">
        <v>15</v>
      </c>
      <c r="N10" s="25">
        <v>16</v>
      </c>
      <c r="O10" s="28" t="s">
        <v>188</v>
      </c>
      <c r="P10" s="46">
        <f>VLOOKUP(A10,Лист1!$B$1:$C$240,2,FALSE)</f>
        <v>1588.62348</v>
      </c>
      <c r="Q10" t="str">
        <f>CONCATENATE(D10," ",,E10," ",F10," ",G10," ",H10," ",I10," ",J10," ",K10," ",L10," ",M10," ",N10)</f>
        <v>Длина стельки        14,5 15 16</v>
      </c>
      <c r="R10" t="str">
        <f>CONCATENATE("Размеры"," ",E9," ",F9," ",G9," ",H9," ",I9," ",J9," ",K9," ",L9," ",M9," ",N9)</f>
        <v>Размеры        23 24 25</v>
      </c>
      <c r="S10" t="str">
        <f>CONCATENATE("Цвет"," ",O10," ","Цена по курсу 58 руб"," ",P10,"руб")</f>
        <v>Цвет черный, темно-синий Цена по курсу 58 руб 1588,62348руб</v>
      </c>
    </row>
    <row r="11" spans="1:16" ht="19.5" customHeight="1" thickBot="1">
      <c r="A11" s="171"/>
      <c r="B11" s="87"/>
      <c r="C11" s="13"/>
      <c r="D11" s="14" t="s">
        <v>5</v>
      </c>
      <c r="E11" s="34"/>
      <c r="F11" s="34"/>
      <c r="G11" s="15"/>
      <c r="H11" s="16"/>
      <c r="I11" s="16"/>
      <c r="J11" s="16"/>
      <c r="K11" s="16"/>
      <c r="L11" s="16">
        <v>23</v>
      </c>
      <c r="M11" s="16">
        <v>24</v>
      </c>
      <c r="N11" s="16">
        <v>25</v>
      </c>
      <c r="O11" s="17"/>
      <c r="P11" s="17"/>
    </row>
    <row r="12" spans="1:19" ht="19.5" customHeight="1" thickBot="1">
      <c r="A12" s="171">
        <v>242</v>
      </c>
      <c r="B12" s="87" t="s">
        <v>98</v>
      </c>
      <c r="C12" s="13" t="s">
        <v>417</v>
      </c>
      <c r="D12" s="19" t="s">
        <v>7</v>
      </c>
      <c r="E12" s="29"/>
      <c r="F12" s="35"/>
      <c r="G12" s="20"/>
      <c r="H12" s="21"/>
      <c r="I12" s="21"/>
      <c r="J12" s="21"/>
      <c r="K12" s="25"/>
      <c r="L12" s="25">
        <v>14.5</v>
      </c>
      <c r="M12" s="25">
        <v>15.5</v>
      </c>
      <c r="N12" s="25">
        <v>16</v>
      </c>
      <c r="O12" s="28" t="s">
        <v>91</v>
      </c>
      <c r="P12" s="46">
        <f>VLOOKUP(A12,Лист1!$B$1:$C$240,2,FALSE)</f>
        <v>1588.62348</v>
      </c>
      <c r="Q12" t="str">
        <f>CONCATENATE(D12," ",,E12," ",F12," ",G12," ",H12," ",I12," ",J12," ",K12," ",L12," ",M12," ",N12)</f>
        <v>Длина стельки        14,5 15,5 16</v>
      </c>
      <c r="R12" t="str">
        <f>CONCATENATE("Размеры"," ",E11," ",F11," ",G11," ",H11," ",I11," ",J11," ",K11," ",L11," ",M11," ",N11)</f>
        <v>Размеры        23 24 25</v>
      </c>
      <c r="S12" t="str">
        <f>CONCATENATE("Цвет"," ",O12," ","Цена по курсу 58 руб"," ",P12,"руб")</f>
        <v>Цвет черный Цена по курсу 58 руб 1588,62348руб</v>
      </c>
    </row>
    <row r="13" spans="1:16" ht="14.25" customHeight="1" thickBot="1">
      <c r="A13" s="171"/>
      <c r="B13" s="31"/>
      <c r="C13" s="13"/>
      <c r="D13" s="14" t="s">
        <v>5</v>
      </c>
      <c r="E13" s="34"/>
      <c r="F13" s="34"/>
      <c r="G13" s="15"/>
      <c r="H13" s="16"/>
      <c r="I13" s="16"/>
      <c r="J13" s="16"/>
      <c r="K13" s="16"/>
      <c r="L13" s="16">
        <v>23</v>
      </c>
      <c r="M13" s="16">
        <v>24</v>
      </c>
      <c r="N13" s="16">
        <v>25</v>
      </c>
      <c r="O13" s="17"/>
      <c r="P13" s="17"/>
    </row>
    <row r="14" spans="1:19" ht="14.25" customHeight="1" thickBot="1">
      <c r="A14" s="171">
        <v>254</v>
      </c>
      <c r="B14" s="170" t="s">
        <v>98</v>
      </c>
      <c r="C14" s="169" t="s">
        <v>441</v>
      </c>
      <c r="D14" s="19" t="s">
        <v>7</v>
      </c>
      <c r="E14" s="25"/>
      <c r="F14" s="36"/>
      <c r="G14" s="20"/>
      <c r="H14" s="21"/>
      <c r="I14" s="21"/>
      <c r="J14" s="21"/>
      <c r="K14" s="25"/>
      <c r="L14" s="25">
        <v>14.5</v>
      </c>
      <c r="M14" s="25">
        <v>15.5</v>
      </c>
      <c r="N14" s="25">
        <v>16</v>
      </c>
      <c r="O14" s="28" t="s">
        <v>442</v>
      </c>
      <c r="P14" s="46">
        <f>VLOOKUP(A14,Лист1!$B$1:$C$240,2,FALSE)</f>
        <v>1187.6319</v>
      </c>
      <c r="Q14" t="str">
        <f>CONCATENATE(D14," ",,E14," ",F14," ",G14," ",H14," ",I14," ",J14," ",K14," ",L14," ",M14," ",N14)</f>
        <v>Длина стельки        14,5 15,5 16</v>
      </c>
      <c r="R14" t="str">
        <f>CONCATENATE("Размеры"," ",E13," ",F13," ",G13," ",H13," ",I13," ",J13," ",K13," ",L13," ",M13," ",N13)</f>
        <v>Размеры        23 24 25</v>
      </c>
      <c r="S14" t="str">
        <f>CONCATENATE("Цвет"," ",O14," ","Цена по курсу 58 руб"," ",P14,"руб")</f>
        <v>Цвет серый, коричневый Цена по курсу 58 руб 1187,6319руб</v>
      </c>
    </row>
    <row r="15" spans="1:16" ht="19.5" customHeight="1" thickBot="1">
      <c r="A15" s="12"/>
      <c r="B15" s="87"/>
      <c r="C15" s="13"/>
      <c r="D15" s="14" t="s">
        <v>5</v>
      </c>
      <c r="E15" s="34"/>
      <c r="F15" s="34"/>
      <c r="G15" s="15"/>
      <c r="H15" s="16"/>
      <c r="I15" s="16"/>
      <c r="J15" s="16"/>
      <c r="K15" s="16">
        <v>22</v>
      </c>
      <c r="L15" s="16">
        <v>23</v>
      </c>
      <c r="M15" s="16">
        <v>24</v>
      </c>
      <c r="N15" s="16">
        <v>25</v>
      </c>
      <c r="O15" s="17"/>
      <c r="P15" s="17"/>
    </row>
    <row r="16" spans="1:19" ht="19.5" customHeight="1" thickBot="1">
      <c r="A16" s="171">
        <v>258</v>
      </c>
      <c r="B16" s="170" t="s">
        <v>443</v>
      </c>
      <c r="C16" s="169" t="s">
        <v>444</v>
      </c>
      <c r="D16" s="19" t="s">
        <v>7</v>
      </c>
      <c r="E16" s="29"/>
      <c r="F16" s="35"/>
      <c r="G16" s="20"/>
      <c r="H16" s="21"/>
      <c r="I16" s="21"/>
      <c r="J16" s="21"/>
      <c r="K16" s="25">
        <v>13.9</v>
      </c>
      <c r="L16" s="25">
        <v>14.5</v>
      </c>
      <c r="M16" s="25">
        <v>15.1</v>
      </c>
      <c r="N16" s="25">
        <v>15.9</v>
      </c>
      <c r="O16" s="28" t="s">
        <v>445</v>
      </c>
      <c r="P16" s="46">
        <f>VLOOKUP(A16,Лист1!$B$1:$C$240,2,FALSE)</f>
        <v>2366.30412</v>
      </c>
      <c r="Q16" t="str">
        <f>CONCATENATE(D16," ",,E16," ",F16," ",G16," ",H16," ",I16," ",J16," ",K16," ",L16," ",M16," ",N16)</f>
        <v>Длина стельки       13,9 14,5 15,1 15,9</v>
      </c>
      <c r="R16" t="str">
        <f>CONCATENATE("Размеры"," ",E15," ",F15," ",G15," ",H15," ",I15," ",J15," ",K15," ",L15," ",M15," ",N15)</f>
        <v>Размеры       22 23 24 25</v>
      </c>
      <c r="S16" t="str">
        <f>CONCATENATE("Цвет"," ",O16," ","Цена по курсу 58 руб"," ",P16,"руб")</f>
        <v>Цвет бежевый, фиолетовый Цена по курсу 58 руб 2366,30412руб</v>
      </c>
    </row>
    <row r="45" ht="15">
      <c r="Q45" s="18"/>
    </row>
    <row r="47" ht="15">
      <c r="Q47" s="18"/>
    </row>
    <row r="49" ht="15">
      <c r="Q49" s="18"/>
    </row>
    <row r="51" ht="15">
      <c r="Q51" s="18"/>
    </row>
    <row r="53" ht="15">
      <c r="Q53" s="18"/>
    </row>
    <row r="55" ht="15">
      <c r="Q55" s="18"/>
    </row>
    <row r="57" ht="15">
      <c r="Q57" s="101"/>
    </row>
    <row r="61" spans="17:20" ht="15">
      <c r="Q61" s="109"/>
      <c r="R61" s="109"/>
      <c r="S61" s="109"/>
      <c r="T61" s="110"/>
    </row>
    <row r="62" spans="17:20" ht="15">
      <c r="Q62" s="109"/>
      <c r="R62" s="109"/>
      <c r="S62" s="109"/>
      <c r="T62" s="110"/>
    </row>
    <row r="63" spans="17:20" ht="15">
      <c r="Q63" s="109"/>
      <c r="R63" s="109"/>
      <c r="S63" s="109"/>
      <c r="T63" s="110"/>
    </row>
    <row r="64" spans="17:20" ht="15">
      <c r="Q64" s="109"/>
      <c r="R64" s="109"/>
      <c r="S64" s="109"/>
      <c r="T64" s="110"/>
    </row>
    <row r="65" spans="17:20" ht="15">
      <c r="Q65" s="109"/>
      <c r="R65" s="109"/>
      <c r="S65" s="109"/>
      <c r="T65" s="110"/>
    </row>
    <row r="66" spans="17:20" ht="15">
      <c r="Q66" s="109"/>
      <c r="R66" s="109"/>
      <c r="S66" s="109"/>
      <c r="T66" s="110"/>
    </row>
  </sheetData>
  <sheetProtection/>
  <autoFilter ref="A1:T66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Y144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U12" sqref="U12"/>
    </sheetView>
  </sheetViews>
  <sheetFormatPr defaultColWidth="9.140625" defaultRowHeight="15"/>
  <cols>
    <col min="1" max="1" width="8.57421875" style="0" customWidth="1"/>
    <col min="3" max="3" width="53.421875" style="0" customWidth="1"/>
    <col min="4" max="4" width="13.140625" style="0" customWidth="1"/>
    <col min="5" max="19" width="3.8515625" style="0" customWidth="1"/>
    <col min="20" max="20" width="23.00390625" style="0" customWidth="1"/>
    <col min="21" max="21" width="14.28125" style="0" customWidth="1"/>
    <col min="22" max="22" width="16.57421875" style="0" hidden="1" customWidth="1"/>
    <col min="23" max="23" width="28.8515625" style="0" hidden="1" customWidth="1"/>
    <col min="24" max="24" width="9.140625" style="0" hidden="1" customWidth="1"/>
  </cols>
  <sheetData>
    <row r="1" spans="1:21" ht="60" thickBot="1">
      <c r="A1" s="1" t="s">
        <v>0</v>
      </c>
      <c r="B1" s="2" t="s">
        <v>1</v>
      </c>
      <c r="C1" s="3" t="s">
        <v>2</v>
      </c>
      <c r="D1" s="4"/>
      <c r="E1" s="5"/>
      <c r="F1" s="6" t="s">
        <v>3</v>
      </c>
      <c r="G1" s="6"/>
      <c r="H1" s="6"/>
      <c r="I1" s="6"/>
      <c r="J1" s="6"/>
      <c r="K1" s="6"/>
      <c r="L1" s="6"/>
      <c r="M1" s="6"/>
      <c r="N1" s="6"/>
      <c r="O1" s="6"/>
      <c r="P1" s="6"/>
      <c r="Q1" s="26"/>
      <c r="R1" s="26"/>
      <c r="S1" s="26"/>
      <c r="T1" s="7" t="s">
        <v>4</v>
      </c>
      <c r="U1" s="42" t="str">
        <f>'Малыш-Зима'!P1</f>
        <v>Цена по
 курсу 65 руб</v>
      </c>
    </row>
    <row r="2" spans="1:21" ht="15.75" thickBot="1">
      <c r="A2" s="8" t="s">
        <v>24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  <c r="R2" s="11"/>
      <c r="S2" s="11"/>
      <c r="T2" s="11"/>
      <c r="U2" s="11"/>
    </row>
    <row r="3" spans="1:21" ht="15.75" customHeight="1" thickBot="1">
      <c r="A3" s="12"/>
      <c r="B3" s="27"/>
      <c r="C3" s="13"/>
      <c r="D3" s="14" t="s">
        <v>5</v>
      </c>
      <c r="E3" s="34"/>
      <c r="F3" s="34"/>
      <c r="G3" s="15"/>
      <c r="H3" s="16"/>
      <c r="I3" s="16"/>
      <c r="J3" s="16"/>
      <c r="K3" s="15">
        <v>22</v>
      </c>
      <c r="L3" s="16">
        <v>23</v>
      </c>
      <c r="M3" s="16">
        <v>24</v>
      </c>
      <c r="N3" s="16">
        <v>25</v>
      </c>
      <c r="O3" s="16">
        <v>26</v>
      </c>
      <c r="P3" s="16"/>
      <c r="Q3" s="16"/>
      <c r="R3" s="16"/>
      <c r="S3" s="16"/>
      <c r="T3" s="17"/>
      <c r="U3" s="17"/>
    </row>
    <row r="4" spans="1:24" ht="15.75" customHeight="1" thickBot="1">
      <c r="A4" s="134">
        <v>50</v>
      </c>
      <c r="B4" s="135"/>
      <c r="C4" s="131" t="s">
        <v>25</v>
      </c>
      <c r="D4" s="19" t="s">
        <v>7</v>
      </c>
      <c r="E4" s="39"/>
      <c r="F4" s="39"/>
      <c r="G4" s="39"/>
      <c r="H4" s="39"/>
      <c r="I4" s="39"/>
      <c r="J4" s="39"/>
      <c r="K4" s="40">
        <v>13.5</v>
      </c>
      <c r="L4" s="39">
        <v>14</v>
      </c>
      <c r="M4" s="39">
        <v>14.5</v>
      </c>
      <c r="N4" s="39">
        <v>15</v>
      </c>
      <c r="O4" s="41">
        <v>15.5</v>
      </c>
      <c r="P4" s="41"/>
      <c r="Q4" s="41"/>
      <c r="R4" s="41"/>
      <c r="S4" s="41"/>
      <c r="T4" s="28" t="s">
        <v>67</v>
      </c>
      <c r="U4" s="46">
        <f>VLOOKUP(A4,Лист1!$B$1:$C$66,2,FALSE)</f>
        <v>660.6073</v>
      </c>
      <c r="V4" t="str">
        <f>CONCATENATE(D4," ",E4," ",F4," ",G4," ",H4," ",I4," ",J4," ",K4," ",L4," ",M4," ",N4," ",O4," ",P4," ",Q4," ",R4)</f>
        <v>Длина стельки       13,5 14 14,5 15 15,5   </v>
      </c>
      <c r="W4" t="str">
        <f>CONCATENATE("Размеры"," ",E3," ",F3," ",G3," ",H3," ",I3," ",J3," ",K3," ",L3," ",M3," ",N3," ",O3," ",P3," ",Q3," ",R3,S3)</f>
        <v>Размеры       22 23 24 25 26   </v>
      </c>
      <c r="X4" t="str">
        <f>CONCATENATE("Цвет"," ",T4," ","Цена по курсу 58 руб"," ",U4,"руб")</f>
        <v>Цвет синий Цена по курсу 58 руб 660,6073руб</v>
      </c>
    </row>
    <row r="5" spans="1:21" ht="15.75" customHeight="1" thickBot="1">
      <c r="A5" s="134"/>
      <c r="B5" s="135"/>
      <c r="C5" s="131"/>
      <c r="D5" s="14" t="s">
        <v>5</v>
      </c>
      <c r="E5" s="16"/>
      <c r="F5" s="15"/>
      <c r="G5" s="16"/>
      <c r="H5" s="15"/>
      <c r="I5" s="16"/>
      <c r="J5" s="15"/>
      <c r="K5" s="15">
        <v>22</v>
      </c>
      <c r="L5" s="16">
        <v>23</v>
      </c>
      <c r="M5" s="15">
        <v>24</v>
      </c>
      <c r="N5" s="16">
        <v>25</v>
      </c>
      <c r="O5" s="15">
        <v>26</v>
      </c>
      <c r="P5" s="16">
        <v>27</v>
      </c>
      <c r="Q5" s="15">
        <v>28</v>
      </c>
      <c r="R5" s="16">
        <v>29</v>
      </c>
      <c r="S5" s="15">
        <v>30</v>
      </c>
      <c r="T5" s="17"/>
      <c r="U5" s="17"/>
    </row>
    <row r="6" spans="1:24" ht="15.75" customHeight="1" thickBot="1">
      <c r="A6" s="134">
        <v>51</v>
      </c>
      <c r="B6" s="135"/>
      <c r="C6" s="131" t="s">
        <v>25</v>
      </c>
      <c r="D6" s="19" t="s">
        <v>7</v>
      </c>
      <c r="E6" s="39"/>
      <c r="F6" s="39"/>
      <c r="G6" s="39"/>
      <c r="H6" s="39"/>
      <c r="I6" s="39"/>
      <c r="J6" s="39"/>
      <c r="K6" s="40">
        <v>13.5</v>
      </c>
      <c r="L6" s="39">
        <v>14</v>
      </c>
      <c r="M6" s="39">
        <v>14.5</v>
      </c>
      <c r="N6" s="39">
        <v>15</v>
      </c>
      <c r="O6" s="41">
        <v>15.5</v>
      </c>
      <c r="P6" s="41">
        <v>16</v>
      </c>
      <c r="Q6" s="41">
        <v>16.5</v>
      </c>
      <c r="R6" s="41">
        <v>17</v>
      </c>
      <c r="S6" s="41">
        <v>17.5</v>
      </c>
      <c r="T6" s="28" t="s">
        <v>30</v>
      </c>
      <c r="U6" s="46">
        <f>VLOOKUP(A6,Лист1!$B$1:$C$66,2,FALSE)</f>
        <v>660.6073</v>
      </c>
      <c r="V6" t="str">
        <f>CONCATENATE(D6," ",E6," ",F6," ",G6," ",H6," ",I6," ",J6," ",K6," ",L6," ",M6," ",N6," ",O6," ",P6," ",Q6," ",R6)</f>
        <v>Длина стельки       13,5 14 14,5 15 15,5 16 16,5 17</v>
      </c>
      <c r="W6" t="str">
        <f>CONCATENATE("Размеры"," ",E5," ",F5," ",G5," ",H5," ",I5," ",J5," ",K5," ",L5," ",M5," ",N5," ",O5," ",P5," ",Q5," ",R5,S5)</f>
        <v>Размеры       22 23 24 25 26 27 28 2930</v>
      </c>
      <c r="X6" t="str">
        <f>CONCATENATE("Цвет"," ",T6," ","Цена по курсу 58 руб"," ",U6,"руб")</f>
        <v>Цвет фиолетовый,синий,черный Цена по курсу 58 руб 660,6073руб</v>
      </c>
    </row>
    <row r="7" spans="1:21" ht="15.75" customHeight="1" thickBot="1">
      <c r="A7" s="134"/>
      <c r="B7" s="132"/>
      <c r="C7" s="131"/>
      <c r="D7" s="14" t="s">
        <v>5</v>
      </c>
      <c r="E7" s="34"/>
      <c r="F7" s="34"/>
      <c r="G7" s="15"/>
      <c r="H7" s="16"/>
      <c r="I7" s="16"/>
      <c r="J7" s="16">
        <v>21</v>
      </c>
      <c r="K7" s="16">
        <v>22</v>
      </c>
      <c r="L7" s="16">
        <v>23</v>
      </c>
      <c r="M7" s="16">
        <v>24</v>
      </c>
      <c r="N7" s="16">
        <v>25</v>
      </c>
      <c r="O7" s="16"/>
      <c r="P7" s="16"/>
      <c r="Q7" s="16"/>
      <c r="R7" s="16"/>
      <c r="S7" s="16"/>
      <c r="T7" s="17"/>
      <c r="U7" s="17"/>
    </row>
    <row r="8" spans="1:24" ht="15.75" customHeight="1" thickBot="1">
      <c r="A8" s="134">
        <v>144</v>
      </c>
      <c r="B8" s="135">
        <v>1217</v>
      </c>
      <c r="C8" s="131" t="s">
        <v>66</v>
      </c>
      <c r="D8" s="19" t="s">
        <v>7</v>
      </c>
      <c r="E8" s="39"/>
      <c r="F8" s="39"/>
      <c r="G8" s="39"/>
      <c r="H8" s="39"/>
      <c r="I8" s="39"/>
      <c r="J8" s="39">
        <v>13</v>
      </c>
      <c r="K8" s="40">
        <v>13.4</v>
      </c>
      <c r="L8" s="39">
        <v>13.8</v>
      </c>
      <c r="M8" s="39">
        <v>14.2</v>
      </c>
      <c r="N8" s="39">
        <v>14.6</v>
      </c>
      <c r="O8" s="41"/>
      <c r="P8" s="41"/>
      <c r="Q8" s="41"/>
      <c r="R8" s="41"/>
      <c r="S8" s="41"/>
      <c r="T8" s="28" t="s">
        <v>109</v>
      </c>
      <c r="U8" s="46">
        <f>VLOOKUP(A8,Лист1!$B$1:$C$66,2,FALSE)</f>
        <v>474.948818</v>
      </c>
      <c r="V8" t="str">
        <f>CONCATENATE(D8," ",E8," ",F8," ",G8," ",H8," ",I8," ",J8," ",K8," ",L8," ",M8," ",N8," ",O8," ",P8," ",Q8," ",R8)</f>
        <v>Длина стельки      13 13,4 13,8 14,2 14,6    </v>
      </c>
      <c r="W8" t="str">
        <f>CONCATENATE("Размеры"," ",E7," ",F7," ",G7," ",H7," ",I7," ",J7," ",K7," ",L7," ",M7," ",N7," ",O7," ",P7," ",Q7," ",R7,S7)</f>
        <v>Размеры      21 22 23 24 25    </v>
      </c>
      <c r="X8" t="str">
        <f>CONCATENATE("Цвет"," ",T8," ","Цена по курсу 58 руб"," ",U8,"руб")</f>
        <v>Цвет голубой, голубой с оранж полосками Цена по курсу 58 руб 474,948818руб</v>
      </c>
    </row>
    <row r="9" spans="1:21" ht="15.75" customHeight="1" thickBot="1">
      <c r="A9" s="134"/>
      <c r="B9" s="132"/>
      <c r="C9" s="131"/>
      <c r="D9" s="14" t="s">
        <v>5</v>
      </c>
      <c r="E9" s="34">
        <v>16</v>
      </c>
      <c r="F9" s="34">
        <v>17</v>
      </c>
      <c r="G9" s="15">
        <v>18</v>
      </c>
      <c r="H9" s="16">
        <v>19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</row>
    <row r="10" spans="1:24" ht="15.75" customHeight="1" thickBot="1">
      <c r="A10" s="134">
        <v>145</v>
      </c>
      <c r="B10" s="132">
        <v>206</v>
      </c>
      <c r="C10" s="131" t="s">
        <v>66</v>
      </c>
      <c r="D10" s="19" t="s">
        <v>7</v>
      </c>
      <c r="E10" s="39">
        <v>11.5</v>
      </c>
      <c r="F10" s="39">
        <v>12</v>
      </c>
      <c r="G10" s="39">
        <v>12.5</v>
      </c>
      <c r="H10" s="39">
        <v>13</v>
      </c>
      <c r="I10" s="39"/>
      <c r="J10" s="39"/>
      <c r="K10" s="40"/>
      <c r="L10" s="39"/>
      <c r="M10" s="39"/>
      <c r="N10" s="39"/>
      <c r="O10" s="25"/>
      <c r="P10" s="25"/>
      <c r="Q10" s="25"/>
      <c r="R10" s="25"/>
      <c r="S10" s="25"/>
      <c r="T10" s="28" t="s">
        <v>67</v>
      </c>
      <c r="U10" s="46">
        <f>VLOOKUP(A10,Лист1!$B$1:$C$66,2,FALSE)</f>
        <v>436.7080880000001</v>
      </c>
      <c r="V10" t="str">
        <f>CONCATENATE(D10," ",E10," ",F10," ",G10," ",H10," ",I10," ",J10," ",K10," ",L10," ",M10," ",N10," ",O10," ",P10," ",Q10," ",R10)</f>
        <v>Длина стельки 11,5 12 12,5 13          </v>
      </c>
      <c r="W10" t="str">
        <f>CONCATENATE("Размеры"," ",E9," ",F9," ",G9," ",H9," ",I9," ",J9," ",K9," ",L9," ",M9," ",N9," ",O9," ",P9," ",Q9," ",R9,S9)</f>
        <v>Размеры 16 17 18 19          </v>
      </c>
      <c r="X10" t="str">
        <f>CONCATENATE("Цвет"," ",T10," ","Цена по курсу 58 руб"," ",U10,"руб")</f>
        <v>Цвет синий Цена по курсу 58 руб 436,708088руб</v>
      </c>
    </row>
    <row r="11" spans="1:21" ht="15.75" customHeight="1" thickBot="1">
      <c r="A11" s="134"/>
      <c r="B11" s="132"/>
      <c r="C11" s="131"/>
      <c r="D11" s="14" t="s">
        <v>5</v>
      </c>
      <c r="E11" s="34">
        <v>16</v>
      </c>
      <c r="F11" s="34">
        <v>17</v>
      </c>
      <c r="G11" s="15">
        <v>18</v>
      </c>
      <c r="H11" s="16">
        <v>19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7"/>
    </row>
    <row r="12" spans="1:24" ht="15.75" customHeight="1" thickBot="1">
      <c r="A12" s="134">
        <v>146</v>
      </c>
      <c r="B12" s="132" t="s">
        <v>68</v>
      </c>
      <c r="C12" s="131" t="s">
        <v>69</v>
      </c>
      <c r="D12" s="19" t="s">
        <v>7</v>
      </c>
      <c r="E12" s="39">
        <v>12.5</v>
      </c>
      <c r="F12" s="39">
        <v>13</v>
      </c>
      <c r="G12" s="39">
        <v>13.5</v>
      </c>
      <c r="H12" s="39">
        <v>14</v>
      </c>
      <c r="I12" s="39"/>
      <c r="J12" s="39"/>
      <c r="K12" s="40"/>
      <c r="L12" s="39"/>
      <c r="M12" s="39"/>
      <c r="N12" s="39"/>
      <c r="O12" s="25"/>
      <c r="P12" s="25"/>
      <c r="Q12" s="25"/>
      <c r="R12" s="25"/>
      <c r="S12" s="25"/>
      <c r="T12" s="28" t="s">
        <v>110</v>
      </c>
      <c r="U12" s="46">
        <f>VLOOKUP(A12,Лист1!$B$1:$C$100,2,FALSE)</f>
        <v>706.23735</v>
      </c>
      <c r="V12" t="str">
        <f>CONCATENATE(D12," ",E12," ",F12," ",G12," ",H12," ",I12," ",J12," ",K12," ",L12," ",M12," ",N12," ",O12," ",P12," ",Q12," ",R12)</f>
        <v>Длина стельки 12,5 13 13,5 14          </v>
      </c>
      <c r="W12" t="str">
        <f>CONCATENATE("Размеры"," ",E11," ",F11," ",G11," ",H11," ",I11," ",J11," ",K11," ",L11," ",M11," ",N11," ",O11," ",P11," ",Q11," ",R11,S11)</f>
        <v>Размеры 16 17 18 19          </v>
      </c>
      <c r="X12" t="str">
        <f>CONCATENATE("Цвет"," ",T12," ","Цена по курсу 58 руб"," ",U12,"руб")</f>
        <v>Цвет хаки, темно-синий, красный Цена по курсу 58 руб 706,23735руб</v>
      </c>
    </row>
    <row r="13" spans="1:21" ht="15.75" customHeight="1" thickBot="1">
      <c r="A13" s="136"/>
      <c r="B13" s="136"/>
      <c r="C13" s="136"/>
      <c r="D13" s="14" t="s">
        <v>5</v>
      </c>
      <c r="E13" s="34"/>
      <c r="F13" s="34"/>
      <c r="G13" s="15"/>
      <c r="H13" s="16"/>
      <c r="I13" s="16"/>
      <c r="J13" s="16">
        <v>21</v>
      </c>
      <c r="K13" s="16">
        <v>22</v>
      </c>
      <c r="L13" s="16">
        <v>23</v>
      </c>
      <c r="M13" s="16">
        <v>24</v>
      </c>
      <c r="N13" s="16">
        <v>25</v>
      </c>
      <c r="O13" s="16"/>
      <c r="P13" s="16"/>
      <c r="Q13" s="16"/>
      <c r="R13" s="16"/>
      <c r="S13" s="16"/>
      <c r="T13" s="17"/>
      <c r="U13" s="17"/>
    </row>
    <row r="14" spans="1:24" ht="15.75" customHeight="1" thickBot="1">
      <c r="A14" s="134">
        <v>148</v>
      </c>
      <c r="B14" s="132" t="s">
        <v>125</v>
      </c>
      <c r="C14" s="131" t="s">
        <v>126</v>
      </c>
      <c r="D14" s="19" t="s">
        <v>7</v>
      </c>
      <c r="E14" s="25"/>
      <c r="F14" s="36"/>
      <c r="G14" s="20"/>
      <c r="H14" s="21"/>
      <c r="I14" s="21"/>
      <c r="J14" s="21">
        <v>14</v>
      </c>
      <c r="K14" s="25">
        <v>14.5</v>
      </c>
      <c r="L14" s="25">
        <v>15</v>
      </c>
      <c r="M14" s="25">
        <v>15.5</v>
      </c>
      <c r="N14" s="25">
        <v>16</v>
      </c>
      <c r="O14" s="25"/>
      <c r="P14" s="25"/>
      <c r="Q14" s="25"/>
      <c r="R14" s="25"/>
      <c r="S14" s="25"/>
      <c r="T14" s="28" t="s">
        <v>127</v>
      </c>
      <c r="U14" s="46">
        <f>VLOOKUP(A14,Лист1!$B$1:$C$100,2,FALSE)</f>
        <v>717.495135</v>
      </c>
      <c r="V14" t="str">
        <f>CONCATENATE(D14," ",E14," ",F14," ",G14," ",H14," ",I14," ",J14," ",K14," ",L14," ",M14," ",N14," ",O14," ",P14," ",Q14," ",R14)</f>
        <v>Длина стельки      14 14,5 15 15,5 16    </v>
      </c>
      <c r="W14" t="str">
        <f>CONCATENATE("Размеры"," ",E13," ",F13," ",G13," ",H13," ",I13," ",J13," ",K13," ",L13," ",M13," ",N13," ",O13," ",P13," ",Q13," ",R13,S13)</f>
        <v>Размеры      21 22 23 24 25    </v>
      </c>
      <c r="X14" t="str">
        <f>CONCATENATE("Цвет"," ",T14," ","Цена по курсу 58 руб"," ",U14,"руб")</f>
        <v>Цвет синий, черный Цена по курсу 58 руб 717,495135руб</v>
      </c>
    </row>
    <row r="15" spans="1:21" ht="15.75" customHeight="1" thickBot="1">
      <c r="A15" s="136"/>
      <c r="B15" s="136"/>
      <c r="C15" s="136"/>
      <c r="D15" s="14" t="s">
        <v>5</v>
      </c>
      <c r="E15" s="34"/>
      <c r="F15" s="34"/>
      <c r="G15" s="15"/>
      <c r="H15" s="16"/>
      <c r="I15" s="16"/>
      <c r="J15" s="16"/>
      <c r="K15" s="16">
        <v>22</v>
      </c>
      <c r="L15" s="16">
        <v>23</v>
      </c>
      <c r="M15" s="16">
        <v>24</v>
      </c>
      <c r="N15" s="16">
        <v>25</v>
      </c>
      <c r="O15" s="16"/>
      <c r="P15" s="16"/>
      <c r="Q15" s="16"/>
      <c r="R15" s="16"/>
      <c r="S15" s="16"/>
      <c r="T15" s="17"/>
      <c r="U15" s="17"/>
    </row>
    <row r="16" spans="1:24" ht="15.75" customHeight="1" thickBot="1">
      <c r="A16" s="134">
        <v>154</v>
      </c>
      <c r="B16" s="132" t="s">
        <v>234</v>
      </c>
      <c r="C16" s="131" t="s">
        <v>235</v>
      </c>
      <c r="D16" s="19" t="s">
        <v>7</v>
      </c>
      <c r="E16" s="25"/>
      <c r="F16" s="36"/>
      <c r="G16" s="20"/>
      <c r="H16" s="21"/>
      <c r="I16" s="21"/>
      <c r="J16" s="21"/>
      <c r="K16" s="25">
        <v>13.7</v>
      </c>
      <c r="L16" s="25">
        <v>14.4</v>
      </c>
      <c r="M16" s="25">
        <v>15.1</v>
      </c>
      <c r="N16" s="25">
        <v>15.8</v>
      </c>
      <c r="O16" s="25"/>
      <c r="P16" s="25"/>
      <c r="Q16" s="25"/>
      <c r="R16" s="25"/>
      <c r="S16" s="25"/>
      <c r="T16" s="28" t="s">
        <v>236</v>
      </c>
      <c r="U16" s="46">
        <f>VLOOKUP(A16,Лист1!$B$1:$C$200,2,FALSE)</f>
        <v>1415.1347400000002</v>
      </c>
      <c r="V16" t="str">
        <f>CONCATENATE(D16," ",E16," ",F16," ",G16," ",H16," ",I16," ",J16," ",K16," ",L16," ",M16," ",N16," ",O16," ",P16," ",Q16," ",R16)</f>
        <v>Длина стельки       13,7 14,4 15,1 15,8    </v>
      </c>
      <c r="W16" t="str">
        <f>CONCATENATE("Размеры"," ",E15," ",F15," ",G15," ",H15," ",I15," ",J15," ",K15," ",L15," ",M15," ",N15," ",O15," ",P15," ",Q15," ",R15,S15)</f>
        <v>Размеры       22 23 24 25    </v>
      </c>
      <c r="X16" t="str">
        <f>CONCATENATE("Цвет"," ",T16," ","Цена по курсу 58 руб"," ",U16,"руб")</f>
        <v>Цвет салатовый с синим, синий Цена по курсу 58 руб 1415,13474руб</v>
      </c>
    </row>
    <row r="17" spans="1:21" ht="15.75" customHeight="1" thickBot="1">
      <c r="A17" s="134"/>
      <c r="B17" s="132"/>
      <c r="C17" s="131"/>
      <c r="D17" s="14" t="s">
        <v>5</v>
      </c>
      <c r="E17" s="34"/>
      <c r="F17" s="34"/>
      <c r="G17" s="15"/>
      <c r="H17" s="16"/>
      <c r="I17" s="16"/>
      <c r="J17" s="16">
        <v>21</v>
      </c>
      <c r="K17" s="16">
        <v>22</v>
      </c>
      <c r="L17" s="16"/>
      <c r="M17" s="16">
        <v>24</v>
      </c>
      <c r="N17" s="16"/>
      <c r="O17" s="73"/>
      <c r="P17" s="73"/>
      <c r="Q17" s="73"/>
      <c r="R17" s="73"/>
      <c r="S17" s="73"/>
      <c r="T17" s="17"/>
      <c r="U17" s="17"/>
    </row>
    <row r="18" spans="1:24" ht="15.75" customHeight="1" thickBot="1">
      <c r="A18" s="134">
        <v>115</v>
      </c>
      <c r="B18" s="132"/>
      <c r="C18" s="131" t="s">
        <v>52</v>
      </c>
      <c r="D18" s="19" t="s">
        <v>7</v>
      </c>
      <c r="E18" s="29"/>
      <c r="F18" s="35"/>
      <c r="G18" s="20"/>
      <c r="H18" s="21"/>
      <c r="I18" s="21"/>
      <c r="J18" s="21">
        <v>14.7</v>
      </c>
      <c r="K18" s="25">
        <v>15.2</v>
      </c>
      <c r="L18" s="25"/>
      <c r="M18" s="25">
        <v>16.2</v>
      </c>
      <c r="N18" s="25"/>
      <c r="O18" s="86"/>
      <c r="P18" s="86"/>
      <c r="Q18" s="86"/>
      <c r="R18" s="86"/>
      <c r="S18" s="86"/>
      <c r="T18" s="28" t="s">
        <v>53</v>
      </c>
      <c r="U18" s="46">
        <f>VLOOKUP(A18,Лист1!$B$1:$C$66,2,FALSE)</f>
        <v>719.68949</v>
      </c>
      <c r="V18" t="str">
        <f>CONCATENATE(D18," ",E18," ",F18," ",G18," ",H18," ",I18," ",J18," ",K18," ",L18," ",M18," ",N18)</f>
        <v>Длина стельки      14,7 15,2  16,2 </v>
      </c>
      <c r="W18" t="str">
        <f>CONCATENATE("Размер"," ",E17," ",F17," ",G17," ",H17," ",I17," ",J17," ",K17," ",L17," ",M17,N17)</f>
        <v>Размер      21 22  24</v>
      </c>
      <c r="X18" t="str">
        <f>CONCATENATE("Цвет"," ",T18," ","Цена по курсу 58 руб"," ",U18,"руб")</f>
        <v>Цвет розовый, красный Цена по курсу 58 руб 719,68949руб</v>
      </c>
    </row>
    <row r="19" spans="1:21" ht="15.75" customHeight="1" thickBot="1">
      <c r="A19" s="134"/>
      <c r="B19" s="132"/>
      <c r="C19" s="131"/>
      <c r="D19" s="14" t="s">
        <v>5</v>
      </c>
      <c r="E19" s="34">
        <v>16</v>
      </c>
      <c r="F19" s="34">
        <v>17</v>
      </c>
      <c r="G19" s="15">
        <v>18</v>
      </c>
      <c r="H19" s="16">
        <v>19</v>
      </c>
      <c r="I19" s="16"/>
      <c r="J19" s="16"/>
      <c r="K19" s="16"/>
      <c r="L19" s="16"/>
      <c r="M19" s="16"/>
      <c r="N19" s="16"/>
      <c r="O19" s="73"/>
      <c r="P19" s="73"/>
      <c r="Q19" s="73"/>
      <c r="R19" s="73"/>
      <c r="S19" s="73"/>
      <c r="T19" s="17"/>
      <c r="U19" s="17"/>
    </row>
    <row r="20" spans="1:24" ht="15.75" customHeight="1" thickBot="1">
      <c r="A20" s="134">
        <v>116</v>
      </c>
      <c r="B20" s="132"/>
      <c r="C20" s="131" t="s">
        <v>54</v>
      </c>
      <c r="D20" s="19" t="s">
        <v>7</v>
      </c>
      <c r="E20" s="29">
        <v>12</v>
      </c>
      <c r="F20" s="35">
        <v>12.5</v>
      </c>
      <c r="G20" s="20">
        <v>13</v>
      </c>
      <c r="H20" s="21">
        <v>13.5</v>
      </c>
      <c r="I20" s="21"/>
      <c r="J20" s="21"/>
      <c r="K20" s="25"/>
      <c r="L20" s="25"/>
      <c r="M20" s="25"/>
      <c r="N20" s="25"/>
      <c r="O20" s="86"/>
      <c r="P20" s="86"/>
      <c r="Q20" s="86"/>
      <c r="R20" s="86"/>
      <c r="S20" s="86"/>
      <c r="T20" s="28" t="s">
        <v>42</v>
      </c>
      <c r="U20" s="46">
        <f>VLOOKUP(A20,Лист1!$B$1:$C$66,2,FALSE)</f>
        <v>603.6926090000001</v>
      </c>
      <c r="V20" t="str">
        <f>CONCATENATE(D20," ",E20," ",F20," ",G20," ",H20," ",I20," ",J20," ",K20," ",L20," ",M20," ",N20)</f>
        <v>Длина стельки 12 12,5 13 13,5      </v>
      </c>
      <c r="W20" t="str">
        <f>CONCATENATE("Размер"," ",E19," ",F19," ",G19," ",H19," ",I19," ",J19," ",K19," ",L19," ",M19,N19)</f>
        <v>Размер 16 17 18 19     </v>
      </c>
      <c r="X20" t="str">
        <f>CONCATENATE("Цвет"," ",T20," ","Цена по курсу 58 руб"," ",U20,"руб")</f>
        <v>Цвет белый, розовый, красный Цена по курсу 58 руб 603,692609руб</v>
      </c>
    </row>
    <row r="21" spans="1:21" ht="15.75" customHeight="1" thickBot="1">
      <c r="A21" s="134"/>
      <c r="B21" s="132"/>
      <c r="C21" s="131"/>
      <c r="D21" s="14" t="s">
        <v>5</v>
      </c>
      <c r="E21" s="34"/>
      <c r="F21" s="34"/>
      <c r="G21" s="15"/>
      <c r="H21" s="16"/>
      <c r="I21" s="16"/>
      <c r="J21" s="16">
        <v>21</v>
      </c>
      <c r="K21" s="16">
        <v>22</v>
      </c>
      <c r="L21" s="16">
        <v>23</v>
      </c>
      <c r="M21" s="16">
        <v>24</v>
      </c>
      <c r="N21" s="16">
        <v>25</v>
      </c>
      <c r="O21" s="73"/>
      <c r="P21" s="73"/>
      <c r="Q21" s="73"/>
      <c r="R21" s="73"/>
      <c r="S21" s="73"/>
      <c r="T21" s="17"/>
      <c r="U21" s="17"/>
    </row>
    <row r="22" spans="1:24" ht="15.75" customHeight="1" thickBot="1">
      <c r="A22" s="134">
        <v>117</v>
      </c>
      <c r="B22" s="132"/>
      <c r="C22" s="131" t="s">
        <v>41</v>
      </c>
      <c r="D22" s="19" t="s">
        <v>7</v>
      </c>
      <c r="E22" s="29"/>
      <c r="F22" s="35"/>
      <c r="G22" s="20"/>
      <c r="H22" s="21"/>
      <c r="I22" s="21"/>
      <c r="J22" s="21">
        <v>13.8</v>
      </c>
      <c r="K22" s="25">
        <v>14.2</v>
      </c>
      <c r="L22" s="25">
        <v>14.8</v>
      </c>
      <c r="M22" s="25">
        <v>15.3</v>
      </c>
      <c r="N22" s="25">
        <v>15.8</v>
      </c>
      <c r="O22" s="86"/>
      <c r="P22" s="86"/>
      <c r="Q22" s="86"/>
      <c r="R22" s="86"/>
      <c r="S22" s="86"/>
      <c r="T22" s="28" t="s">
        <v>42</v>
      </c>
      <c r="U22" s="46">
        <f>VLOOKUP(A22,Лист1!$B$1:$C$66,2,FALSE)</f>
        <v>603.6926090000001</v>
      </c>
      <c r="V22" t="str">
        <f>CONCATENATE(D22," ",E22," ",F22," ",G22," ",H22," ",I22," ",J22," ",K22," ",L22," ",M22," ",N22)</f>
        <v>Длина стельки      13,8 14,2 14,8 15,3 15,8</v>
      </c>
      <c r="W22" t="str">
        <f>CONCATENATE("Размер"," ",E21," ",F21," ",G21," ",H21," ",I21," ",J21," ",K21," ",L21," ",M21,N21)</f>
        <v>Размер      21 22 23 2425</v>
      </c>
      <c r="X22" t="str">
        <f>CONCATENATE("Цвет"," ",T22," ","Цена по курсу 58 руб"," ",U22,"руб")</f>
        <v>Цвет белый, розовый, красный Цена по курсу 58 руб 603,692609руб</v>
      </c>
    </row>
    <row r="23" spans="1:21" ht="15.75" customHeight="1" thickBot="1">
      <c r="A23" s="134"/>
      <c r="B23" s="132"/>
      <c r="C23" s="131"/>
      <c r="D23" s="14" t="s">
        <v>5</v>
      </c>
      <c r="E23" s="34"/>
      <c r="F23" s="34"/>
      <c r="G23" s="15"/>
      <c r="H23" s="16"/>
      <c r="I23" s="16"/>
      <c r="J23" s="16"/>
      <c r="K23" s="16">
        <v>22</v>
      </c>
      <c r="L23" s="16">
        <v>23</v>
      </c>
      <c r="M23" s="16">
        <v>24</v>
      </c>
      <c r="N23" s="16">
        <v>25</v>
      </c>
      <c r="O23" s="73"/>
      <c r="P23" s="73"/>
      <c r="Q23" s="73"/>
      <c r="R23" s="73"/>
      <c r="S23" s="73"/>
      <c r="T23" s="17"/>
      <c r="U23" s="17"/>
    </row>
    <row r="24" spans="1:24" ht="15.75" customHeight="1" thickBot="1">
      <c r="A24" s="134">
        <v>118</v>
      </c>
      <c r="B24" s="132"/>
      <c r="C24" s="131" t="s">
        <v>55</v>
      </c>
      <c r="D24" s="19" t="s">
        <v>7</v>
      </c>
      <c r="E24" s="29"/>
      <c r="F24" s="35"/>
      <c r="G24" s="20"/>
      <c r="H24" s="21"/>
      <c r="I24" s="21"/>
      <c r="J24" s="21"/>
      <c r="K24" s="25">
        <v>14.5</v>
      </c>
      <c r="L24" s="25">
        <v>15</v>
      </c>
      <c r="M24" s="25">
        <v>15.5</v>
      </c>
      <c r="N24" s="25">
        <v>16</v>
      </c>
      <c r="O24" s="86"/>
      <c r="P24" s="86"/>
      <c r="Q24" s="86"/>
      <c r="R24" s="86"/>
      <c r="S24" s="86"/>
      <c r="T24" s="28" t="s">
        <v>56</v>
      </c>
      <c r="U24" s="46">
        <f>VLOOKUP(A24,Лист1!$B$1:$C$66,2,FALSE)</f>
        <v>603.6926090000001</v>
      </c>
      <c r="V24" t="str">
        <f>CONCATENATE(D24," ",E24," ",F24," ",G24," ",H24," ",I24," ",J24," ",K24," ",L24," ",M24," ",N24)</f>
        <v>Длина стельки       14,5 15 15,5 16</v>
      </c>
      <c r="W24" t="str">
        <f>CONCATENATE("Размер"," ",E23," ",F23," ",G23," ",H23," ",I23," ",J23," ",K23," ",L23," ",M23,N23)</f>
        <v>Размер       22 23 2425</v>
      </c>
      <c r="X24" t="str">
        <f>CONCATENATE("Цвет"," ",T24," ","Цена по курсу 58 руб"," ",U24,"руб")</f>
        <v>Цвет нежно-розовый, малиновый Цена по курсу 58 руб 603,692609руб</v>
      </c>
    </row>
    <row r="25" spans="1:21" ht="15.75" customHeight="1" thickBot="1">
      <c r="A25" s="134"/>
      <c r="B25" s="132"/>
      <c r="C25" s="131"/>
      <c r="D25" s="14" t="s">
        <v>5</v>
      </c>
      <c r="E25" s="34"/>
      <c r="F25" s="34"/>
      <c r="G25" s="15"/>
      <c r="H25" s="16"/>
      <c r="I25" s="16"/>
      <c r="J25" s="16">
        <v>21</v>
      </c>
      <c r="K25" s="16">
        <v>22</v>
      </c>
      <c r="L25" s="16">
        <v>23</v>
      </c>
      <c r="M25" s="16">
        <v>24</v>
      </c>
      <c r="N25" s="16">
        <v>25</v>
      </c>
      <c r="O25" s="73"/>
      <c r="P25" s="73"/>
      <c r="Q25" s="73"/>
      <c r="R25" s="73"/>
      <c r="S25" s="73"/>
      <c r="T25" s="17"/>
      <c r="U25" s="17"/>
    </row>
    <row r="26" spans="1:24" ht="15.75" customHeight="1" thickBot="1">
      <c r="A26" s="134">
        <v>119</v>
      </c>
      <c r="B26" s="132"/>
      <c r="C26" s="131" t="s">
        <v>47</v>
      </c>
      <c r="D26" s="19" t="s">
        <v>7</v>
      </c>
      <c r="E26" s="29"/>
      <c r="F26" s="35"/>
      <c r="G26" s="20"/>
      <c r="H26" s="21"/>
      <c r="I26" s="21"/>
      <c r="J26" s="21">
        <v>13.5</v>
      </c>
      <c r="K26" s="25">
        <v>14</v>
      </c>
      <c r="L26" s="25">
        <v>14.5</v>
      </c>
      <c r="M26" s="25">
        <v>15</v>
      </c>
      <c r="N26" s="25">
        <v>15.5</v>
      </c>
      <c r="O26" s="86"/>
      <c r="P26" s="86"/>
      <c r="Q26" s="86"/>
      <c r="R26" s="86"/>
      <c r="S26" s="86"/>
      <c r="T26" s="28" t="s">
        <v>48</v>
      </c>
      <c r="U26" s="46">
        <f>VLOOKUP(A26,Лист1!$B$1:$C$66,2,FALSE)</f>
        <v>603.6926090000001</v>
      </c>
      <c r="V26" t="str">
        <f>CONCATENATE(D26," ",E26," ",F26," ",G26," ",H26," ",I26," ",J26," ",K26," ",L26," ",M26," ",N26)</f>
        <v>Длина стельки      13,5 14 14,5 15 15,5</v>
      </c>
      <c r="W26" t="str">
        <f>CONCATENATE("Размер"," ",E25," ",F25," ",G25," ",H25," ",I25," ",J25," ",K25," ",L25," ",M25,N25)</f>
        <v>Размер      21 22 23 2425</v>
      </c>
      <c r="X26" t="str">
        <f>CONCATENATE("Цвет"," ",T26," ","Цена по курсу 58 руб"," ",U26,"руб")</f>
        <v>Цвет белый, розовый, желтый Цена по курсу 58 руб 603,692609руб</v>
      </c>
    </row>
    <row r="27" spans="1:21" ht="15.75" customHeight="1" thickBot="1">
      <c r="A27" s="134"/>
      <c r="B27" s="132"/>
      <c r="C27" s="131"/>
      <c r="D27" s="14" t="s">
        <v>5</v>
      </c>
      <c r="E27" s="34">
        <v>16</v>
      </c>
      <c r="F27" s="34">
        <v>17</v>
      </c>
      <c r="G27" s="15">
        <v>18</v>
      </c>
      <c r="H27" s="16">
        <v>19</v>
      </c>
      <c r="I27" s="16">
        <v>20</v>
      </c>
      <c r="J27" s="16"/>
      <c r="K27" s="16"/>
      <c r="L27" s="16"/>
      <c r="M27" s="16"/>
      <c r="N27" s="16"/>
      <c r="O27" s="73"/>
      <c r="P27" s="73"/>
      <c r="Q27" s="73"/>
      <c r="R27" s="73"/>
      <c r="S27" s="73"/>
      <c r="T27" s="17"/>
      <c r="U27" s="17"/>
    </row>
    <row r="28" spans="1:24" ht="15.75" customHeight="1" thickBot="1">
      <c r="A28" s="134">
        <v>120</v>
      </c>
      <c r="B28" s="132"/>
      <c r="C28" s="131" t="s">
        <v>70</v>
      </c>
      <c r="D28" s="19" t="s">
        <v>7</v>
      </c>
      <c r="E28" s="29">
        <v>11.5</v>
      </c>
      <c r="F28" s="35">
        <v>12</v>
      </c>
      <c r="G28" s="20">
        <v>12.5</v>
      </c>
      <c r="H28" s="21">
        <v>13</v>
      </c>
      <c r="I28" s="21">
        <v>13.5</v>
      </c>
      <c r="J28" s="21"/>
      <c r="K28" s="25"/>
      <c r="L28" s="25"/>
      <c r="M28" s="25"/>
      <c r="N28" s="25"/>
      <c r="O28" s="86"/>
      <c r="P28" s="86"/>
      <c r="Q28" s="86"/>
      <c r="R28" s="86"/>
      <c r="S28" s="86"/>
      <c r="T28" s="28" t="s">
        <v>71</v>
      </c>
      <c r="U28" s="46">
        <f>VLOOKUP(A28,Лист1!$B$1:$C$66,2,FALSE)</f>
        <v>603.6926090000001</v>
      </c>
      <c r="V28" t="str">
        <f>CONCATENATE(D28," ",E28," ",F28," ",G28," ",H28," ",I28," ",J28," ",K28," ",L28," ",M28," ",N28)</f>
        <v>Длина стельки 11,5 12 12,5 13 13,5     </v>
      </c>
      <c r="W28" t="str">
        <f>CONCATENATE("Размер"," ",E27," ",F27," ",G27," ",H27," ",I27," ",J27," ",K27," ",L27," ",M27,N27)</f>
        <v>Размер 16 17 18 19 20    </v>
      </c>
      <c r="X28" t="str">
        <f>CONCATENATE("Цвет"," ",T28," ","Цена по курсу 58 руб"," ",U28,"руб")</f>
        <v>Цвет нежно-розовый, ярко-розовый Цена по курсу 58 руб 603,692609руб</v>
      </c>
    </row>
    <row r="29" spans="1:21" ht="15.75" customHeight="1" thickBot="1">
      <c r="A29" s="134"/>
      <c r="B29" s="132"/>
      <c r="C29" s="131"/>
      <c r="D29" s="14" t="s">
        <v>5</v>
      </c>
      <c r="E29" s="34">
        <v>16</v>
      </c>
      <c r="F29" s="34">
        <v>17</v>
      </c>
      <c r="G29" s="15">
        <v>18</v>
      </c>
      <c r="H29" s="16">
        <v>19</v>
      </c>
      <c r="I29" s="16"/>
      <c r="J29" s="16"/>
      <c r="K29" s="16"/>
      <c r="L29" s="16"/>
      <c r="M29" s="16"/>
      <c r="N29" s="16"/>
      <c r="O29" s="73"/>
      <c r="P29" s="73"/>
      <c r="Q29" s="73"/>
      <c r="R29" s="73"/>
      <c r="S29" s="73"/>
      <c r="T29" s="17"/>
      <c r="U29" s="17"/>
    </row>
    <row r="30" spans="1:24" ht="15.75" customHeight="1" thickBot="1">
      <c r="A30" s="134">
        <v>121</v>
      </c>
      <c r="B30" s="132"/>
      <c r="C30" s="131" t="s">
        <v>70</v>
      </c>
      <c r="D30" s="19" t="s">
        <v>7</v>
      </c>
      <c r="E30" s="29">
        <v>12</v>
      </c>
      <c r="F30" s="35">
        <v>12.5</v>
      </c>
      <c r="G30" s="20">
        <v>13</v>
      </c>
      <c r="H30" s="21">
        <v>13.5</v>
      </c>
      <c r="I30" s="21"/>
      <c r="J30" s="21"/>
      <c r="K30" s="25"/>
      <c r="L30" s="25"/>
      <c r="M30" s="25"/>
      <c r="N30" s="25"/>
      <c r="O30" s="86"/>
      <c r="P30" s="86"/>
      <c r="Q30" s="86"/>
      <c r="R30" s="86"/>
      <c r="S30" s="86"/>
      <c r="T30" s="28" t="s">
        <v>38</v>
      </c>
      <c r="U30" s="46">
        <f>VLOOKUP(A30,Лист1!$B$1:$C$66,2,FALSE)</f>
        <v>616.4395189999999</v>
      </c>
      <c r="V30" t="str">
        <f>CONCATENATE(D30," ",E30," ",F30," ",G30," ",H30," ",I30," ",J30," ",K30," ",L30," ",M30," ",N30)</f>
        <v>Длина стельки 12 12,5 13 13,5      </v>
      </c>
      <c r="W30" t="str">
        <f>CONCATENATE("Размер"," ",E29," ",F29," ",G29," ",H29," ",I29," ",J29," ",K29," ",L29," ",M29,N29)</f>
        <v>Размер 16 17 18 19     </v>
      </c>
      <c r="X30" t="str">
        <f>CONCATENATE("Цвет"," ",T30," ","Цена по курсу 58 руб"," ",U30,"руб")</f>
        <v>Цвет белый, розовый Цена по курсу 58 руб 616,439519руб</v>
      </c>
    </row>
    <row r="31" spans="1:21" ht="15.75" customHeight="1" thickBot="1">
      <c r="A31" s="134"/>
      <c r="B31" s="132"/>
      <c r="C31" s="131"/>
      <c r="D31" s="14" t="s">
        <v>5</v>
      </c>
      <c r="E31" s="34">
        <v>16</v>
      </c>
      <c r="F31" s="34">
        <v>17</v>
      </c>
      <c r="G31" s="15">
        <v>18</v>
      </c>
      <c r="H31" s="16">
        <v>19</v>
      </c>
      <c r="I31" s="16">
        <v>20</v>
      </c>
      <c r="J31" s="16"/>
      <c r="K31" s="16"/>
      <c r="L31" s="16"/>
      <c r="M31" s="16"/>
      <c r="N31" s="16"/>
      <c r="O31" s="73"/>
      <c r="P31" s="73"/>
      <c r="Q31" s="73"/>
      <c r="R31" s="73"/>
      <c r="S31" s="73"/>
      <c r="T31" s="17"/>
      <c r="U31" s="17"/>
    </row>
    <row r="32" spans="1:24" ht="15.75" customHeight="1" thickBot="1">
      <c r="A32" s="134">
        <v>122</v>
      </c>
      <c r="B32" s="132"/>
      <c r="C32" s="131" t="s">
        <v>52</v>
      </c>
      <c r="D32" s="19" t="s">
        <v>7</v>
      </c>
      <c r="E32" s="29">
        <v>12</v>
      </c>
      <c r="F32" s="35">
        <v>12.5</v>
      </c>
      <c r="G32" s="20">
        <v>13</v>
      </c>
      <c r="H32" s="21">
        <v>13.5</v>
      </c>
      <c r="I32" s="21">
        <v>14</v>
      </c>
      <c r="J32" s="21"/>
      <c r="K32" s="25"/>
      <c r="L32" s="25"/>
      <c r="M32" s="25"/>
      <c r="N32" s="25"/>
      <c r="O32" s="86"/>
      <c r="P32" s="86"/>
      <c r="Q32" s="86"/>
      <c r="R32" s="86"/>
      <c r="S32" s="86"/>
      <c r="T32" s="28" t="s">
        <v>72</v>
      </c>
      <c r="U32" s="46">
        <f>VLOOKUP(A32,Лист1!$B$1:$C$66,2,FALSE)</f>
        <v>646.3947575</v>
      </c>
      <c r="V32" t="str">
        <f>CONCATENATE(D32," ",E32," ",F32," ",G32," ",H32," ",I32," ",J32," ",K32," ",L32," ",M32," ",N32)</f>
        <v>Длина стельки 12 12,5 13 13,5 14     </v>
      </c>
      <c r="W32" t="str">
        <f>CONCATENATE("Размер"," ",E31," ",F31," ",G31," ",H31," ",I31," ",J31," ",K31," ",L31," ",M31,N31)</f>
        <v>Размер 16 17 18 19 20    </v>
      </c>
      <c r="X32" t="str">
        <f>CONCATENATE("Цвет"," ",T32," ","Цена по курсу 58 руб"," ",U32,"руб")</f>
        <v>Цвет розовый, белый, малиновый, красный Цена по курсу 58 руб 646,3947575руб</v>
      </c>
    </row>
    <row r="33" spans="1:21" ht="15.75" customHeight="1" thickBot="1">
      <c r="A33" s="134"/>
      <c r="B33" s="132"/>
      <c r="C33" s="131"/>
      <c r="D33" s="14" t="s">
        <v>5</v>
      </c>
      <c r="E33" s="34">
        <v>16</v>
      </c>
      <c r="F33" s="34">
        <v>17</v>
      </c>
      <c r="G33" s="15">
        <v>18</v>
      </c>
      <c r="H33" s="16">
        <v>19</v>
      </c>
      <c r="I33" s="16"/>
      <c r="J33" s="16"/>
      <c r="K33" s="16"/>
      <c r="L33" s="16"/>
      <c r="M33" s="16"/>
      <c r="N33" s="16"/>
      <c r="O33" s="73"/>
      <c r="P33" s="73"/>
      <c r="Q33" s="73"/>
      <c r="R33" s="73"/>
      <c r="S33" s="73"/>
      <c r="T33" s="17"/>
      <c r="U33" s="17"/>
    </row>
    <row r="34" spans="1:24" ht="15.75" customHeight="1" thickBot="1">
      <c r="A34" s="134">
        <v>123</v>
      </c>
      <c r="B34" s="132"/>
      <c r="C34" s="131" t="s">
        <v>73</v>
      </c>
      <c r="D34" s="19" t="s">
        <v>7</v>
      </c>
      <c r="E34" s="29">
        <v>12</v>
      </c>
      <c r="F34" s="35">
        <v>12.5</v>
      </c>
      <c r="G34" s="20">
        <v>13</v>
      </c>
      <c r="H34" s="21">
        <v>13.5</v>
      </c>
      <c r="I34" s="21"/>
      <c r="J34" s="21"/>
      <c r="K34" s="25"/>
      <c r="L34" s="25"/>
      <c r="M34" s="25"/>
      <c r="N34" s="25"/>
      <c r="O34" s="86"/>
      <c r="P34" s="86"/>
      <c r="Q34" s="86"/>
      <c r="R34" s="86"/>
      <c r="S34" s="86"/>
      <c r="T34" s="28" t="s">
        <v>42</v>
      </c>
      <c r="U34" s="46">
        <f>VLOOKUP(A34,Лист1!$B$1:$C$66,2,FALSE)</f>
        <v>616.4395189999999</v>
      </c>
      <c r="V34" t="str">
        <f>CONCATENATE(D34," ",E34," ",F34," ",G34," ",H34," ",I34," ",J34," ",K34," ",L34," ",M34," ",N34)</f>
        <v>Длина стельки 12 12,5 13 13,5      </v>
      </c>
      <c r="W34" t="str">
        <f>CONCATENATE("Размер"," ",E33," ",F33," ",G33," ",H33," ",I33," ",J33," ",K33," ",L33," ",M33,N33)</f>
        <v>Размер 16 17 18 19     </v>
      </c>
      <c r="X34" t="str">
        <f>CONCATENATE("Цвет"," ",T34," ","Цена по курсу 58 руб"," ",U34,"руб")</f>
        <v>Цвет белый, розовый, красный Цена по курсу 58 руб 616,439519руб</v>
      </c>
    </row>
    <row r="35" spans="1:21" ht="15.75" customHeight="1" thickBot="1">
      <c r="A35" s="134"/>
      <c r="B35" s="132"/>
      <c r="C35" s="131"/>
      <c r="D35" s="14" t="s">
        <v>5</v>
      </c>
      <c r="E35" s="34">
        <v>16</v>
      </c>
      <c r="F35" s="34">
        <v>17</v>
      </c>
      <c r="G35" s="15">
        <v>18</v>
      </c>
      <c r="H35" s="16">
        <v>19</v>
      </c>
      <c r="I35" s="16"/>
      <c r="J35" s="16"/>
      <c r="K35" s="16"/>
      <c r="L35" s="16"/>
      <c r="M35" s="16"/>
      <c r="N35" s="16"/>
      <c r="O35" s="73"/>
      <c r="P35" s="73"/>
      <c r="Q35" s="73"/>
      <c r="R35" s="73"/>
      <c r="S35" s="73"/>
      <c r="T35" s="17"/>
      <c r="U35" s="17"/>
    </row>
    <row r="36" spans="1:24" ht="15.75" customHeight="1" thickBot="1">
      <c r="A36" s="134">
        <v>124</v>
      </c>
      <c r="B36" s="132"/>
      <c r="C36" s="131" t="s">
        <v>73</v>
      </c>
      <c r="D36" s="19" t="s">
        <v>7</v>
      </c>
      <c r="E36" s="29">
        <v>12</v>
      </c>
      <c r="F36" s="35">
        <v>12.5</v>
      </c>
      <c r="G36" s="20">
        <v>13</v>
      </c>
      <c r="H36" s="21">
        <v>13.5</v>
      </c>
      <c r="I36" s="21"/>
      <c r="J36" s="21"/>
      <c r="K36" s="25"/>
      <c r="L36" s="25"/>
      <c r="M36" s="25"/>
      <c r="N36" s="25"/>
      <c r="O36" s="86"/>
      <c r="P36" s="86"/>
      <c r="Q36" s="86"/>
      <c r="R36" s="86"/>
      <c r="S36" s="86"/>
      <c r="T36" s="28" t="s">
        <v>74</v>
      </c>
      <c r="U36" s="46">
        <f>VLOOKUP(A36,Лист1!$B$1:$C$66,2,FALSE)</f>
        <v>616.4395189999999</v>
      </c>
      <c r="V36" t="str">
        <f>CONCATENATE(D36," ",E36," ",F36," ",G36," ",H36," ",I36," ",J36," ",K36," ",L36," ",M36," ",N36)</f>
        <v>Длина стельки 12 12,5 13 13,5      </v>
      </c>
      <c r="W36" t="str">
        <f>CONCATENATE("Размер"," ",E35," ",F35," ",G35," ",H35," ",I35," ",J35," ",K35," ",L35," ",M35,N35)</f>
        <v>Размер 16 17 18 19     </v>
      </c>
      <c r="X36" t="str">
        <f>CONCATENATE("Цвет"," ",T36," ","Цена по курсу 58 руб"," ",U36,"руб")</f>
        <v>Цвет белый, зеленый, розовый Цена по курсу 58 руб 616,439519руб</v>
      </c>
    </row>
    <row r="37" spans="1:21" ht="15.75" customHeight="1" thickBot="1">
      <c r="A37" s="134"/>
      <c r="B37" s="132"/>
      <c r="C37" s="131"/>
      <c r="D37" s="14" t="s">
        <v>5</v>
      </c>
      <c r="E37" s="34">
        <v>16</v>
      </c>
      <c r="F37" s="34">
        <v>17</v>
      </c>
      <c r="G37" s="15">
        <v>18</v>
      </c>
      <c r="H37" s="16">
        <v>19</v>
      </c>
      <c r="I37" s="16"/>
      <c r="J37" s="16"/>
      <c r="K37" s="16"/>
      <c r="L37" s="16"/>
      <c r="M37" s="16"/>
      <c r="N37" s="16"/>
      <c r="O37" s="73"/>
      <c r="P37" s="73"/>
      <c r="Q37" s="73"/>
      <c r="R37" s="73"/>
      <c r="S37" s="73"/>
      <c r="T37" s="17"/>
      <c r="U37" s="17"/>
    </row>
    <row r="38" spans="1:24" ht="15.75" customHeight="1" thickBot="1">
      <c r="A38" s="134">
        <v>125</v>
      </c>
      <c r="B38" s="132"/>
      <c r="C38" s="131" t="s">
        <v>73</v>
      </c>
      <c r="D38" s="19" t="s">
        <v>7</v>
      </c>
      <c r="E38" s="29">
        <v>12</v>
      </c>
      <c r="F38" s="35">
        <v>12.5</v>
      </c>
      <c r="G38" s="20">
        <v>13</v>
      </c>
      <c r="H38" s="21">
        <v>13.5</v>
      </c>
      <c r="I38" s="21"/>
      <c r="J38" s="21"/>
      <c r="K38" s="25"/>
      <c r="L38" s="25"/>
      <c r="M38" s="25"/>
      <c r="N38" s="25"/>
      <c r="O38" s="86"/>
      <c r="P38" s="86"/>
      <c r="Q38" s="86"/>
      <c r="R38" s="86"/>
      <c r="S38" s="86"/>
      <c r="T38" s="28" t="s">
        <v>75</v>
      </c>
      <c r="U38" s="46">
        <f>VLOOKUP(A38,Лист1!$B$1:$C$66,2,FALSE)</f>
        <v>616.4395189999999</v>
      </c>
      <c r="V38" t="str">
        <f>CONCATENATE(D38," ",E38," ",F38," ",G38," ",H38," ",I38," ",J38," ",K38," ",L38," ",M38," ",N38)</f>
        <v>Длина стельки 12 12,5 13 13,5      </v>
      </c>
      <c r="W38" t="str">
        <f>CONCATENATE("Размер"," ",E37," ",F37," ",G37," ",H37," ",I37," ",J37," ",K37," ",L37," ",M37,N37)</f>
        <v>Размер 16 17 18 19     </v>
      </c>
      <c r="X38" t="str">
        <f>CONCATENATE("Цвет"," ",T38," ","Цена по курсу 58 руб"," ",U38,"руб")</f>
        <v>Цвет белый, нежно-розовый, ярко-розовый Цена по курсу 58 руб 616,439519руб</v>
      </c>
    </row>
    <row r="39" spans="1:21" ht="15.75" customHeight="1" thickBot="1">
      <c r="A39" s="134"/>
      <c r="B39" s="132"/>
      <c r="C39" s="131"/>
      <c r="D39" s="14" t="s">
        <v>5</v>
      </c>
      <c r="E39" s="34"/>
      <c r="F39" s="34"/>
      <c r="G39" s="15"/>
      <c r="H39" s="16"/>
      <c r="I39" s="16"/>
      <c r="J39" s="16">
        <v>21</v>
      </c>
      <c r="K39" s="16">
        <v>22</v>
      </c>
      <c r="L39" s="16">
        <v>23</v>
      </c>
      <c r="M39" s="16">
        <v>24</v>
      </c>
      <c r="N39" s="16">
        <v>25</v>
      </c>
      <c r="O39" s="73"/>
      <c r="P39" s="73"/>
      <c r="Q39" s="73"/>
      <c r="R39" s="73"/>
      <c r="S39" s="73"/>
      <c r="T39" s="17"/>
      <c r="U39" s="17"/>
    </row>
    <row r="40" spans="1:24" ht="15.75" customHeight="1" thickBot="1">
      <c r="A40" s="134">
        <v>126</v>
      </c>
      <c r="B40" s="132"/>
      <c r="C40" s="131" t="s">
        <v>52</v>
      </c>
      <c r="D40" s="19" t="s">
        <v>7</v>
      </c>
      <c r="E40" s="29"/>
      <c r="F40" s="35"/>
      <c r="G40" s="20"/>
      <c r="H40" s="21"/>
      <c r="I40" s="21"/>
      <c r="J40" s="21">
        <v>13.5</v>
      </c>
      <c r="K40" s="25">
        <v>14.1</v>
      </c>
      <c r="L40" s="25">
        <v>14.7</v>
      </c>
      <c r="M40" s="25">
        <v>15.2</v>
      </c>
      <c r="N40" s="25">
        <v>15.8</v>
      </c>
      <c r="O40" s="86"/>
      <c r="P40" s="86"/>
      <c r="Q40" s="86"/>
      <c r="R40" s="86"/>
      <c r="S40" s="86"/>
      <c r="T40" s="28" t="s">
        <v>75</v>
      </c>
      <c r="U40" s="46">
        <f>VLOOKUP(A40,Лист1!$B$1:$C$66,2,FALSE)</f>
        <v>599.8685360000001</v>
      </c>
      <c r="V40" t="str">
        <f>CONCATENATE(D40," ",E40," ",F40," ",G40," ",H40," ",I40," ",J40," ",K40," ",L40," ",M40," ",N40)</f>
        <v>Длина стельки      13,5 14,1 14,7 15,2 15,8</v>
      </c>
      <c r="W40" t="str">
        <f>CONCATENATE("Размер"," ",E39," ",F39," ",G39," ",H39," ",I39," ",J39," ",K39," ",L39," ",M39,N39)</f>
        <v>Размер      21 22 23 2425</v>
      </c>
      <c r="X40" t="str">
        <f>CONCATENATE("Цвет"," ",T40," ","Цена по курсу 58 руб"," ",U40,"руб")</f>
        <v>Цвет белый, нежно-розовый, ярко-розовый Цена по курсу 58 руб 599,868536руб</v>
      </c>
    </row>
    <row r="41" spans="1:21" ht="15.75" customHeight="1" thickBot="1">
      <c r="A41" s="134"/>
      <c r="B41" s="132"/>
      <c r="C41" s="131"/>
      <c r="D41" s="14" t="s">
        <v>5</v>
      </c>
      <c r="E41" s="34">
        <v>16</v>
      </c>
      <c r="F41" s="34">
        <v>17</v>
      </c>
      <c r="G41" s="15">
        <v>18</v>
      </c>
      <c r="H41" s="16">
        <v>19</v>
      </c>
      <c r="I41" s="16"/>
      <c r="J41" s="16"/>
      <c r="K41" s="16">
        <v>22</v>
      </c>
      <c r="L41" s="16">
        <v>23</v>
      </c>
      <c r="M41" s="16">
        <v>24</v>
      </c>
      <c r="N41" s="16">
        <v>25</v>
      </c>
      <c r="O41" s="73"/>
      <c r="P41" s="73"/>
      <c r="Q41" s="73"/>
      <c r="R41" s="73"/>
      <c r="S41" s="73"/>
      <c r="T41" s="17"/>
      <c r="U41" s="17"/>
    </row>
    <row r="42" spans="1:24" ht="15.75" customHeight="1" thickBot="1">
      <c r="A42" s="134">
        <v>127</v>
      </c>
      <c r="B42" s="132"/>
      <c r="C42" s="131" t="s">
        <v>52</v>
      </c>
      <c r="D42" s="19" t="s">
        <v>7</v>
      </c>
      <c r="E42" s="29">
        <v>12</v>
      </c>
      <c r="F42" s="35">
        <v>12.5</v>
      </c>
      <c r="G42" s="20">
        <v>13</v>
      </c>
      <c r="H42" s="21">
        <v>13.5</v>
      </c>
      <c r="I42" s="21"/>
      <c r="J42" s="21"/>
      <c r="K42" s="25">
        <v>14</v>
      </c>
      <c r="L42" s="25">
        <v>14.5</v>
      </c>
      <c r="M42" s="25">
        <v>15</v>
      </c>
      <c r="N42" s="25">
        <v>15.5</v>
      </c>
      <c r="O42" s="86"/>
      <c r="P42" s="86"/>
      <c r="Q42" s="86"/>
      <c r="R42" s="86"/>
      <c r="S42" s="86"/>
      <c r="T42" s="28" t="s">
        <v>38</v>
      </c>
      <c r="U42" s="46">
        <f>VLOOKUP(A42,Лист1!$B$1:$C$66,2,FALSE)</f>
        <v>599.8685360000001</v>
      </c>
      <c r="V42" t="str">
        <f>CONCATENATE(D42," ",E42," ",F42," ",G42," ",H42," ",I42," ",J42," ",K42," ",L42," ",M42," ",N42)</f>
        <v>Длина стельки 12 12,5 13 13,5   14 14,5 15 15,5</v>
      </c>
      <c r="W42" t="str">
        <f>CONCATENATE("Размер"," ",E41," ",F41," ",G41," ",H41," ",I41," ",J41," ",K41," ",L41," ",M41,N41)</f>
        <v>Размер 16 17 18 19   22 23 2425</v>
      </c>
      <c r="X42" t="str">
        <f>CONCATENATE("Цвет"," ",T42," ","Цена по курсу 58 руб"," ",U42,"руб")</f>
        <v>Цвет белый, розовый Цена по курсу 58 руб 599,868536руб</v>
      </c>
    </row>
    <row r="43" spans="1:21" ht="15.75" customHeight="1" thickBot="1">
      <c r="A43" s="134"/>
      <c r="B43" s="132"/>
      <c r="C43" s="131"/>
      <c r="D43" s="14" t="s">
        <v>5</v>
      </c>
      <c r="E43" s="34"/>
      <c r="F43" s="34"/>
      <c r="G43" s="15"/>
      <c r="H43" s="16"/>
      <c r="I43" s="16"/>
      <c r="J43" s="16">
        <v>21</v>
      </c>
      <c r="K43" s="16">
        <v>22</v>
      </c>
      <c r="L43" s="16">
        <v>23</v>
      </c>
      <c r="M43" s="16">
        <v>24</v>
      </c>
      <c r="N43" s="16">
        <v>25</v>
      </c>
      <c r="O43" s="73"/>
      <c r="P43" s="73"/>
      <c r="Q43" s="73"/>
      <c r="R43" s="73"/>
      <c r="S43" s="73"/>
      <c r="T43" s="17"/>
      <c r="U43" s="17"/>
    </row>
    <row r="44" spans="1:24" ht="15.75" customHeight="1" thickBot="1">
      <c r="A44" s="134">
        <v>128</v>
      </c>
      <c r="B44" s="132"/>
      <c r="C44" s="131" t="s">
        <v>66</v>
      </c>
      <c r="D44" s="19" t="s">
        <v>7</v>
      </c>
      <c r="E44" s="29"/>
      <c r="F44" s="35"/>
      <c r="G44" s="20"/>
      <c r="H44" s="21"/>
      <c r="I44" s="21"/>
      <c r="J44" s="21">
        <v>13</v>
      </c>
      <c r="K44" s="25">
        <v>13.4</v>
      </c>
      <c r="L44" s="25">
        <v>13.8</v>
      </c>
      <c r="M44" s="25">
        <v>14.2</v>
      </c>
      <c r="N44" s="25">
        <v>14.6</v>
      </c>
      <c r="O44" s="86"/>
      <c r="P44" s="86"/>
      <c r="Q44" s="86"/>
      <c r="R44" s="86"/>
      <c r="S44" s="86"/>
      <c r="T44" s="28" t="s">
        <v>27</v>
      </c>
      <c r="U44" s="46">
        <f>VLOOKUP(A44,Лист1!$B$1:$C$66,2,FALSE)</f>
        <v>604.9673</v>
      </c>
      <c r="V44" t="str">
        <f>CONCATENATE(D44," ",E44," ",F44," ",G44," ",H44," ",I44," ",J44," ",K44," ",L44," ",M44," ",N44)</f>
        <v>Длина стельки      13 13,4 13,8 14,2 14,6</v>
      </c>
      <c r="W44" t="str">
        <f>CONCATENATE("Размер"," ",E43," ",F43," ",G43," ",H43," ",I43," ",J43," ",K43," ",L43," ",M43,N43)</f>
        <v>Размер      21 22 23 2425</v>
      </c>
      <c r="X44" t="str">
        <f>CONCATENATE("Цвет"," ",T44," ","Цена по курсу 58 руб"," ",U44,"руб")</f>
        <v>Цвет розовый Цена по курсу 58 руб 604,9673руб</v>
      </c>
    </row>
    <row r="45" spans="1:21" ht="15.75" customHeight="1" thickBot="1">
      <c r="A45" s="134"/>
      <c r="B45" s="132"/>
      <c r="C45" s="131"/>
      <c r="D45" s="14" t="s">
        <v>5</v>
      </c>
      <c r="E45" s="34">
        <v>16</v>
      </c>
      <c r="F45" s="34">
        <v>17</v>
      </c>
      <c r="G45" s="15">
        <v>18</v>
      </c>
      <c r="H45" s="16">
        <v>19</v>
      </c>
      <c r="I45" s="16"/>
      <c r="J45" s="16"/>
      <c r="K45" s="16"/>
      <c r="L45" s="16"/>
      <c r="M45" s="16"/>
      <c r="N45" s="16"/>
      <c r="O45" s="73"/>
      <c r="P45" s="73"/>
      <c r="Q45" s="73"/>
      <c r="R45" s="73"/>
      <c r="S45" s="73"/>
      <c r="T45" s="17"/>
      <c r="U45" s="17"/>
    </row>
    <row r="46" spans="1:24" ht="15.75" customHeight="1" thickBot="1">
      <c r="A46" s="134">
        <v>129</v>
      </c>
      <c r="B46" s="132"/>
      <c r="C46" s="131" t="s">
        <v>66</v>
      </c>
      <c r="D46" s="19" t="s">
        <v>7</v>
      </c>
      <c r="E46" s="29">
        <v>11.5</v>
      </c>
      <c r="F46" s="35">
        <v>12</v>
      </c>
      <c r="G46" s="20">
        <v>12.5</v>
      </c>
      <c r="H46" s="21">
        <v>13</v>
      </c>
      <c r="I46" s="21"/>
      <c r="J46" s="21"/>
      <c r="K46" s="25"/>
      <c r="L46" s="25"/>
      <c r="M46" s="25"/>
      <c r="N46" s="25"/>
      <c r="O46" s="86"/>
      <c r="P46" s="86"/>
      <c r="Q46" s="86"/>
      <c r="R46" s="86"/>
      <c r="S46" s="86"/>
      <c r="T46" s="28" t="s">
        <v>76</v>
      </c>
      <c r="U46" s="46">
        <f>VLOOKUP(A46,Лист1!$B$1:$C$66,2,FALSE)</f>
        <v>436.7080880000001</v>
      </c>
      <c r="V46" t="str">
        <f>CONCATENATE(D46," ",E46," ",F46," ",G46," ",H46," ",I46," ",J46," ",K46," ",L46," ",M46," ",N46)</f>
        <v>Длина стельки 11,5 12 12,5 13      </v>
      </c>
      <c r="W46" t="str">
        <f>CONCATENATE("Размер"," ",E45," ",F45," ",G45," ",H45," ",I45," ",J45," ",K45," ",L45," ",M45,N45)</f>
        <v>Размер 16 17 18 19     </v>
      </c>
      <c r="X46" t="str">
        <f>CONCATENATE("Цвет"," ",T46," ","Цена по курсу 58 руб"," ",U46,"руб")</f>
        <v>Цвет малиновый Цена по курсу 58 руб 436,708088руб</v>
      </c>
    </row>
    <row r="47" spans="1:21" ht="15.75" customHeight="1" thickBot="1">
      <c r="A47" s="134"/>
      <c r="B47" s="132"/>
      <c r="C47" s="131"/>
      <c r="D47" s="14" t="s">
        <v>5</v>
      </c>
      <c r="E47" s="34">
        <v>16</v>
      </c>
      <c r="F47" s="34">
        <v>17</v>
      </c>
      <c r="G47" s="15">
        <v>18</v>
      </c>
      <c r="H47" s="16">
        <v>19</v>
      </c>
      <c r="I47" s="16"/>
      <c r="J47" s="16"/>
      <c r="K47" s="16"/>
      <c r="L47" s="16"/>
      <c r="M47" s="16"/>
      <c r="N47" s="16"/>
      <c r="O47" s="73"/>
      <c r="P47" s="73"/>
      <c r="Q47" s="73"/>
      <c r="R47" s="73"/>
      <c r="S47" s="73"/>
      <c r="T47" s="17"/>
      <c r="U47" s="17"/>
    </row>
    <row r="48" spans="1:24" ht="15.75" customHeight="1" thickBot="1">
      <c r="A48" s="134">
        <v>147</v>
      </c>
      <c r="B48" s="132"/>
      <c r="C48" s="131" t="s">
        <v>69</v>
      </c>
      <c r="D48" s="19" t="s">
        <v>7</v>
      </c>
      <c r="E48" s="29">
        <v>12.5</v>
      </c>
      <c r="F48" s="35">
        <v>13</v>
      </c>
      <c r="G48" s="20">
        <v>13.5</v>
      </c>
      <c r="H48" s="21">
        <v>14</v>
      </c>
      <c r="I48" s="21"/>
      <c r="J48" s="21"/>
      <c r="K48" s="25"/>
      <c r="L48" s="25"/>
      <c r="M48" s="25"/>
      <c r="N48" s="25"/>
      <c r="O48" s="86"/>
      <c r="P48" s="86"/>
      <c r="Q48" s="86"/>
      <c r="R48" s="86"/>
      <c r="S48" s="86"/>
      <c r="T48" s="28" t="s">
        <v>53</v>
      </c>
      <c r="U48" s="46">
        <f>VLOOKUP(A48,Лист1!$B$1:$C$100,2,FALSE)</f>
        <v>706.23735</v>
      </c>
      <c r="V48" t="str">
        <f>CONCATENATE(D48," ",E48," ",F48," ",G48," ",H48," ",I48," ",J48," ",K48," ",L48," ",M48," ",N48)</f>
        <v>Длина стельки 12,5 13 13,5 14      </v>
      </c>
      <c r="W48" t="str">
        <f>CONCATENATE("Размер"," ",E47," ",F47," ",G47," ",H47," ",I47," ",J47," ",K47," ",L47," ",M47,N47)</f>
        <v>Размер 16 17 18 19     </v>
      </c>
      <c r="X48" t="str">
        <f>CONCATENATE("Цвет"," ",T48," ","Цена по курсу 58 руб"," ",U48,"руб")</f>
        <v>Цвет розовый, красный Цена по курсу 58 руб 706,23735руб</v>
      </c>
    </row>
    <row r="49" spans="1:21" ht="15.75" customHeight="1" thickBot="1">
      <c r="A49" s="134"/>
      <c r="B49" s="132"/>
      <c r="C49" s="131"/>
      <c r="D49" s="14" t="s">
        <v>5</v>
      </c>
      <c r="E49" s="34"/>
      <c r="F49" s="34"/>
      <c r="G49" s="15">
        <v>18</v>
      </c>
      <c r="H49" s="16">
        <v>19</v>
      </c>
      <c r="I49" s="16">
        <v>20</v>
      </c>
      <c r="J49" s="16">
        <v>21</v>
      </c>
      <c r="K49" s="16">
        <v>22</v>
      </c>
      <c r="L49" s="16">
        <v>23</v>
      </c>
      <c r="M49" s="16"/>
      <c r="N49" s="16"/>
      <c r="O49" s="73"/>
      <c r="P49" s="73"/>
      <c r="Q49" s="73"/>
      <c r="R49" s="73"/>
      <c r="S49" s="73"/>
      <c r="T49" s="17"/>
      <c r="U49" s="17"/>
    </row>
    <row r="50" spans="1:24" ht="15.75" customHeight="1" thickBot="1">
      <c r="A50" s="134">
        <v>149</v>
      </c>
      <c r="B50" s="132" t="s">
        <v>128</v>
      </c>
      <c r="C50" s="131" t="s">
        <v>129</v>
      </c>
      <c r="D50" s="19" t="s">
        <v>7</v>
      </c>
      <c r="E50" s="25"/>
      <c r="F50" s="36"/>
      <c r="G50" s="20">
        <v>13</v>
      </c>
      <c r="H50" s="21">
        <v>13.5</v>
      </c>
      <c r="I50" s="21">
        <v>14</v>
      </c>
      <c r="J50" s="21">
        <v>14.5</v>
      </c>
      <c r="K50" s="25">
        <v>15</v>
      </c>
      <c r="L50" s="25">
        <v>15.5</v>
      </c>
      <c r="M50" s="25"/>
      <c r="N50" s="25"/>
      <c r="O50" s="86"/>
      <c r="P50" s="86"/>
      <c r="Q50" s="86"/>
      <c r="R50" s="86"/>
      <c r="S50" s="86"/>
      <c r="T50" s="28" t="s">
        <v>79</v>
      </c>
      <c r="U50" s="46">
        <f>VLOOKUP(A50,Лист1!$B$1:$C$99,2,FALSE)</f>
        <v>831.32385</v>
      </c>
      <c r="V50" t="str">
        <f>CONCATENATE(D50," ",E50," ",F50," ",G50," ",H50," ",I50," ",J50," ",K50," ",L50," ",M50," ",N50)</f>
        <v>Длина стельки   13 13,5 14 14,5 15 15,5  </v>
      </c>
      <c r="W50" t="str">
        <f>CONCATENATE("Размер"," ",E49," ",F49," ",G49," ",H49," ",I49," ",J49," ",K49," ",L49," ",M49,N49)</f>
        <v>Размер   18 19 20 21 22 23 </v>
      </c>
      <c r="X50" t="str">
        <f>CONCATENATE("Цвет"," ",T50," ","Цена по курсу 58 руб"," ",U50,"руб")</f>
        <v>Цвет белый, розовый, черный Цена по курсу 58 руб 831,32385руб</v>
      </c>
    </row>
    <row r="51" spans="1:21" ht="15.75" customHeight="1" thickBot="1">
      <c r="A51" s="134"/>
      <c r="B51" s="132"/>
      <c r="C51" s="131"/>
      <c r="D51" s="14" t="s">
        <v>5</v>
      </c>
      <c r="E51" s="34"/>
      <c r="F51" s="34"/>
      <c r="G51" s="15"/>
      <c r="H51" s="16"/>
      <c r="I51" s="16"/>
      <c r="J51" s="16"/>
      <c r="K51" s="16">
        <v>22</v>
      </c>
      <c r="L51" s="16">
        <v>23</v>
      </c>
      <c r="M51" s="16">
        <v>24</v>
      </c>
      <c r="N51" s="16">
        <v>25</v>
      </c>
      <c r="O51" s="73"/>
      <c r="P51" s="73"/>
      <c r="Q51" s="73"/>
      <c r="R51" s="73"/>
      <c r="S51" s="73"/>
      <c r="T51" s="17"/>
      <c r="U51" s="17"/>
    </row>
    <row r="52" spans="1:24" ht="15.75" customHeight="1" thickBot="1">
      <c r="A52" s="134">
        <v>155</v>
      </c>
      <c r="B52" s="132" t="s">
        <v>234</v>
      </c>
      <c r="C52" s="131" t="s">
        <v>235</v>
      </c>
      <c r="D52" s="19" t="s">
        <v>7</v>
      </c>
      <c r="E52" s="25"/>
      <c r="F52" s="36"/>
      <c r="G52" s="20"/>
      <c r="H52" s="21"/>
      <c r="I52" s="21"/>
      <c r="J52" s="21"/>
      <c r="K52" s="25">
        <v>13.7</v>
      </c>
      <c r="L52" s="25">
        <v>14.4</v>
      </c>
      <c r="M52" s="25">
        <v>15.1</v>
      </c>
      <c r="N52" s="25">
        <v>15.8</v>
      </c>
      <c r="O52" s="86"/>
      <c r="P52" s="86"/>
      <c r="Q52" s="86"/>
      <c r="R52" s="86"/>
      <c r="S52" s="86"/>
      <c r="T52" s="28" t="s">
        <v>248</v>
      </c>
      <c r="U52" s="46">
        <f>VLOOKUP(A52,Лист1!$B$1:$C$200,2,FALSE)</f>
        <v>1415.1347400000002</v>
      </c>
      <c r="V52" t="str">
        <f>CONCATENATE(D52," ",E52," ",F52," ",G52," ",H52," ",I52," ",J52," ",K52," ",L52," ",M52," ",N52)</f>
        <v>Длина стельки       13,7 14,4 15,1 15,8</v>
      </c>
      <c r="W52" t="str">
        <f>CONCATENATE("Размер"," ",E51," ",F51," ",G51," ",H51," ",I51," ",J51," ",K51," ",L51," ",M51,N51)</f>
        <v>Размер       22 23 2425</v>
      </c>
      <c r="X52" t="str">
        <f>CONCATENATE("Цвет"," ",T52," ","Цена по курсу 58 руб"," ",U52,"руб")</f>
        <v>Цвет ярко розовый, нежно-розовый, оранжевый с черным Цена по курсу 58 руб 1415,13474руб</v>
      </c>
    </row>
    <row r="53" spans="1:25" ht="15.75" customHeight="1" thickBot="1">
      <c r="A53" s="136"/>
      <c r="B53" s="136"/>
      <c r="C53" s="136"/>
      <c r="D53" s="14" t="s">
        <v>5</v>
      </c>
      <c r="E53" s="123">
        <v>16</v>
      </c>
      <c r="F53" s="123">
        <v>17</v>
      </c>
      <c r="G53" s="124">
        <v>18</v>
      </c>
      <c r="H53" s="125">
        <v>19</v>
      </c>
      <c r="I53" s="125">
        <v>20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09"/>
      <c r="W53" s="109"/>
      <c r="X53" s="109"/>
      <c r="Y53" s="110"/>
    </row>
    <row r="54" spans="1:24" ht="15.75" customHeight="1" thickBot="1">
      <c r="A54" s="137">
        <v>170</v>
      </c>
      <c r="B54" s="138" t="s">
        <v>294</v>
      </c>
      <c r="C54" s="133" t="s">
        <v>295</v>
      </c>
      <c r="D54" s="19" t="s">
        <v>7</v>
      </c>
      <c r="E54" s="41">
        <v>12.3</v>
      </c>
      <c r="F54" s="126">
        <v>12.8</v>
      </c>
      <c r="G54" s="40">
        <v>13.2</v>
      </c>
      <c r="H54" s="39">
        <v>13.8</v>
      </c>
      <c r="I54" s="39">
        <v>14.3</v>
      </c>
      <c r="J54" s="127"/>
      <c r="K54" s="25"/>
      <c r="L54" s="25"/>
      <c r="M54" s="25"/>
      <c r="N54" s="25"/>
      <c r="O54" s="25"/>
      <c r="P54" s="25"/>
      <c r="Q54" s="25"/>
      <c r="R54" s="25"/>
      <c r="S54" s="25"/>
      <c r="T54" s="128" t="s">
        <v>296</v>
      </c>
      <c r="U54" s="48">
        <f>VLOOKUP(A54,Лист1!$B$1:$C$200,2,FALSE)</f>
        <v>1335.3870000000002</v>
      </c>
      <c r="V54" t="str">
        <f>CONCATENATE(D54," ",E54," ",F54," ",G54," ",H54," ",I54," ",J54," ",K54," ",L54," ",M54," ",N54)</f>
        <v>Длина стельки 12,3 12,8 13,2 13,8 14,3     </v>
      </c>
      <c r="W54" s="109" t="str">
        <f>CONCATENATE("Размеры"," ",E53," ",F53," ",G53," ",H53," ",I53," ",J53," ",K53," ",L53," ",M53," ",N53," ",O53," ",P53," ",Q53," ",R53,S53)</f>
        <v>Размеры 16 17 18 19 20         </v>
      </c>
      <c r="X54" s="109" t="str">
        <f>CONCATENATE("Цвет"," ",T54," ","Цена по курсу 58 руб"," ",U54,"руб")</f>
        <v>Цвет кремовый, темно-синий Цена по курсу 58 руб 1335,387руб</v>
      </c>
    </row>
    <row r="55" spans="1:25" ht="15.75" customHeight="1" thickBot="1">
      <c r="A55" s="136"/>
      <c r="B55" s="136"/>
      <c r="C55" s="136"/>
      <c r="D55" s="14" t="s">
        <v>5</v>
      </c>
      <c r="E55" s="123">
        <v>16</v>
      </c>
      <c r="F55" s="123">
        <v>17</v>
      </c>
      <c r="G55" s="124">
        <v>18</v>
      </c>
      <c r="H55" s="125">
        <v>19</v>
      </c>
      <c r="I55" s="125">
        <v>20</v>
      </c>
      <c r="J55" s="129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09"/>
      <c r="W55" s="109"/>
      <c r="X55" s="109"/>
      <c r="Y55" s="110"/>
    </row>
    <row r="56" spans="1:24" ht="15.75" customHeight="1" thickBot="1">
      <c r="A56" s="137">
        <v>171</v>
      </c>
      <c r="B56" s="138" t="s">
        <v>297</v>
      </c>
      <c r="C56" s="133" t="s">
        <v>295</v>
      </c>
      <c r="D56" s="19" t="s">
        <v>7</v>
      </c>
      <c r="E56" s="41">
        <v>12.3</v>
      </c>
      <c r="F56" s="126">
        <v>12.8</v>
      </c>
      <c r="G56" s="40">
        <v>13.2</v>
      </c>
      <c r="H56" s="39">
        <v>13.8</v>
      </c>
      <c r="I56" s="39">
        <v>14.3</v>
      </c>
      <c r="J56" s="127"/>
      <c r="K56" s="25"/>
      <c r="L56" s="25"/>
      <c r="M56" s="25"/>
      <c r="N56" s="25"/>
      <c r="O56" s="25"/>
      <c r="P56" s="25"/>
      <c r="Q56" s="25"/>
      <c r="R56" s="25"/>
      <c r="S56" s="25"/>
      <c r="T56" s="128" t="s">
        <v>298</v>
      </c>
      <c r="U56" s="48">
        <f>VLOOKUP(A56,Лист1!$B$1:$C$200,2,FALSE)</f>
        <v>1335.3870000000002</v>
      </c>
      <c r="V56" t="str">
        <f>CONCATENATE(D56," ",E56," ",F56," ",G56," ",H56," ",I56," ",J56," ",K56," ",L56," ",M56," ",N56)</f>
        <v>Длина стельки 12,3 12,8 13,2 13,8 14,3     </v>
      </c>
      <c r="W56" s="109" t="str">
        <f>CONCATENATE("Размеры"," ",E55," ",F55," ",G55," ",H55," ",I55," ",J55," ",K55," ",L55," ",M55," ",N55," ",O55," ",P55," ",Q55," ",R55,S55)</f>
        <v>Размеры 16 17 18 19 20         </v>
      </c>
      <c r="X56" s="109" t="str">
        <f>CONCATENATE("Цвет"," ",T56," ","Цена по курсу 58 руб"," ",U56,"руб")</f>
        <v>Цвет коричневый, черный Цена по курсу 58 руб 1335,387руб</v>
      </c>
    </row>
    <row r="57" spans="1:25" ht="15.75" customHeight="1" thickBot="1">
      <c r="A57" s="136"/>
      <c r="B57" s="136"/>
      <c r="C57" s="136"/>
      <c r="D57" s="14" t="s">
        <v>5</v>
      </c>
      <c r="E57" s="123">
        <v>16</v>
      </c>
      <c r="F57" s="123">
        <v>17</v>
      </c>
      <c r="G57" s="124">
        <v>18</v>
      </c>
      <c r="H57" s="125">
        <v>19</v>
      </c>
      <c r="I57" s="125">
        <v>20</v>
      </c>
      <c r="J57" s="129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09"/>
      <c r="W57" s="109"/>
      <c r="X57" s="109"/>
      <c r="Y57" s="110"/>
    </row>
    <row r="58" spans="1:24" ht="15.75" customHeight="1" thickBot="1">
      <c r="A58" s="137">
        <v>172</v>
      </c>
      <c r="B58" s="138" t="s">
        <v>299</v>
      </c>
      <c r="C58" s="133" t="s">
        <v>295</v>
      </c>
      <c r="D58" s="19" t="s">
        <v>7</v>
      </c>
      <c r="E58" s="41">
        <v>12.3</v>
      </c>
      <c r="F58" s="126">
        <v>12.8</v>
      </c>
      <c r="G58" s="40">
        <v>13.2</v>
      </c>
      <c r="H58" s="39">
        <v>13.8</v>
      </c>
      <c r="I58" s="39">
        <v>14.3</v>
      </c>
      <c r="J58" s="127"/>
      <c r="K58" s="25"/>
      <c r="L58" s="25"/>
      <c r="M58" s="25"/>
      <c r="N58" s="25"/>
      <c r="O58" s="25"/>
      <c r="P58" s="25"/>
      <c r="Q58" s="25"/>
      <c r="R58" s="25"/>
      <c r="S58" s="25"/>
      <c r="T58" s="128" t="s">
        <v>300</v>
      </c>
      <c r="U58" s="48">
        <f>VLOOKUP(A58,Лист1!$B$1:$C$200,2,FALSE)</f>
        <v>1335.3870000000002</v>
      </c>
      <c r="V58" t="str">
        <f>CONCATENATE(D58," ",E58," ",F58," ",G58," ",H58," ",I58," ",J58," ",K58," ",L58," ",M58," ",N58)</f>
        <v>Длина стельки 12,3 12,8 13,2 13,8 14,3     </v>
      </c>
      <c r="W58" s="109" t="str">
        <f>CONCATENATE("Размеры"," ",E57," ",F57," ",G57," ",H57," ",I57," ",J57," ",K57," ",L57," ",M57," ",N57," ",O57," ",P57," ",Q57," ",R57,S57)</f>
        <v>Размеры 16 17 18 19 20         </v>
      </c>
      <c r="X58" s="109" t="str">
        <f>CONCATENATE("Цвет"," ",T58," ","Цена по курсу 58 руб"," ",U58,"руб")</f>
        <v>Цвет коричневый, темно-синий Цена по курсу 58 руб 1335,387руб</v>
      </c>
    </row>
    <row r="59" spans="1:25" ht="15.75" customHeight="1" thickBot="1">
      <c r="A59" s="136"/>
      <c r="B59" s="136"/>
      <c r="C59" s="136"/>
      <c r="D59" s="14" t="s">
        <v>5</v>
      </c>
      <c r="E59" s="123">
        <v>16</v>
      </c>
      <c r="F59" s="123">
        <v>17</v>
      </c>
      <c r="G59" s="124">
        <v>18</v>
      </c>
      <c r="H59" s="125">
        <v>19</v>
      </c>
      <c r="I59" s="125">
        <v>20</v>
      </c>
      <c r="J59" s="129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09"/>
      <c r="W59" s="109"/>
      <c r="X59" s="109"/>
      <c r="Y59" s="110"/>
    </row>
    <row r="60" spans="1:24" ht="15.75" customHeight="1" thickBot="1">
      <c r="A60" s="137">
        <v>173</v>
      </c>
      <c r="B60" s="138" t="s">
        <v>301</v>
      </c>
      <c r="C60" s="133" t="s">
        <v>295</v>
      </c>
      <c r="D60" s="19" t="s">
        <v>7</v>
      </c>
      <c r="E60" s="41">
        <v>12.3</v>
      </c>
      <c r="F60" s="126">
        <v>12.8</v>
      </c>
      <c r="G60" s="40">
        <v>13.2</v>
      </c>
      <c r="H60" s="39">
        <v>13.8</v>
      </c>
      <c r="I60" s="39">
        <v>14.3</v>
      </c>
      <c r="J60" s="127"/>
      <c r="K60" s="25"/>
      <c r="L60" s="25"/>
      <c r="M60" s="25"/>
      <c r="N60" s="25"/>
      <c r="O60" s="25"/>
      <c r="P60" s="25"/>
      <c r="Q60" s="25"/>
      <c r="R60" s="25"/>
      <c r="S60" s="25"/>
      <c r="T60" s="128" t="s">
        <v>302</v>
      </c>
      <c r="U60" s="48">
        <f>VLOOKUP(A60,Лист1!$B$1:$C$200,2,FALSE)</f>
        <v>1454.517</v>
      </c>
      <c r="V60" t="str">
        <f>CONCATENATE(D60," ",E60," ",F60," ",G60," ",H60," ",I60," ",J60," ",K60," ",L60," ",M60," ",N60)</f>
        <v>Длина стельки 12,3 12,8 13,2 13,8 14,3     </v>
      </c>
      <c r="W60" s="109" t="str">
        <f>CONCATENATE("Размеры"," ",E59," ",F59," ",G59," ",H59," ",I59," ",J59," ",K59," ",L59," ",M59," ",N59," ",O59," ",P59," ",Q59," ",R59,S59)</f>
        <v>Размеры 16 17 18 19 20         </v>
      </c>
      <c r="X60" s="109" t="str">
        <f>CONCATENATE("Цвет"," ",T60," ","Цена по курсу 58 руб"," ",U60,"руб")</f>
        <v>Цвет темно-синий, коричневый Цена по курсу 58 руб 1454,517руб</v>
      </c>
    </row>
    <row r="61" spans="1:25" ht="15.75" customHeight="1" thickBot="1">
      <c r="A61" s="136"/>
      <c r="B61" s="136"/>
      <c r="C61" s="136"/>
      <c r="D61" s="14" t="s">
        <v>5</v>
      </c>
      <c r="E61" s="123">
        <v>16</v>
      </c>
      <c r="F61" s="123">
        <v>17</v>
      </c>
      <c r="G61" s="124">
        <v>18</v>
      </c>
      <c r="H61" s="125"/>
      <c r="I61" s="125"/>
      <c r="J61" s="129"/>
      <c r="K61" s="16"/>
      <c r="L61" s="16"/>
      <c r="M61" s="16"/>
      <c r="N61" s="16"/>
      <c r="O61" s="16"/>
      <c r="P61" s="16"/>
      <c r="Q61" s="16"/>
      <c r="R61" s="16"/>
      <c r="S61" s="16"/>
      <c r="T61" s="17"/>
      <c r="U61" s="17"/>
      <c r="V61" s="109"/>
      <c r="W61" s="109"/>
      <c r="X61" s="109"/>
      <c r="Y61" s="110"/>
    </row>
    <row r="62" spans="1:24" ht="15.75" customHeight="1" thickBot="1">
      <c r="A62" s="137">
        <v>174</v>
      </c>
      <c r="B62" s="139">
        <v>203</v>
      </c>
      <c r="C62" s="133" t="s">
        <v>295</v>
      </c>
      <c r="D62" s="19" t="s">
        <v>7</v>
      </c>
      <c r="E62" s="41">
        <v>12</v>
      </c>
      <c r="F62" s="126">
        <v>12.5</v>
      </c>
      <c r="G62" s="40">
        <v>13</v>
      </c>
      <c r="H62" s="39"/>
      <c r="I62" s="39"/>
      <c r="J62" s="127"/>
      <c r="K62" s="25"/>
      <c r="L62" s="25"/>
      <c r="M62" s="25"/>
      <c r="N62" s="25"/>
      <c r="O62" s="25"/>
      <c r="P62" s="25"/>
      <c r="Q62" s="25"/>
      <c r="R62" s="25"/>
      <c r="S62" s="25"/>
      <c r="T62" s="128" t="s">
        <v>303</v>
      </c>
      <c r="U62" s="48">
        <f>VLOOKUP(A62,Лист1!$B$1:$C$200,2,FALSE)</f>
        <v>1335.3870000000002</v>
      </c>
      <c r="V62" t="str">
        <f>CONCATENATE(D62," ",E62," ",F62," ",G62," ",H62," ",I62," ",J62," ",K62," ",L62," ",M62," ",N62)</f>
        <v>Длина стельки 12 12,5 13       </v>
      </c>
      <c r="W62" s="109" t="str">
        <f>CONCATENATE("Размеры"," ",E61," ",F61," ",G61," ",H61," ",I61," ",J61," ",K61," ",L61," ",M61," ",N61," ",O61," ",P61," ",Q61," ",R61,S61)</f>
        <v>Размеры 16 17 18           </v>
      </c>
      <c r="X62" s="109" t="str">
        <f>CONCATENATE("Цвет"," ",T62," ","Цена по курсу 58 руб"," ",U62,"руб")</f>
        <v>Цвет темно-коричневый, рыжий Цена по курсу 58 руб 1335,387руб</v>
      </c>
    </row>
    <row r="63" spans="1:25" ht="15.75" customHeight="1" thickBot="1">
      <c r="A63" s="136"/>
      <c r="B63" s="136"/>
      <c r="C63" s="136"/>
      <c r="D63" s="14" t="s">
        <v>5</v>
      </c>
      <c r="E63" s="123">
        <v>16</v>
      </c>
      <c r="F63" s="123">
        <v>17</v>
      </c>
      <c r="G63" s="124">
        <v>18</v>
      </c>
      <c r="H63" s="125"/>
      <c r="I63" s="125"/>
      <c r="J63" s="129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17"/>
      <c r="V63" s="109"/>
      <c r="W63" s="109"/>
      <c r="X63" s="109"/>
      <c r="Y63" s="110"/>
    </row>
    <row r="64" spans="1:24" ht="15.75" customHeight="1" thickBot="1">
      <c r="A64" s="137">
        <v>175</v>
      </c>
      <c r="B64" s="140">
        <v>205</v>
      </c>
      <c r="C64" s="133" t="s">
        <v>295</v>
      </c>
      <c r="D64" s="19" t="s">
        <v>7</v>
      </c>
      <c r="E64" s="41">
        <v>12</v>
      </c>
      <c r="F64" s="126">
        <v>12.5</v>
      </c>
      <c r="G64" s="40">
        <v>13</v>
      </c>
      <c r="H64" s="39"/>
      <c r="I64" s="39"/>
      <c r="J64" s="127"/>
      <c r="K64" s="25"/>
      <c r="L64" s="25"/>
      <c r="M64" s="25"/>
      <c r="N64" s="25"/>
      <c r="O64" s="25"/>
      <c r="P64" s="25"/>
      <c r="Q64" s="25"/>
      <c r="R64" s="25"/>
      <c r="S64" s="25"/>
      <c r="T64" s="128" t="s">
        <v>304</v>
      </c>
      <c r="U64" s="48">
        <f>VLOOKUP(A64,Лист1!$B$1:$C$200,2,FALSE)</f>
        <v>1335.3870000000002</v>
      </c>
      <c r="V64" t="str">
        <f>CONCATENATE(D64," ",E64," ",F64," ",G64," ",H64," ",I64," ",J64," ",K64," ",L64," ",M64," ",N64)</f>
        <v>Длина стельки 12 12,5 13       </v>
      </c>
      <c r="W64" s="109" t="str">
        <f>CONCATENATE("Размеры"," ",E63," ",F63," ",G63," ",H63," ",I63," ",J63," ",K63," ",L63," ",M63," ",N63," ",O63," ",P63," ",Q63," ",R63,S63)</f>
        <v>Размеры 16 17 18           </v>
      </c>
      <c r="X64" s="109" t="str">
        <f>CONCATENATE("Цвет"," ",T64," ","Цена по курсу 58 руб"," ",U64,"руб")</f>
        <v>Цвет рыжий, коричневый Цена по курсу 58 руб 1335,387руб</v>
      </c>
    </row>
    <row r="65" spans="1:25" ht="15.75" customHeight="1" thickBot="1">
      <c r="A65" s="136"/>
      <c r="B65" s="136"/>
      <c r="C65" s="136"/>
      <c r="D65" s="14" t="s">
        <v>5</v>
      </c>
      <c r="E65" s="123">
        <v>16</v>
      </c>
      <c r="F65" s="123">
        <v>17</v>
      </c>
      <c r="G65" s="124">
        <v>18</v>
      </c>
      <c r="H65" s="125">
        <v>19</v>
      </c>
      <c r="I65" s="125">
        <v>20</v>
      </c>
      <c r="J65" s="129"/>
      <c r="K65" s="16"/>
      <c r="L65" s="16"/>
      <c r="M65" s="16"/>
      <c r="N65" s="16"/>
      <c r="O65" s="16"/>
      <c r="P65" s="16"/>
      <c r="Q65" s="16"/>
      <c r="R65" s="16"/>
      <c r="S65" s="16"/>
      <c r="T65" s="17"/>
      <c r="U65" s="17"/>
      <c r="V65" s="109"/>
      <c r="W65" s="109"/>
      <c r="X65" s="109"/>
      <c r="Y65" s="110"/>
    </row>
    <row r="66" spans="1:24" ht="15.75" customHeight="1" thickBot="1">
      <c r="A66" s="137">
        <v>176</v>
      </c>
      <c r="B66" s="138" t="s">
        <v>305</v>
      </c>
      <c r="C66" s="133" t="s">
        <v>295</v>
      </c>
      <c r="D66" s="19" t="s">
        <v>7</v>
      </c>
      <c r="E66" s="41">
        <v>12.3</v>
      </c>
      <c r="F66" s="126">
        <v>12.8</v>
      </c>
      <c r="G66" s="40">
        <v>13.2</v>
      </c>
      <c r="H66" s="39">
        <v>13.8</v>
      </c>
      <c r="I66" s="39">
        <v>14.3</v>
      </c>
      <c r="J66" s="127"/>
      <c r="K66" s="25"/>
      <c r="L66" s="25"/>
      <c r="M66" s="25"/>
      <c r="N66" s="25"/>
      <c r="O66" s="25"/>
      <c r="P66" s="25"/>
      <c r="Q66" s="25"/>
      <c r="R66" s="25"/>
      <c r="S66" s="25"/>
      <c r="T66" s="128" t="s">
        <v>306</v>
      </c>
      <c r="U66" s="48">
        <f>VLOOKUP(A66,Лист1!$B$1:$C$200,2,FALSE)</f>
        <v>1454.517</v>
      </c>
      <c r="V66" t="str">
        <f>CONCATENATE(D66," ",E66," ",F66," ",G66," ",H66," ",I66," ",J66," ",K66," ",L66," ",M66," ",N66)</f>
        <v>Длина стельки 12,3 12,8 13,2 13,8 14,3     </v>
      </c>
      <c r="W66" s="109" t="str">
        <f>CONCATENATE("Размеры"," ",E65," ",F65," ",G65," ",H65," ",I65," ",J65," ",K65," ",L65," ",M65," ",N65," ",O65," ",P65," ",Q65," ",R65,S65)</f>
        <v>Размеры 16 17 18 19 20         </v>
      </c>
      <c r="X66" s="109" t="str">
        <f>CONCATENATE("Цвет"," ",T66," ","Цена по курсу 58 руб"," ",U66,"руб")</f>
        <v>Цвет хаки, бордовый Цена по курсу 58 руб 1454,517руб</v>
      </c>
    </row>
    <row r="67" spans="1:25" ht="15.75" customHeight="1" thickBot="1">
      <c r="A67" s="136"/>
      <c r="B67" s="136"/>
      <c r="C67" s="136"/>
      <c r="D67" s="14" t="s">
        <v>5</v>
      </c>
      <c r="E67" s="123">
        <v>16</v>
      </c>
      <c r="F67" s="123">
        <v>17</v>
      </c>
      <c r="G67" s="124">
        <v>18</v>
      </c>
      <c r="H67" s="125">
        <v>19</v>
      </c>
      <c r="I67" s="125">
        <v>20</v>
      </c>
      <c r="J67" s="129"/>
      <c r="K67" s="16"/>
      <c r="L67" s="16"/>
      <c r="M67" s="16"/>
      <c r="N67" s="16"/>
      <c r="O67" s="16"/>
      <c r="P67" s="16"/>
      <c r="Q67" s="16"/>
      <c r="R67" s="16"/>
      <c r="S67" s="16"/>
      <c r="T67" s="17"/>
      <c r="U67" s="17"/>
      <c r="V67" s="109"/>
      <c r="W67" s="109"/>
      <c r="X67" s="109"/>
      <c r="Y67" s="110"/>
    </row>
    <row r="68" spans="1:24" ht="15.75" customHeight="1" thickBot="1">
      <c r="A68" s="137">
        <v>177</v>
      </c>
      <c r="B68" s="138" t="s">
        <v>307</v>
      </c>
      <c r="C68" s="133" t="s">
        <v>295</v>
      </c>
      <c r="D68" s="19" t="s">
        <v>7</v>
      </c>
      <c r="E68" s="41">
        <v>12.3</v>
      </c>
      <c r="F68" s="126">
        <v>12.8</v>
      </c>
      <c r="G68" s="40">
        <v>13.2</v>
      </c>
      <c r="H68" s="39">
        <v>13.8</v>
      </c>
      <c r="I68" s="39">
        <v>14.3</v>
      </c>
      <c r="J68" s="127"/>
      <c r="K68" s="25"/>
      <c r="L68" s="25"/>
      <c r="M68" s="25"/>
      <c r="N68" s="25"/>
      <c r="O68" s="25"/>
      <c r="P68" s="25"/>
      <c r="Q68" s="25"/>
      <c r="R68" s="25"/>
      <c r="S68" s="25"/>
      <c r="T68" s="128" t="s">
        <v>308</v>
      </c>
      <c r="U68" s="48">
        <f>VLOOKUP(A68,Лист1!$B$1:$C$200,2,FALSE)</f>
        <v>1335.3870000000002</v>
      </c>
      <c r="V68" t="str">
        <f>CONCATENATE(D68," ",E68," ",F68," ",G68," ",H68," ",I68," ",J68," ",K68," ",L68," ",M68," ",N68)</f>
        <v>Длина стельки 12,3 12,8 13,2 13,8 14,3     </v>
      </c>
      <c r="W68" s="109" t="str">
        <f>CONCATENATE("Размеры"," ",E67," ",F67," ",G67," ",H67," ",I67," ",J67," ",K67," ",L67," ",M67," ",N67," ",O67," ",P67," ",Q67," ",R67,S67)</f>
        <v>Размеры 16 17 18 19 20         </v>
      </c>
      <c r="X68" s="109" t="str">
        <f>CONCATENATE("Цвет"," ",T68," ","Цена по курсу 58 руб"," ",U68,"руб")</f>
        <v>Цвет коричневый, рыжий Цена по курсу 58 руб 1335,387руб</v>
      </c>
    </row>
    <row r="69" spans="1:25" ht="15.75" customHeight="1" thickBot="1">
      <c r="A69" s="134"/>
      <c r="B69" s="132"/>
      <c r="C69" s="131"/>
      <c r="D69" s="14" t="s">
        <v>5</v>
      </c>
      <c r="E69" s="34">
        <v>16</v>
      </c>
      <c r="F69" s="34">
        <v>17</v>
      </c>
      <c r="G69" s="15">
        <v>18</v>
      </c>
      <c r="H69" s="16">
        <v>19</v>
      </c>
      <c r="I69" s="16">
        <v>20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"/>
      <c r="U69" s="17"/>
      <c r="V69" s="109"/>
      <c r="W69" s="109"/>
      <c r="X69" s="109"/>
      <c r="Y69" s="110"/>
    </row>
    <row r="70" spans="1:24" ht="15.75" customHeight="1" thickBot="1">
      <c r="A70" s="137">
        <v>178</v>
      </c>
      <c r="B70" s="138" t="s">
        <v>314</v>
      </c>
      <c r="C70" s="133" t="s">
        <v>315</v>
      </c>
      <c r="D70" s="19" t="s">
        <v>7</v>
      </c>
      <c r="E70" s="41">
        <v>12.5</v>
      </c>
      <c r="F70" s="126">
        <v>13</v>
      </c>
      <c r="G70" s="40">
        <v>13.5</v>
      </c>
      <c r="H70" s="39">
        <v>14</v>
      </c>
      <c r="I70" s="39">
        <v>14.5</v>
      </c>
      <c r="J70" s="39"/>
      <c r="K70" s="41"/>
      <c r="L70" s="41"/>
      <c r="M70" s="41"/>
      <c r="N70" s="41"/>
      <c r="O70" s="41"/>
      <c r="P70" s="25"/>
      <c r="Q70" s="25"/>
      <c r="R70" s="25"/>
      <c r="S70" s="25"/>
      <c r="T70" s="28" t="s">
        <v>40</v>
      </c>
      <c r="U70" s="48">
        <f>VLOOKUP(A70,Лист1!$B$1:$C$200,2,FALSE)</f>
        <v>1335.3870000000002</v>
      </c>
      <c r="V70" t="str">
        <f>CONCATENATE(D70," ",E70," ",F70," ",G70," ",H70," ",I70," ",J70," ",K70," ",L70," ",M70," ",N70)</f>
        <v>Длина стельки 12,5 13 13,5 14 14,5     </v>
      </c>
      <c r="W70" s="109" t="str">
        <f>CONCATENATE("Размеры"," ",E69," ",F69," ",G69," ",H69," ",I69," ",J69," ",K69," ",L69," ",M69," ",N69," ",O69," ",P69," ",Q69," ",R69,S69)</f>
        <v>Размеры 16 17 18 19 20         </v>
      </c>
      <c r="X70" s="109" t="str">
        <f>CONCATENATE("Цвет"," ",T70," ","Цена по курсу 58 руб"," ",U70,"руб")</f>
        <v>Цвет оранжевый, красный Цена по курсу 58 руб 1335,387руб</v>
      </c>
    </row>
    <row r="71" spans="1:25" ht="15.75" customHeight="1" thickBot="1">
      <c r="A71" s="134"/>
      <c r="B71" s="132"/>
      <c r="C71" s="131"/>
      <c r="D71" s="14" t="s">
        <v>5</v>
      </c>
      <c r="E71" s="34">
        <v>16</v>
      </c>
      <c r="F71" s="34">
        <v>17</v>
      </c>
      <c r="G71" s="15">
        <v>18</v>
      </c>
      <c r="H71" s="16">
        <v>19</v>
      </c>
      <c r="I71" s="16">
        <v>20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  <c r="U71" s="17"/>
      <c r="V71" s="109"/>
      <c r="W71" s="109"/>
      <c r="X71" s="109"/>
      <c r="Y71" s="110"/>
    </row>
    <row r="72" spans="1:24" ht="15.75" customHeight="1" thickBot="1">
      <c r="A72" s="137">
        <v>179</v>
      </c>
      <c r="B72" s="138" t="s">
        <v>316</v>
      </c>
      <c r="C72" s="133" t="s">
        <v>315</v>
      </c>
      <c r="D72" s="19" t="s">
        <v>7</v>
      </c>
      <c r="E72" s="41">
        <v>12.5</v>
      </c>
      <c r="F72" s="126">
        <v>13</v>
      </c>
      <c r="G72" s="40">
        <v>13.5</v>
      </c>
      <c r="H72" s="39">
        <v>14</v>
      </c>
      <c r="I72" s="39">
        <v>14.5</v>
      </c>
      <c r="J72" s="39"/>
      <c r="K72" s="41"/>
      <c r="L72" s="41"/>
      <c r="M72" s="41"/>
      <c r="N72" s="41"/>
      <c r="O72" s="41"/>
      <c r="P72" s="25"/>
      <c r="Q72" s="25"/>
      <c r="R72" s="25"/>
      <c r="S72" s="25"/>
      <c r="T72" s="28" t="s">
        <v>317</v>
      </c>
      <c r="U72" s="48">
        <f>VLOOKUP(A72,Лист1!$B$1:$C$200,2,FALSE)</f>
        <v>1335.3870000000002</v>
      </c>
      <c r="V72" t="str">
        <f>CONCATENATE(D72," ",E72," ",F72," ",G72," ",H72," ",I72," ",J72," ",K72," ",L72," ",M72," ",N72)</f>
        <v>Длина стельки 12,5 13 13,5 14 14,5     </v>
      </c>
      <c r="W72" s="109" t="str">
        <f>CONCATENATE("Размеры"," ",E71," ",F71," ",G71," ",H71," ",I71," ",J71," ",K71," ",L71," ",M71," ",N71," ",O71," ",P71," ",Q71," ",R71,S71)</f>
        <v>Размеры 16 17 18 19 20         </v>
      </c>
      <c r="X72" s="109" t="str">
        <f>CONCATENATE("Цвет"," ",T72," ","Цена по курсу 58 руб"," ",U72,"руб")</f>
        <v>Цвет ярко-розовый, нежно-розовый Цена по курсу 58 руб 1335,387руб</v>
      </c>
    </row>
    <row r="73" spans="1:25" ht="15.75" customHeight="1" thickBot="1">
      <c r="A73" s="136"/>
      <c r="B73" s="136"/>
      <c r="C73" s="136"/>
      <c r="D73" s="14" t="s">
        <v>5</v>
      </c>
      <c r="E73" s="123">
        <v>16</v>
      </c>
      <c r="F73" s="123">
        <v>17</v>
      </c>
      <c r="G73" s="124">
        <v>18</v>
      </c>
      <c r="H73" s="125">
        <v>19</v>
      </c>
      <c r="I73" s="125"/>
      <c r="J73" s="129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09"/>
      <c r="W73" s="109"/>
      <c r="X73" s="109"/>
      <c r="Y73" s="110"/>
    </row>
    <row r="74" spans="1:24" ht="15.75" customHeight="1" thickBot="1">
      <c r="A74" s="137">
        <v>180</v>
      </c>
      <c r="B74" s="138" t="s">
        <v>98</v>
      </c>
      <c r="C74" s="133" t="s">
        <v>309</v>
      </c>
      <c r="D74" s="19" t="s">
        <v>7</v>
      </c>
      <c r="E74" s="41">
        <v>12.8</v>
      </c>
      <c r="F74" s="126">
        <v>13.4</v>
      </c>
      <c r="G74" s="40">
        <v>14</v>
      </c>
      <c r="H74" s="39">
        <v>14.5</v>
      </c>
      <c r="I74" s="39"/>
      <c r="J74" s="127"/>
      <c r="K74" s="25"/>
      <c r="L74" s="25"/>
      <c r="M74" s="25"/>
      <c r="N74" s="25"/>
      <c r="O74" s="25"/>
      <c r="P74" s="25"/>
      <c r="Q74" s="25"/>
      <c r="R74" s="25"/>
      <c r="S74" s="25"/>
      <c r="T74" s="128" t="s">
        <v>310</v>
      </c>
      <c r="U74" s="48">
        <f>VLOOKUP(A74,Лист1!$B$1:$C$200,2,FALSE)</f>
        <v>977.9970000000001</v>
      </c>
      <c r="V74" t="str">
        <f>CONCATENATE(D74," ",E74," ",F74," ",G74," ",H74," ",I74," ",J74," ",K74," ",L74," ",M74," ",N74)</f>
        <v>Длина стельки 12,8 13,4 14 14,5      </v>
      </c>
      <c r="W74" s="109" t="str">
        <f>CONCATENATE("Размеры"," ",E73," ",F73," ",G73," ",H73," ",I73," ",J73," ",K73," ",L73," ",M73," ",N73," ",O73," ",P73," ",Q73," ",R73,S73)</f>
        <v>Размеры 16 17 18 19          </v>
      </c>
      <c r="X74" s="109" t="str">
        <f>CONCATENATE("Цвет"," ",T74," ","Цена по курсу 58 руб"," ",U74,"руб")</f>
        <v>Цвет синий, коричневый, белый Цена по курсу 58 руб 977,997руб</v>
      </c>
    </row>
    <row r="75" spans="1:25" ht="15.75" customHeight="1" thickBot="1">
      <c r="A75" s="136"/>
      <c r="B75" s="136"/>
      <c r="C75" s="136"/>
      <c r="D75" s="14" t="s">
        <v>5</v>
      </c>
      <c r="E75" s="123">
        <v>16</v>
      </c>
      <c r="F75" s="123"/>
      <c r="G75" s="124"/>
      <c r="H75" s="125"/>
      <c r="I75" s="125"/>
      <c r="J75" s="129"/>
      <c r="K75" s="16"/>
      <c r="L75" s="16"/>
      <c r="M75" s="16"/>
      <c r="N75" s="16"/>
      <c r="O75" s="16"/>
      <c r="P75" s="16"/>
      <c r="Q75" s="16"/>
      <c r="R75" s="16"/>
      <c r="S75" s="16"/>
      <c r="T75" s="17"/>
      <c r="U75" s="17"/>
      <c r="V75" s="109"/>
      <c r="W75" s="109"/>
      <c r="X75" s="109"/>
      <c r="Y75" s="110"/>
    </row>
    <row r="76" spans="1:24" ht="15.75" customHeight="1" thickBot="1">
      <c r="A76" s="137">
        <v>182</v>
      </c>
      <c r="B76" s="138" t="s">
        <v>98</v>
      </c>
      <c r="C76" s="133" t="s">
        <v>311</v>
      </c>
      <c r="D76" s="19" t="s">
        <v>7</v>
      </c>
      <c r="E76" s="41">
        <v>11.5</v>
      </c>
      <c r="F76" s="126"/>
      <c r="G76" s="40"/>
      <c r="H76" s="39"/>
      <c r="I76" s="39"/>
      <c r="J76" s="127"/>
      <c r="K76" s="25"/>
      <c r="L76" s="25"/>
      <c r="M76" s="25"/>
      <c r="N76" s="25"/>
      <c r="O76" s="25"/>
      <c r="P76" s="25"/>
      <c r="Q76" s="25"/>
      <c r="R76" s="25"/>
      <c r="S76" s="25"/>
      <c r="T76" s="128" t="s">
        <v>312</v>
      </c>
      <c r="U76" s="48">
        <f>VLOOKUP(A76,Лист1!$B$1:$C$200,2,FALSE)</f>
        <v>1049.475</v>
      </c>
      <c r="V76" t="str">
        <f>CONCATENATE(D76," ",E76," ",F76," ",G76," ",H76," ",I76," ",J76," ",K76," ",L76," ",M76," ",N76)</f>
        <v>Длина стельки 11,5         </v>
      </c>
      <c r="W76" s="109" t="str">
        <f>CONCATENATE("Размеры"," ",E75," ",F75," ",G75," ",H75," ",I75," ",J75," ",K75," ",L75," ",M75," ",N75," ",O75," ",P75," ",Q75," ",R75,S75)</f>
        <v>Размеры 16             </v>
      </c>
      <c r="X76" s="109" t="str">
        <f>CONCATENATE("Цвет"," ",T76," ","Цена по курсу 58 руб"," ",U76,"руб")</f>
        <v>Цвет белый с голубым, коричневый Цена по курсу 58 руб 1049,475руб</v>
      </c>
    </row>
    <row r="77" spans="1:25" ht="15.75" customHeight="1" thickBot="1">
      <c r="A77" s="134"/>
      <c r="B77" s="132"/>
      <c r="C77" s="131"/>
      <c r="D77" s="14" t="s">
        <v>5</v>
      </c>
      <c r="E77" s="34">
        <v>16</v>
      </c>
      <c r="F77" s="34"/>
      <c r="G77" s="15">
        <v>18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7"/>
      <c r="U77" s="17"/>
      <c r="V77" s="109"/>
      <c r="W77" s="109"/>
      <c r="X77" s="109"/>
      <c r="Y77" s="110"/>
    </row>
    <row r="78" spans="1:24" ht="15.75" customHeight="1" thickBot="1">
      <c r="A78" s="137">
        <v>183</v>
      </c>
      <c r="B78" s="138" t="s">
        <v>98</v>
      </c>
      <c r="C78" s="133" t="s">
        <v>318</v>
      </c>
      <c r="D78" s="19" t="s">
        <v>7</v>
      </c>
      <c r="E78" s="41">
        <v>11.5</v>
      </c>
      <c r="F78" s="126"/>
      <c r="G78" s="40">
        <v>13.5</v>
      </c>
      <c r="H78" s="39"/>
      <c r="I78" s="39"/>
      <c r="J78" s="39"/>
      <c r="K78" s="41"/>
      <c r="L78" s="41"/>
      <c r="M78" s="41"/>
      <c r="N78" s="41"/>
      <c r="O78" s="41"/>
      <c r="P78" s="25"/>
      <c r="Q78" s="25"/>
      <c r="R78" s="25"/>
      <c r="S78" s="25"/>
      <c r="T78" s="28" t="s">
        <v>319</v>
      </c>
      <c r="U78" s="48">
        <f>VLOOKUP(A78,Лист1!$B$1:$C$200,2,FALSE)</f>
        <v>1097.127</v>
      </c>
      <c r="V78" t="str">
        <f>CONCATENATE(D78," ",E78," ",F78," ",G78," ",H78," ",I78," ",J78," ",K78," ",L78," ",M78," ",N78)</f>
        <v>Длина стельки 11,5  13,5       </v>
      </c>
      <c r="W78" s="109" t="str">
        <f>CONCATENATE("Размеры"," ",E77," ",F77," ",G77," ",H77," ",I77," ",J77," ",K77," ",L77," ",M77," ",N77," ",O77," ",P77," ",Q77," ",R77,S77)</f>
        <v>Размеры 16  18           </v>
      </c>
      <c r="X78" s="109" t="str">
        <f>CONCATENATE("Цвет"," ",T78," ","Цена по курсу 58 руб"," ",U78,"руб")</f>
        <v>Цвет красный, белый Цена по курсу 58 руб 1097,127руб</v>
      </c>
    </row>
    <row r="79" spans="1:25" ht="15.75" customHeight="1" thickBot="1">
      <c r="A79" s="136"/>
      <c r="B79" s="136"/>
      <c r="C79" s="136"/>
      <c r="D79" s="14" t="s">
        <v>5</v>
      </c>
      <c r="E79" s="123">
        <v>16</v>
      </c>
      <c r="F79" s="123"/>
      <c r="G79" s="124"/>
      <c r="H79" s="125"/>
      <c r="I79" s="125"/>
      <c r="J79" s="129"/>
      <c r="K79" s="16"/>
      <c r="L79" s="16"/>
      <c r="M79" s="16"/>
      <c r="N79" s="16"/>
      <c r="O79" s="16"/>
      <c r="P79" s="16"/>
      <c r="Q79" s="16"/>
      <c r="R79" s="16"/>
      <c r="S79" s="16"/>
      <c r="T79" s="17"/>
      <c r="U79" s="17"/>
      <c r="V79" s="109"/>
      <c r="W79" s="109"/>
      <c r="X79" s="109"/>
      <c r="Y79" s="110"/>
    </row>
    <row r="80" spans="1:24" ht="15.75" customHeight="1" thickBot="1">
      <c r="A80" s="137">
        <v>184</v>
      </c>
      <c r="B80" s="138" t="s">
        <v>98</v>
      </c>
      <c r="C80" s="133" t="s">
        <v>295</v>
      </c>
      <c r="D80" s="19" t="s">
        <v>7</v>
      </c>
      <c r="E80" s="41">
        <v>11.5</v>
      </c>
      <c r="F80" s="126"/>
      <c r="G80" s="40"/>
      <c r="H80" s="39"/>
      <c r="I80" s="39"/>
      <c r="J80" s="127"/>
      <c r="K80" s="25"/>
      <c r="L80" s="25"/>
      <c r="M80" s="25"/>
      <c r="N80" s="25"/>
      <c r="O80" s="25"/>
      <c r="P80" s="25"/>
      <c r="Q80" s="25"/>
      <c r="R80" s="25"/>
      <c r="S80" s="25"/>
      <c r="T80" s="128" t="s">
        <v>313</v>
      </c>
      <c r="U80" s="48">
        <f>VLOOKUP(A80,Лист1!$B$1:$C$200,2,FALSE)</f>
        <v>1097.127</v>
      </c>
      <c r="V80" t="str">
        <f>CONCATENATE(D80," ",E80," ",F80," ",G80," ",H80," ",I80," ",J80," ",K80," ",L80," ",M80," ",N80)</f>
        <v>Длина стельки 11,5         </v>
      </c>
      <c r="W80" s="109" t="str">
        <f>CONCATENATE("Размеры"," ",E79," ",F79," ",G79," ",H79," ",I79," ",J79," ",K79," ",L79," ",M79," ",N79," ",O79," ",P79," ",Q79," ",R79,S79)</f>
        <v>Размеры 16             </v>
      </c>
      <c r="X80" s="109" t="str">
        <f>CONCATENATE("Цвет"," ",T80," ","Цена по курсу 58 руб"," ",U80,"руб")</f>
        <v>Цвет коричневый, темно-синий, белый с черным Цена по курсу 58 руб 1097,127руб</v>
      </c>
    </row>
    <row r="81" spans="1:25" ht="15.75" customHeight="1" thickBot="1">
      <c r="A81" s="134"/>
      <c r="B81" s="132"/>
      <c r="C81" s="131"/>
      <c r="D81" s="14" t="s">
        <v>5</v>
      </c>
      <c r="E81" s="34">
        <v>16</v>
      </c>
      <c r="F81" s="34"/>
      <c r="G81" s="15"/>
      <c r="H81" s="16">
        <v>19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/>
      <c r="U81" s="17"/>
      <c r="V81" s="109"/>
      <c r="W81" s="109"/>
      <c r="X81" s="109"/>
      <c r="Y81" s="110"/>
    </row>
    <row r="82" spans="1:24" ht="15.75" customHeight="1" thickBot="1">
      <c r="A82" s="137">
        <v>185</v>
      </c>
      <c r="B82" s="138" t="s">
        <v>98</v>
      </c>
      <c r="C82" s="133" t="s">
        <v>320</v>
      </c>
      <c r="D82" s="19" t="s">
        <v>7</v>
      </c>
      <c r="E82" s="41">
        <v>11.5</v>
      </c>
      <c r="F82" s="126"/>
      <c r="G82" s="40"/>
      <c r="H82" s="39">
        <v>13.5</v>
      </c>
      <c r="I82" s="39"/>
      <c r="J82" s="39"/>
      <c r="K82" s="41"/>
      <c r="L82" s="41"/>
      <c r="M82" s="41"/>
      <c r="N82" s="41"/>
      <c r="O82" s="41"/>
      <c r="P82" s="25"/>
      <c r="Q82" s="25"/>
      <c r="R82" s="25"/>
      <c r="S82" s="25"/>
      <c r="T82" s="28" t="s">
        <v>321</v>
      </c>
      <c r="U82" s="48">
        <f>VLOOKUP(A82,Лист1!$B$1:$C$200,2,FALSE)</f>
        <v>1335.3870000000002</v>
      </c>
      <c r="V82" t="str">
        <f>CONCATENATE(D82," ",E82," ",F82," ",G82," ",H82," ",I82," ",J82," ",K82," ",L82," ",M82," ",N82)</f>
        <v>Длина стельки 11,5   13,5      </v>
      </c>
      <c r="W82" s="109" t="str">
        <f>CONCATENATE("Размеры"," ",E81," ",F81," ",G81," ",H81," ",I81," ",J81," ",K81," ",L81," ",M81," ",N81," ",O81," ",P81," ",Q81," ",R81,S81)</f>
        <v>Размеры 16   19          </v>
      </c>
      <c r="X82" s="109" t="str">
        <f>CONCATENATE("Цвет"," ",T82," ","Цена по курсу 58 руб"," ",U82,"руб")</f>
        <v>Цвет розовый, фиолетовый, коричневый Цена по курсу 58 руб 1335,387руб</v>
      </c>
    </row>
    <row r="83" spans="1:25" ht="15.75" customHeight="1" thickBot="1">
      <c r="A83" s="136"/>
      <c r="B83" s="136"/>
      <c r="C83" s="136"/>
      <c r="D83" s="14" t="s">
        <v>5</v>
      </c>
      <c r="E83" s="123">
        <v>16</v>
      </c>
      <c r="F83" s="123"/>
      <c r="G83" s="124"/>
      <c r="H83" s="125"/>
      <c r="I83" s="125"/>
      <c r="J83" s="129"/>
      <c r="K83" s="16"/>
      <c r="L83" s="16"/>
      <c r="M83" s="16"/>
      <c r="N83" s="16"/>
      <c r="O83" s="16"/>
      <c r="P83" s="16"/>
      <c r="Q83" s="16"/>
      <c r="R83" s="16"/>
      <c r="S83" s="16"/>
      <c r="T83" s="17"/>
      <c r="U83" s="17"/>
      <c r="V83" s="109"/>
      <c r="W83" s="109"/>
      <c r="X83" s="109"/>
      <c r="Y83" s="110"/>
    </row>
    <row r="84" spans="1:24" ht="15.75" customHeight="1" thickBot="1">
      <c r="A84" s="137">
        <v>186</v>
      </c>
      <c r="B84" s="138" t="s">
        <v>98</v>
      </c>
      <c r="C84" s="133" t="s">
        <v>295</v>
      </c>
      <c r="D84" s="19" t="s">
        <v>7</v>
      </c>
      <c r="E84" s="41">
        <v>11.5</v>
      </c>
      <c r="F84" s="126"/>
      <c r="G84" s="40"/>
      <c r="H84" s="39"/>
      <c r="I84" s="39"/>
      <c r="J84" s="127"/>
      <c r="K84" s="25"/>
      <c r="L84" s="25"/>
      <c r="M84" s="25"/>
      <c r="N84" s="25"/>
      <c r="O84" s="25"/>
      <c r="P84" s="25"/>
      <c r="Q84" s="25"/>
      <c r="R84" s="25"/>
      <c r="S84" s="25"/>
      <c r="T84" s="128" t="s">
        <v>289</v>
      </c>
      <c r="U84" s="48">
        <f>VLOOKUP(A84,Лист1!$B$1:$C$200,2,FALSE)</f>
        <v>620.607</v>
      </c>
      <c r="V84" t="str">
        <f>CONCATENATE(D84," ",E84," ",F84," ",G84," ",H84," ",I84," ",J84," ",K84," ",L84," ",M84," ",N84)</f>
        <v>Длина стельки 11,5         </v>
      </c>
      <c r="W84" s="109" t="str">
        <f>CONCATENATE("Размеры"," ",E83," ",F83," ",G83," ",H83," ",I83," ",J83," ",K83," ",L83," ",M83," ",N83," ",O83," ",P83," ",Q83," ",R83,S83)</f>
        <v>Размеры 16             </v>
      </c>
      <c r="X84" s="109" t="str">
        <f>CONCATENATE("Цвет"," ",T84," ","Цена по курсу 58 руб"," ",U84,"руб")</f>
        <v>Цвет коричневый Цена по курсу 58 руб 620,607руб</v>
      </c>
    </row>
    <row r="85" spans="1:25" ht="15.75" customHeight="1" thickBot="1">
      <c r="A85" s="134"/>
      <c r="B85" s="132"/>
      <c r="C85" s="131"/>
      <c r="D85" s="14" t="s">
        <v>5</v>
      </c>
      <c r="E85" s="34"/>
      <c r="F85" s="34"/>
      <c r="G85" s="15"/>
      <c r="H85" s="16"/>
      <c r="I85" s="16"/>
      <c r="J85" s="16">
        <v>21</v>
      </c>
      <c r="K85" s="16">
        <v>22</v>
      </c>
      <c r="L85" s="16">
        <v>23</v>
      </c>
      <c r="M85" s="16">
        <v>24</v>
      </c>
      <c r="N85" s="16">
        <v>25</v>
      </c>
      <c r="O85" s="16"/>
      <c r="P85" s="16"/>
      <c r="Q85" s="16"/>
      <c r="R85" s="16"/>
      <c r="S85" s="16"/>
      <c r="T85" s="17"/>
      <c r="U85" s="17"/>
      <c r="V85" s="109"/>
      <c r="W85" s="109"/>
      <c r="X85" s="109"/>
      <c r="Y85" s="110"/>
    </row>
    <row r="86" spans="1:24" ht="15.75" customHeight="1" thickBot="1">
      <c r="A86" s="137">
        <v>190</v>
      </c>
      <c r="B86" s="138" t="s">
        <v>98</v>
      </c>
      <c r="C86" s="133" t="s">
        <v>322</v>
      </c>
      <c r="D86" s="19" t="s">
        <v>7</v>
      </c>
      <c r="E86" s="41"/>
      <c r="F86" s="126"/>
      <c r="G86" s="40"/>
      <c r="H86" s="39"/>
      <c r="I86" s="39"/>
      <c r="J86" s="39">
        <v>13.5</v>
      </c>
      <c r="K86" s="41">
        <v>14</v>
      </c>
      <c r="L86" s="41">
        <v>14.5</v>
      </c>
      <c r="M86" s="41">
        <v>15</v>
      </c>
      <c r="N86" s="41">
        <v>15.5</v>
      </c>
      <c r="O86" s="41"/>
      <c r="P86" s="25"/>
      <c r="Q86" s="25"/>
      <c r="R86" s="25"/>
      <c r="S86" s="25"/>
      <c r="T86" s="28" t="s">
        <v>323</v>
      </c>
      <c r="U86" s="48">
        <f>VLOOKUP(A86,Лист1!$B$1:$C$200,2,FALSE)</f>
        <v>1049.475</v>
      </c>
      <c r="V86" t="str">
        <f>CONCATENATE(D86," ",E86," ",F86," ",G86," ",H86," ",I86," ",J86," ",K86," ",L86," ",M86," ",N86)</f>
        <v>Длина стельки      13,5 14 14,5 15 15,5</v>
      </c>
      <c r="W86" s="109" t="str">
        <f>CONCATENATE("Размеры"," ",E85," ",F85," ",G85," ",H85," ",I85," ",J85," ",K85," ",L85," ",M85," ",N85," ",O85," ",P85," ",Q85," ",R85,S85)</f>
        <v>Размеры      21 22 23 24 25    </v>
      </c>
      <c r="X86" s="109" t="str">
        <f>CONCATENATE("Цвет"," ",T86," ","Цена по курсу 58 руб"," ",U86,"руб")</f>
        <v>Цвет малиновый, розовый Цена по курсу 58 руб 1049,475руб</v>
      </c>
    </row>
    <row r="87" spans="1:25" ht="15.75" customHeight="1" thickBot="1">
      <c r="A87" s="134"/>
      <c r="B87" s="132"/>
      <c r="C87" s="131"/>
      <c r="D87" s="14" t="s">
        <v>5</v>
      </c>
      <c r="E87" s="34"/>
      <c r="F87" s="34"/>
      <c r="G87" s="15"/>
      <c r="H87" s="16">
        <v>19</v>
      </c>
      <c r="I87" s="16"/>
      <c r="J87" s="16"/>
      <c r="K87" s="16"/>
      <c r="L87" s="16"/>
      <c r="M87" s="16"/>
      <c r="N87" s="16">
        <v>25</v>
      </c>
      <c r="O87" s="16"/>
      <c r="P87" s="16"/>
      <c r="Q87" s="16"/>
      <c r="R87" s="16"/>
      <c r="S87" s="16"/>
      <c r="T87" s="17"/>
      <c r="U87" s="17"/>
      <c r="V87" s="109"/>
      <c r="W87" s="109"/>
      <c r="X87" s="109"/>
      <c r="Y87" s="110"/>
    </row>
    <row r="88" spans="1:24" ht="15.75" customHeight="1" thickBot="1">
      <c r="A88" s="137">
        <v>191</v>
      </c>
      <c r="B88" s="138" t="s">
        <v>324</v>
      </c>
      <c r="C88" s="133" t="s">
        <v>325</v>
      </c>
      <c r="D88" s="19" t="s">
        <v>7</v>
      </c>
      <c r="E88" s="41"/>
      <c r="F88" s="126"/>
      <c r="G88" s="40"/>
      <c r="H88" s="39">
        <v>13</v>
      </c>
      <c r="I88" s="39"/>
      <c r="J88" s="39"/>
      <c r="K88" s="41"/>
      <c r="L88" s="41"/>
      <c r="M88" s="41"/>
      <c r="N88" s="41">
        <v>15.5</v>
      </c>
      <c r="O88" s="41"/>
      <c r="P88" s="25"/>
      <c r="Q88" s="25"/>
      <c r="R88" s="25"/>
      <c r="S88" s="25"/>
      <c r="T88" s="28" t="s">
        <v>326</v>
      </c>
      <c r="U88" s="48">
        <f>VLOOKUP(A88,Лист1!$B$1:$C$200,2,FALSE)</f>
        <v>1335.3870000000002</v>
      </c>
      <c r="V88" t="str">
        <f>CONCATENATE(D88," ",E88," ",F88," ",G88," ",H88," ",I88," ",J88," ",K88," ",L88," ",M88," ",N88)</f>
        <v>Длина стельки    13      15,5</v>
      </c>
      <c r="W88" s="109" t="str">
        <f>CONCATENATE("Размеры"," ",E87," ",F87," ",G87," ",H87," ",I87," ",J87," ",K87," ",L87," ",M87," ",N87," ",O87," ",P87," ",Q87," ",R87,S87)</f>
        <v>Размеры    19      25    </v>
      </c>
      <c r="X88" s="109" t="str">
        <f>CONCATENATE("Цвет"," ",T88," ","Цена по курсу 58 руб"," ",U88,"руб")</f>
        <v>Цвет красный, темно-коричневый, черный Цена по курсу 58 руб 1335,387руб</v>
      </c>
    </row>
    <row r="89" spans="1:25" ht="14.25" customHeight="1" thickBot="1">
      <c r="A89" s="12"/>
      <c r="B89" s="31"/>
      <c r="C89" s="13"/>
      <c r="D89" s="14" t="s">
        <v>5</v>
      </c>
      <c r="E89" s="34"/>
      <c r="F89" s="34"/>
      <c r="G89" s="15"/>
      <c r="H89" s="16">
        <v>19</v>
      </c>
      <c r="I89" s="16">
        <v>20</v>
      </c>
      <c r="J89" s="16">
        <v>21</v>
      </c>
      <c r="K89" s="16">
        <v>22</v>
      </c>
      <c r="L89" s="16">
        <v>23</v>
      </c>
      <c r="M89" s="16">
        <v>24</v>
      </c>
      <c r="N89" s="16">
        <v>25</v>
      </c>
      <c r="O89" s="25"/>
      <c r="P89" s="25"/>
      <c r="Q89" s="25"/>
      <c r="R89" s="25"/>
      <c r="S89" s="25"/>
      <c r="T89" s="128"/>
      <c r="U89" s="17"/>
      <c r="V89" s="109"/>
      <c r="W89" s="109"/>
      <c r="X89" s="109"/>
      <c r="Y89" s="110"/>
    </row>
    <row r="90" spans="1:24" ht="14.25" customHeight="1" thickBot="1">
      <c r="A90" s="144">
        <v>209</v>
      </c>
      <c r="B90" s="148" t="s">
        <v>384</v>
      </c>
      <c r="C90" s="149" t="s">
        <v>385</v>
      </c>
      <c r="D90" s="19" t="s">
        <v>7</v>
      </c>
      <c r="E90" s="25"/>
      <c r="F90" s="36"/>
      <c r="G90" s="20"/>
      <c r="H90" s="21">
        <v>13</v>
      </c>
      <c r="I90" s="21">
        <v>13.5</v>
      </c>
      <c r="J90" s="21">
        <v>14</v>
      </c>
      <c r="K90" s="25">
        <v>14.5</v>
      </c>
      <c r="L90" s="25">
        <v>15</v>
      </c>
      <c r="M90" s="25">
        <v>15.5</v>
      </c>
      <c r="N90" s="25">
        <v>16</v>
      </c>
      <c r="O90" s="25"/>
      <c r="P90" s="25"/>
      <c r="Q90" s="25"/>
      <c r="R90" s="25"/>
      <c r="S90" s="25"/>
      <c r="T90" s="128" t="s">
        <v>386</v>
      </c>
      <c r="U90" s="48">
        <f>VLOOKUP(A90,Лист1!$B$1:$C$200,2,FALSE)</f>
        <v>948.9519</v>
      </c>
      <c r="V90" t="str">
        <f>CONCATENATE(D90," ",E90," ",F90," ",G90," ",H90," ",I90," ",J90," ",K90," ",L90," ",M90," ",N90)</f>
        <v>Длина стельки    13 13,5 14 14,5 15 15,5 16</v>
      </c>
      <c r="W90" s="109" t="str">
        <f>CONCATENATE("Размеры"," ",E89," ",F89," ",G89," ",H89," ",I89," ",J89," ",K89," ",L89," ",M89," ",N89," ",O89," ",P89," ",Q89," ",R89,S89)</f>
        <v>Размеры    19 20 21 22 23 24 25    </v>
      </c>
      <c r="X90" s="109" t="str">
        <f>CONCATENATE("Цвет"," ",T90," ","Цена по курсу 58 руб"," ",U90,"руб")</f>
        <v>Цвет коричневый, синий Цена по курсу 58 руб 948,9519руб</v>
      </c>
    </row>
    <row r="91" spans="1:25" ht="14.25" customHeight="1" thickBot="1">
      <c r="A91" s="12"/>
      <c r="B91" s="87"/>
      <c r="C91" s="13"/>
      <c r="D91" s="14" t="s">
        <v>5</v>
      </c>
      <c r="E91" s="34"/>
      <c r="F91" s="34"/>
      <c r="G91" s="15"/>
      <c r="H91" s="16">
        <v>19</v>
      </c>
      <c r="I91" s="16">
        <v>20</v>
      </c>
      <c r="J91" s="16">
        <v>21</v>
      </c>
      <c r="K91" s="16">
        <v>22</v>
      </c>
      <c r="L91" s="16">
        <v>23</v>
      </c>
      <c r="M91" s="16">
        <v>24</v>
      </c>
      <c r="N91" s="16">
        <v>25</v>
      </c>
      <c r="O91" s="25"/>
      <c r="P91" s="25"/>
      <c r="Q91" s="25"/>
      <c r="R91" s="25"/>
      <c r="S91" s="25"/>
      <c r="T91" s="128"/>
      <c r="U91" s="17"/>
      <c r="V91" s="109"/>
      <c r="W91" s="109"/>
      <c r="X91" s="109"/>
      <c r="Y91" s="110"/>
    </row>
    <row r="92" spans="1:24" ht="14.25" customHeight="1" thickBot="1">
      <c r="A92" s="145">
        <v>210</v>
      </c>
      <c r="B92" s="150" t="s">
        <v>387</v>
      </c>
      <c r="C92" s="149" t="s">
        <v>385</v>
      </c>
      <c r="D92" s="19" t="s">
        <v>7</v>
      </c>
      <c r="E92" s="25"/>
      <c r="F92" s="36"/>
      <c r="G92" s="20"/>
      <c r="H92" s="21">
        <v>13</v>
      </c>
      <c r="I92" s="21">
        <v>13.5</v>
      </c>
      <c r="J92" s="21">
        <v>14</v>
      </c>
      <c r="K92" s="25">
        <v>14.5</v>
      </c>
      <c r="L92" s="25">
        <v>15</v>
      </c>
      <c r="M92" s="25">
        <v>15.5</v>
      </c>
      <c r="N92" s="25">
        <v>16</v>
      </c>
      <c r="O92" s="25"/>
      <c r="P92" s="25"/>
      <c r="Q92" s="25"/>
      <c r="R92" s="25"/>
      <c r="S92" s="25"/>
      <c r="T92" s="128" t="s">
        <v>388</v>
      </c>
      <c r="U92" s="48">
        <f>VLOOKUP(A92,Лист1!$B$1:$C$205,2,FALSE)</f>
        <v>948.9519</v>
      </c>
      <c r="V92" t="str">
        <f>CONCATENATE(D92," ",E92," ",F92," ",G92," ",H92," ",I92," ",J92," ",K92," ",L92," ",M92," ",N92)</f>
        <v>Длина стельки    13 13,5 14 14,5 15 15,5 16</v>
      </c>
      <c r="W92" s="109" t="str">
        <f>CONCATENATE("Размеры"," ",E91," ",F91," ",G91," ",H91," ",I91," ",J91," ",K91," ",L91," ",M91," ",N91," ",O91," ",P91," ",Q91," ",R91,S91)</f>
        <v>Размеры    19 20 21 22 23 24 25    </v>
      </c>
      <c r="X92" s="109" t="str">
        <f>CONCATENATE("Цвет"," ",T92," ","Цена по курсу 58 руб"," ",U92,"руб")</f>
        <v>Цвет темно-зеленый, светло-голубой, темно-синий Цена по курсу 58 руб 948,9519руб</v>
      </c>
    </row>
    <row r="93" spans="1:25" ht="14.25" customHeight="1" thickBot="1">
      <c r="A93" s="12"/>
      <c r="B93" s="87"/>
      <c r="C93" s="13"/>
      <c r="D93" s="14" t="s">
        <v>5</v>
      </c>
      <c r="E93" s="34"/>
      <c r="F93" s="34"/>
      <c r="G93" s="15"/>
      <c r="H93" s="16">
        <v>19</v>
      </c>
      <c r="I93" s="16">
        <v>20</v>
      </c>
      <c r="J93" s="16">
        <v>21</v>
      </c>
      <c r="K93" s="16">
        <v>22</v>
      </c>
      <c r="L93" s="16">
        <v>23</v>
      </c>
      <c r="M93" s="16">
        <v>24</v>
      </c>
      <c r="N93" s="16">
        <v>25</v>
      </c>
      <c r="O93" s="25"/>
      <c r="P93" s="25"/>
      <c r="Q93" s="25"/>
      <c r="R93" s="25"/>
      <c r="S93" s="25"/>
      <c r="T93" s="128"/>
      <c r="U93" s="17"/>
      <c r="V93" s="109"/>
      <c r="W93" s="109"/>
      <c r="X93" s="109"/>
      <c r="Y93" s="110"/>
    </row>
    <row r="94" spans="1:24" ht="14.25" customHeight="1" thickBot="1">
      <c r="A94" s="144">
        <v>211</v>
      </c>
      <c r="B94" s="148" t="s">
        <v>389</v>
      </c>
      <c r="C94" s="149" t="s">
        <v>390</v>
      </c>
      <c r="D94" s="19" t="s">
        <v>7</v>
      </c>
      <c r="E94" s="25"/>
      <c r="F94" s="36"/>
      <c r="G94" s="20"/>
      <c r="H94" s="21">
        <v>13</v>
      </c>
      <c r="I94" s="21">
        <v>13.5</v>
      </c>
      <c r="J94" s="21">
        <v>14</v>
      </c>
      <c r="K94" s="25">
        <v>14.5</v>
      </c>
      <c r="L94" s="25">
        <v>15</v>
      </c>
      <c r="M94" s="25">
        <v>15.5</v>
      </c>
      <c r="N94" s="25">
        <v>16</v>
      </c>
      <c r="O94" s="25"/>
      <c r="P94" s="25"/>
      <c r="Q94" s="25"/>
      <c r="R94" s="25"/>
      <c r="S94" s="25"/>
      <c r="T94" s="128" t="s">
        <v>391</v>
      </c>
      <c r="U94" s="48">
        <f>VLOOKUP(A94,Лист1!$B$1:$C$205,2,FALSE)</f>
        <v>948.9519</v>
      </c>
      <c r="V94" t="str">
        <f>CONCATENATE(D94," ",E94," ",F94," ",G94," ",H94," ",I94," ",J94," ",K94," ",L94," ",M94," ",N94)</f>
        <v>Длина стельки    13 13,5 14 14,5 15 15,5 16</v>
      </c>
      <c r="W94" s="109" t="str">
        <f>CONCATENATE("Размеры"," ",E93," ",F93," ",G93," ",H93," ",I93," ",J93," ",K93," ",L93," ",M93," ",N93," ",O93," ",P93," ",Q93," ",R93,S93)</f>
        <v>Размеры    19 20 21 22 23 24 25    </v>
      </c>
      <c r="X94" s="109" t="str">
        <f>CONCATENATE("Цвет"," ",T94," ","Цена по курсу 58 руб"," ",U94,"руб")</f>
        <v>Цвет розовый, голубой, зеленый Цена по курсу 58 руб 948,9519руб</v>
      </c>
    </row>
    <row r="95" spans="1:25" ht="14.25" customHeight="1" thickBot="1">
      <c r="A95" s="12"/>
      <c r="B95" s="87"/>
      <c r="C95" s="13"/>
      <c r="D95" s="14" t="s">
        <v>5</v>
      </c>
      <c r="E95" s="34"/>
      <c r="F95" s="34"/>
      <c r="G95" s="15"/>
      <c r="H95" s="16">
        <v>19</v>
      </c>
      <c r="I95" s="16">
        <v>20</v>
      </c>
      <c r="J95" s="16">
        <v>21</v>
      </c>
      <c r="K95" s="16">
        <v>22</v>
      </c>
      <c r="L95" s="16">
        <v>23</v>
      </c>
      <c r="M95" s="16">
        <v>24</v>
      </c>
      <c r="N95" s="16">
        <v>25</v>
      </c>
      <c r="O95" s="25"/>
      <c r="P95" s="25"/>
      <c r="Q95" s="25"/>
      <c r="R95" s="25"/>
      <c r="S95" s="25"/>
      <c r="T95" s="128"/>
      <c r="U95" s="17"/>
      <c r="V95" s="109"/>
      <c r="W95" s="109"/>
      <c r="X95" s="109"/>
      <c r="Y95" s="110"/>
    </row>
    <row r="96" spans="1:24" ht="14.25" customHeight="1" thickBot="1">
      <c r="A96" s="145">
        <v>212</v>
      </c>
      <c r="B96" s="150" t="s">
        <v>392</v>
      </c>
      <c r="C96" s="149" t="s">
        <v>390</v>
      </c>
      <c r="D96" s="19" t="s">
        <v>7</v>
      </c>
      <c r="E96" s="25"/>
      <c r="F96" s="36"/>
      <c r="G96" s="20"/>
      <c r="H96" s="21">
        <v>13</v>
      </c>
      <c r="I96" s="21">
        <v>13.5</v>
      </c>
      <c r="J96" s="21">
        <v>14</v>
      </c>
      <c r="K96" s="25">
        <v>14.5</v>
      </c>
      <c r="L96" s="25">
        <v>15</v>
      </c>
      <c r="M96" s="25">
        <v>15.5</v>
      </c>
      <c r="N96" s="25">
        <v>16</v>
      </c>
      <c r="O96" s="25"/>
      <c r="P96" s="25"/>
      <c r="Q96" s="25"/>
      <c r="R96" s="25"/>
      <c r="S96" s="25"/>
      <c r="T96" s="128" t="s">
        <v>393</v>
      </c>
      <c r="U96" s="48">
        <f>VLOOKUP(A96,Лист1!$B$1:$C$205,2,FALSE)</f>
        <v>948.9519</v>
      </c>
      <c r="V96" t="str">
        <f>CONCATENATE(D96," ",E96," ",F96," ",G96," ",H96," ",I96," ",J96," ",K96," ",L96," ",M96," ",N96)</f>
        <v>Длина стельки    13 13,5 14 14,5 15 15,5 16</v>
      </c>
      <c r="W96" s="109" t="str">
        <f>CONCATENATE("Размеры"," ",E95," ",F95," ",G95," ",H95," ",I95," ",J95," ",K95," ",L95," ",M95," ",N95," ",O95," ",P95," ",Q95," ",R95,S95)</f>
        <v>Размеры    19 20 21 22 23 24 25    </v>
      </c>
      <c r="X96" s="109" t="str">
        <f>CONCATENATE("Цвет"," ",T96," ","Цена по курсу 58 руб"," ",U96,"руб")</f>
        <v>Цвет бежевый, розовый, серый Цена по курсу 58 руб 948,9519руб</v>
      </c>
    </row>
    <row r="97" spans="1:25" ht="14.25" customHeight="1" thickBot="1">
      <c r="A97" s="12"/>
      <c r="B97" s="87"/>
      <c r="C97" s="13"/>
      <c r="D97" s="14" t="s">
        <v>5</v>
      </c>
      <c r="E97" s="34"/>
      <c r="F97" s="34"/>
      <c r="G97" s="15"/>
      <c r="H97" s="16">
        <v>19</v>
      </c>
      <c r="I97" s="16">
        <v>20</v>
      </c>
      <c r="J97" s="16">
        <v>21</v>
      </c>
      <c r="K97" s="16">
        <v>22</v>
      </c>
      <c r="L97" s="16">
        <v>23</v>
      </c>
      <c r="M97" s="16">
        <v>24</v>
      </c>
      <c r="N97" s="16">
        <v>25</v>
      </c>
      <c r="O97" s="25"/>
      <c r="P97" s="25"/>
      <c r="Q97" s="25"/>
      <c r="R97" s="25"/>
      <c r="S97" s="25"/>
      <c r="T97" s="128"/>
      <c r="U97" s="17"/>
      <c r="V97" s="109"/>
      <c r="W97" s="109"/>
      <c r="X97" s="109"/>
      <c r="Y97" s="110"/>
    </row>
    <row r="98" spans="1:24" ht="14.25" customHeight="1" thickBot="1">
      <c r="A98" s="145">
        <v>213</v>
      </c>
      <c r="B98" s="150" t="s">
        <v>394</v>
      </c>
      <c r="C98" s="149" t="s">
        <v>395</v>
      </c>
      <c r="D98" s="19" t="s">
        <v>7</v>
      </c>
      <c r="E98" s="25"/>
      <c r="F98" s="36"/>
      <c r="G98" s="20"/>
      <c r="H98" s="21">
        <v>13</v>
      </c>
      <c r="I98" s="21">
        <v>13.5</v>
      </c>
      <c r="J98" s="21">
        <v>14</v>
      </c>
      <c r="K98" s="25">
        <v>14.5</v>
      </c>
      <c r="L98" s="25">
        <v>15</v>
      </c>
      <c r="M98" s="25">
        <v>15.5</v>
      </c>
      <c r="N98" s="25">
        <v>16</v>
      </c>
      <c r="O98" s="25"/>
      <c r="P98" s="25"/>
      <c r="Q98" s="25"/>
      <c r="R98" s="25"/>
      <c r="S98" s="25"/>
      <c r="T98" s="128" t="s">
        <v>396</v>
      </c>
      <c r="U98" s="48">
        <f>VLOOKUP(A98,Лист1!$B$1:$C$205,2,FALSE)</f>
        <v>948.9519</v>
      </c>
      <c r="V98" t="str">
        <f>CONCATENATE(D98," ",E98," ",F98," ",G98," ",H98," ",I98," ",J98," ",K98," ",L98," ",M98," ",N98)</f>
        <v>Длина стельки    13 13,5 14 14,5 15 15,5 16</v>
      </c>
      <c r="W98" s="109" t="str">
        <f>CONCATENATE("Размеры"," ",E97," ",F97," ",G97," ",H97," ",I97," ",J97," ",K97," ",L97," ",M97," ",N97," ",O97," ",P97," ",Q97," ",R97,S97)</f>
        <v>Размеры    19 20 21 22 23 24 25    </v>
      </c>
      <c r="X98" s="109" t="str">
        <f>CONCATENATE("Цвет"," ",T98," ","Цена по курсу 58 руб"," ",U98,"руб")</f>
        <v>Цвет розовый, малиновый, синий Цена по курсу 58 руб 948,9519руб</v>
      </c>
    </row>
    <row r="99" spans="1:25" ht="14.25" customHeight="1" thickBot="1">
      <c r="A99" s="12"/>
      <c r="B99" s="87"/>
      <c r="C99" s="13"/>
      <c r="D99" s="14" t="s">
        <v>5</v>
      </c>
      <c r="E99" s="34"/>
      <c r="F99" s="34"/>
      <c r="G99" s="15"/>
      <c r="H99" s="16">
        <v>19</v>
      </c>
      <c r="I99" s="16">
        <v>20</v>
      </c>
      <c r="J99" s="16">
        <v>21</v>
      </c>
      <c r="K99" s="16">
        <v>22</v>
      </c>
      <c r="L99" s="16">
        <v>23</v>
      </c>
      <c r="M99" s="16">
        <v>24</v>
      </c>
      <c r="N99" s="16">
        <v>25</v>
      </c>
      <c r="O99" s="25"/>
      <c r="P99" s="25"/>
      <c r="Q99" s="25"/>
      <c r="R99" s="25"/>
      <c r="S99" s="25"/>
      <c r="T99" s="128"/>
      <c r="U99" s="17"/>
      <c r="V99" s="109"/>
      <c r="W99" s="109"/>
      <c r="X99" s="109"/>
      <c r="Y99" s="110"/>
    </row>
    <row r="100" spans="1:24" ht="14.25" customHeight="1" thickBot="1">
      <c r="A100" s="145">
        <v>214</v>
      </c>
      <c r="B100" s="150" t="s">
        <v>397</v>
      </c>
      <c r="C100" s="149" t="s">
        <v>398</v>
      </c>
      <c r="D100" s="19" t="s">
        <v>7</v>
      </c>
      <c r="E100" s="25"/>
      <c r="F100" s="36"/>
      <c r="G100" s="20"/>
      <c r="H100" s="21">
        <v>13</v>
      </c>
      <c r="I100" s="21">
        <v>13.5</v>
      </c>
      <c r="J100" s="21">
        <v>14</v>
      </c>
      <c r="K100" s="25">
        <v>14.5</v>
      </c>
      <c r="L100" s="25">
        <v>15</v>
      </c>
      <c r="M100" s="25">
        <v>15.5</v>
      </c>
      <c r="N100" s="25">
        <v>16</v>
      </c>
      <c r="O100" s="25"/>
      <c r="P100" s="25"/>
      <c r="Q100" s="25"/>
      <c r="R100" s="25"/>
      <c r="S100" s="25"/>
      <c r="T100" s="128" t="s">
        <v>399</v>
      </c>
      <c r="U100" s="48">
        <f>VLOOKUP(A100,Лист1!$B$1:$C$205,2,FALSE)</f>
        <v>1119.06954</v>
      </c>
      <c r="V100" t="str">
        <f>CONCATENATE(D100," ",E100," ",F100," ",G100," ",H100," ",I100," ",J100," ",K100," ",L100," ",M100," ",N100)</f>
        <v>Длина стельки    13 13,5 14 14,5 15 15,5 16</v>
      </c>
      <c r="W100" s="109" t="str">
        <f>CONCATENATE("Размеры"," ",E99," ",F99," ",G99," ",H99," ",I99," ",J99," ",K99," ",L99," ",M99," ",N99," ",O99," ",P99," ",Q99," ",R99,S99)</f>
        <v>Размеры    19 20 21 22 23 24 25    </v>
      </c>
      <c r="X100" s="109" t="str">
        <f>CONCATENATE("Цвет"," ",T100," ","Цена по курсу 58 руб"," ",U100,"руб")</f>
        <v>Цвет зееный, бежевый, оранжевый Цена по курсу 58 руб 1119,06954руб</v>
      </c>
    </row>
    <row r="101" spans="1:25" ht="14.25" customHeight="1" thickBot="1">
      <c r="A101" s="12"/>
      <c r="B101" s="87"/>
      <c r="C101" s="13"/>
      <c r="D101" s="14" t="s">
        <v>5</v>
      </c>
      <c r="E101" s="34"/>
      <c r="F101" s="34"/>
      <c r="G101" s="15"/>
      <c r="H101" s="16"/>
      <c r="I101" s="16"/>
      <c r="J101" s="16"/>
      <c r="K101" s="16"/>
      <c r="L101" s="16">
        <v>23</v>
      </c>
      <c r="M101" s="16">
        <v>24</v>
      </c>
      <c r="N101" s="16">
        <v>25</v>
      </c>
      <c r="O101" s="25"/>
      <c r="P101" s="25"/>
      <c r="Q101" s="25"/>
      <c r="R101" s="25"/>
      <c r="S101" s="25"/>
      <c r="T101" s="128"/>
      <c r="U101" s="17"/>
      <c r="V101" s="109"/>
      <c r="W101" s="109"/>
      <c r="X101" s="109"/>
      <c r="Y101" s="110"/>
    </row>
    <row r="102" spans="1:24" ht="14.25" customHeight="1" thickBot="1">
      <c r="A102" s="145">
        <v>215</v>
      </c>
      <c r="B102" s="150" t="s">
        <v>366</v>
      </c>
      <c r="C102" s="151" t="s">
        <v>400</v>
      </c>
      <c r="D102" s="19" t="s">
        <v>7</v>
      </c>
      <c r="E102" s="25"/>
      <c r="F102" s="36"/>
      <c r="G102" s="20"/>
      <c r="H102" s="21"/>
      <c r="I102" s="21"/>
      <c r="J102" s="21"/>
      <c r="K102" s="25"/>
      <c r="L102" s="25">
        <v>14.5</v>
      </c>
      <c r="M102" s="25">
        <v>15.2</v>
      </c>
      <c r="N102" s="25">
        <v>15.9</v>
      </c>
      <c r="O102" s="25"/>
      <c r="P102" s="25"/>
      <c r="Q102" s="25"/>
      <c r="R102" s="25"/>
      <c r="S102" s="25"/>
      <c r="T102" s="128" t="s">
        <v>368</v>
      </c>
      <c r="U102" s="48">
        <f>VLOOKUP(A102,Лист1!$B$1:$C$205,2,FALSE)</f>
        <v>1419.5697</v>
      </c>
      <c r="V102" t="str">
        <f>CONCATENATE(D102," ",E102," ",F102," ",G102," ",H102," ",I102," ",J102," ",K102," ",L102," ",M102," ",N102)</f>
        <v>Длина стельки        14,5 15,2 15,9</v>
      </c>
      <c r="W102" s="109" t="str">
        <f>CONCATENATE("Размеры"," ",E101," ",F101," ",G101," ",H101," ",I101," ",J101," ",K101," ",L101," ",M101," ",N101," ",O101," ",P101," ",Q101," ",R101,S101)</f>
        <v>Размеры        23 24 25    </v>
      </c>
      <c r="X102" s="109" t="str">
        <f>CONCATENATE("Цвет"," ",T102," ","Цена по курсу 58 руб"," ",U102,"руб")</f>
        <v>Цвет малиновый, бежевый, алый Цена по курсу 58 руб 1419,5697руб</v>
      </c>
    </row>
    <row r="103" spans="1:25" ht="18" customHeight="1" thickBot="1">
      <c r="A103" s="12"/>
      <c r="B103" s="31"/>
      <c r="C103" s="13"/>
      <c r="D103" s="14" t="s">
        <v>5</v>
      </c>
      <c r="E103" s="34"/>
      <c r="F103" s="34"/>
      <c r="G103" s="15"/>
      <c r="H103" s="16"/>
      <c r="I103" s="16"/>
      <c r="J103" s="16"/>
      <c r="K103" s="16">
        <v>22</v>
      </c>
      <c r="L103" s="16">
        <v>23</v>
      </c>
      <c r="M103" s="16">
        <v>24</v>
      </c>
      <c r="N103" s="16">
        <v>25</v>
      </c>
      <c r="O103" s="25"/>
      <c r="P103" s="25"/>
      <c r="Q103" s="25"/>
      <c r="R103" s="25"/>
      <c r="S103" s="25"/>
      <c r="T103" s="17"/>
      <c r="U103" s="17"/>
      <c r="V103" s="109"/>
      <c r="W103" s="109"/>
      <c r="X103" s="109"/>
      <c r="Y103" s="110"/>
    </row>
    <row r="104" spans="1:24" ht="18" customHeight="1" thickBot="1">
      <c r="A104" s="156">
        <v>199</v>
      </c>
      <c r="B104" s="157" t="s">
        <v>348</v>
      </c>
      <c r="C104" s="158" t="s">
        <v>349</v>
      </c>
      <c r="D104" s="19" t="s">
        <v>7</v>
      </c>
      <c r="E104" s="25"/>
      <c r="F104" s="36"/>
      <c r="G104" s="20"/>
      <c r="H104" s="21"/>
      <c r="I104" s="21"/>
      <c r="J104" s="21"/>
      <c r="K104" s="25">
        <v>14</v>
      </c>
      <c r="L104" s="25">
        <v>14.5</v>
      </c>
      <c r="M104" s="25">
        <v>15.2</v>
      </c>
      <c r="N104" s="25">
        <v>15.9</v>
      </c>
      <c r="O104" s="25"/>
      <c r="P104" s="25"/>
      <c r="Q104" s="25"/>
      <c r="R104" s="25"/>
      <c r="S104" s="25"/>
      <c r="T104" s="28" t="s">
        <v>401</v>
      </c>
      <c r="U104" s="48">
        <f>VLOOKUP(A104,Лист1!$B$1:$C$205,2,FALSE)</f>
        <v>1419.5697</v>
      </c>
      <c r="V104" t="str">
        <f>CONCATENATE(D104," ",E104," ",F104," ",G104," ",H104," ",I104," ",J104," ",K104," ",L104," ",M104," ",N104)</f>
        <v>Длина стельки       14 14,5 15,2 15,9</v>
      </c>
      <c r="W104" s="109" t="str">
        <f>CONCATENATE("Размеры"," ",E103," ",F103," ",G103," ",H103," ",I103," ",J103," ",K103," ",L103," ",M103," ",N103," ",O103," ",P103," ",Q103," ",R103,S103)</f>
        <v>Размеры       22 23 24 25    </v>
      </c>
      <c r="X104" s="109" t="str">
        <f>CONCATENATE("Цвет"," ",T104," ","Цена по курсу 58 руб"," ",U104,"руб")</f>
        <v>Цвет нежно-розовый, фуксия, черный Цена по курсу 58 руб 1419,5697руб</v>
      </c>
    </row>
    <row r="105" spans="1:25" ht="18" customHeight="1" thickBot="1">
      <c r="A105" s="12"/>
      <c r="B105" s="31"/>
      <c r="C105" s="13"/>
      <c r="D105" s="14" t="s">
        <v>5</v>
      </c>
      <c r="E105" s="34"/>
      <c r="F105" s="34"/>
      <c r="G105" s="15"/>
      <c r="H105" s="16"/>
      <c r="I105" s="16"/>
      <c r="J105" s="16"/>
      <c r="K105" s="16">
        <v>22</v>
      </c>
      <c r="L105" s="16">
        <v>23</v>
      </c>
      <c r="M105" s="16">
        <v>24</v>
      </c>
      <c r="N105" s="16">
        <v>25</v>
      </c>
      <c r="O105" s="25"/>
      <c r="P105" s="25"/>
      <c r="Q105" s="25"/>
      <c r="R105" s="25"/>
      <c r="S105" s="25"/>
      <c r="T105" s="17"/>
      <c r="U105" s="17"/>
      <c r="V105" s="109"/>
      <c r="W105" s="109"/>
      <c r="X105" s="109"/>
      <c r="Y105" s="110"/>
    </row>
    <row r="106" spans="1:24" ht="18" customHeight="1" thickBot="1">
      <c r="A106" s="156">
        <v>201</v>
      </c>
      <c r="B106" s="152" t="s">
        <v>350</v>
      </c>
      <c r="C106" s="153" t="s">
        <v>351</v>
      </c>
      <c r="D106" s="19" t="s">
        <v>7</v>
      </c>
      <c r="E106" s="25"/>
      <c r="F106" s="36"/>
      <c r="G106" s="20"/>
      <c r="H106" s="21"/>
      <c r="I106" s="21"/>
      <c r="J106" s="21"/>
      <c r="K106" s="25">
        <v>14</v>
      </c>
      <c r="L106" s="25">
        <v>14.5</v>
      </c>
      <c r="M106" s="25">
        <v>15.2</v>
      </c>
      <c r="N106" s="25">
        <v>15.9</v>
      </c>
      <c r="O106" s="25"/>
      <c r="P106" s="25"/>
      <c r="Q106" s="25"/>
      <c r="R106" s="25"/>
      <c r="S106" s="25"/>
      <c r="T106" s="23" t="s">
        <v>352</v>
      </c>
      <c r="U106" s="48">
        <f>VLOOKUP(A106,Лист1!$B$1:$C$205,2,FALSE)</f>
        <v>1383.1159200000002</v>
      </c>
      <c r="V106" t="str">
        <f>CONCATENATE(D106," ",E106," ",F106," ",G106," ",H106," ",I106," ",J106," ",K106," ",L106," ",M106," ",N106)</f>
        <v>Длина стельки       14 14,5 15,2 15,9</v>
      </c>
      <c r="W106" s="109" t="str">
        <f>CONCATENATE("Размеры"," ",E105," ",F105," ",G105," ",H105," ",I105," ",J105," ",K105," ",L105," ",M105," ",N105," ",O105," ",P105," ",Q105," ",R105,S105)</f>
        <v>Размеры       22 23 24 25    </v>
      </c>
      <c r="X106" s="109" t="str">
        <f>CONCATENATE("Цвет"," ",T106," ","Цена по курсу 58 руб"," ",U106,"руб")</f>
        <v>Цвет нежно-розовый, фуксия, нежно-голубой, жемчужный Цена по курсу 58 руб 1383,11592руб</v>
      </c>
    </row>
    <row r="107" spans="1:25" ht="18" customHeight="1" thickBot="1">
      <c r="A107" s="12"/>
      <c r="B107" s="31"/>
      <c r="C107" s="13"/>
      <c r="D107" s="14" t="s">
        <v>5</v>
      </c>
      <c r="E107" s="34"/>
      <c r="F107" s="34"/>
      <c r="G107" s="15"/>
      <c r="H107" s="16"/>
      <c r="I107" s="16"/>
      <c r="J107" s="16"/>
      <c r="K107" s="16">
        <v>22</v>
      </c>
      <c r="L107" s="16">
        <v>23</v>
      </c>
      <c r="M107" s="16">
        <v>24</v>
      </c>
      <c r="N107" s="16">
        <v>25</v>
      </c>
      <c r="O107" s="25"/>
      <c r="P107" s="25"/>
      <c r="Q107" s="25"/>
      <c r="R107" s="25"/>
      <c r="S107" s="25"/>
      <c r="T107" s="17"/>
      <c r="U107" s="17"/>
      <c r="V107" s="109"/>
      <c r="W107" s="109"/>
      <c r="X107" s="109"/>
      <c r="Y107" s="110"/>
    </row>
    <row r="108" spans="1:24" ht="18" customHeight="1" thickBot="1">
      <c r="A108" s="144">
        <v>207</v>
      </c>
      <c r="B108" s="150" t="s">
        <v>98</v>
      </c>
      <c r="C108" s="151" t="s">
        <v>364</v>
      </c>
      <c r="D108" s="19" t="s">
        <v>7</v>
      </c>
      <c r="E108" s="25"/>
      <c r="F108" s="36"/>
      <c r="G108" s="20"/>
      <c r="H108" s="21"/>
      <c r="I108" s="21"/>
      <c r="J108" s="21"/>
      <c r="K108" s="25">
        <v>13.9</v>
      </c>
      <c r="L108" s="25">
        <v>14.6</v>
      </c>
      <c r="M108" s="25">
        <v>15.2</v>
      </c>
      <c r="N108" s="25">
        <v>15.9</v>
      </c>
      <c r="O108" s="25"/>
      <c r="P108" s="25"/>
      <c r="Q108" s="25"/>
      <c r="R108" s="25"/>
      <c r="S108" s="25"/>
      <c r="T108" s="23" t="s">
        <v>365</v>
      </c>
      <c r="U108" s="48">
        <f>VLOOKUP(A108,Лист1!$B$1:$C$205,2,FALSE)</f>
        <v>1245.0171</v>
      </c>
      <c r="V108" t="str">
        <f>CONCATENATE(D108," ",E108," ",F108," ",G108," ",H108," ",I108," ",J108," ",K108," ",L108," ",M108," ",N108)</f>
        <v>Длина стельки       13,9 14,6 15,2 15,9</v>
      </c>
      <c r="W108" s="109" t="str">
        <f>CONCATENATE("Размеры"," ",E107," ",F107," ",G107," ",H107," ",I107," ",J107," ",K107," ",L107," ",M107," ",N107," ",O107," ",P107," ",Q107," ",R107,S107)</f>
        <v>Размеры       22 23 24 25    </v>
      </c>
      <c r="X108" s="109" t="str">
        <f>CONCATENATE("Цвет"," ",T108," ","Цена по курсу 58 руб"," ",U108,"руб")</f>
        <v>Цвет белый, розовый, золотой Цена по курсу 58 руб 1245,0171руб</v>
      </c>
    </row>
    <row r="109" spans="1:25" ht="18" customHeight="1" thickBot="1">
      <c r="A109" s="12"/>
      <c r="B109" s="31"/>
      <c r="C109" s="13"/>
      <c r="D109" s="14" t="s">
        <v>5</v>
      </c>
      <c r="E109" s="34"/>
      <c r="F109" s="34"/>
      <c r="G109" s="15"/>
      <c r="H109" s="16"/>
      <c r="I109" s="16"/>
      <c r="J109" s="16">
        <v>21</v>
      </c>
      <c r="K109" s="16">
        <v>22</v>
      </c>
      <c r="L109" s="16">
        <v>23</v>
      </c>
      <c r="M109" s="16">
        <v>24</v>
      </c>
      <c r="N109" s="16">
        <v>25</v>
      </c>
      <c r="O109" s="25"/>
      <c r="P109" s="25"/>
      <c r="Q109" s="25"/>
      <c r="R109" s="25"/>
      <c r="S109" s="25"/>
      <c r="T109" s="17"/>
      <c r="U109" s="17"/>
      <c r="V109" s="109"/>
      <c r="W109" s="109"/>
      <c r="X109" s="109"/>
      <c r="Y109" s="110"/>
    </row>
    <row r="110" spans="1:24" ht="18" customHeight="1" thickBot="1">
      <c r="A110" s="144">
        <v>208</v>
      </c>
      <c r="B110" s="148" t="s">
        <v>402</v>
      </c>
      <c r="C110" s="149" t="s">
        <v>403</v>
      </c>
      <c r="D110" s="19" t="s">
        <v>7</v>
      </c>
      <c r="E110" s="25"/>
      <c r="F110" s="36"/>
      <c r="G110" s="20"/>
      <c r="H110" s="21"/>
      <c r="I110" s="21"/>
      <c r="J110" s="21">
        <v>13.5</v>
      </c>
      <c r="K110" s="25">
        <v>14</v>
      </c>
      <c r="L110" s="25">
        <v>14.5</v>
      </c>
      <c r="M110" s="25">
        <v>15</v>
      </c>
      <c r="N110" s="25">
        <v>15.5</v>
      </c>
      <c r="O110" s="25"/>
      <c r="P110" s="25"/>
      <c r="Q110" s="25"/>
      <c r="R110" s="25"/>
      <c r="S110" s="25"/>
      <c r="T110" s="28" t="s">
        <v>404</v>
      </c>
      <c r="U110" s="48">
        <f>VLOOKUP(A110,Лист1!$B$1:$C$205,2,FALSE)</f>
        <v>1087.05072</v>
      </c>
      <c r="V110" t="str">
        <f>CONCATENATE(D110," ",E110," ",F110," ",G110," ",H110," ",I110," ",J110," ",K110," ",L110," ",M110," ",N110)</f>
        <v>Длина стельки      13,5 14 14,5 15 15,5</v>
      </c>
      <c r="W110" s="109" t="str">
        <f>CONCATENATE("Размеры"," ",E109," ",F109," ",G109," ",H109," ",I109," ",J109," ",K109," ",L109," ",M109," ",N109," ",O109," ",P109," ",Q109," ",R109,S109)</f>
        <v>Размеры      21 22 23 24 25    </v>
      </c>
      <c r="X110" s="109" t="str">
        <f>CONCATENATE("Цвет"," ",T110," ","Цена по курсу 58 руб"," ",U110,"руб")</f>
        <v>Цвет темно-синий, розовый Цена по курсу 58 руб 1087,05072руб</v>
      </c>
    </row>
    <row r="111" spans="1:25" ht="18" customHeight="1" thickBot="1">
      <c r="A111" s="12"/>
      <c r="B111" s="31"/>
      <c r="C111" s="13"/>
      <c r="D111" s="14" t="s">
        <v>5</v>
      </c>
      <c r="E111" s="34"/>
      <c r="F111" s="34"/>
      <c r="G111" s="15"/>
      <c r="H111" s="16"/>
      <c r="I111" s="16"/>
      <c r="J111" s="16">
        <v>21</v>
      </c>
      <c r="K111" s="16">
        <v>22</v>
      </c>
      <c r="L111" s="16">
        <v>23</v>
      </c>
      <c r="M111" s="16">
        <v>24</v>
      </c>
      <c r="N111" s="16">
        <v>25</v>
      </c>
      <c r="O111" s="25"/>
      <c r="P111" s="25"/>
      <c r="Q111" s="25"/>
      <c r="R111" s="25"/>
      <c r="S111" s="25"/>
      <c r="T111" s="17"/>
      <c r="U111" s="17"/>
      <c r="V111" s="109"/>
      <c r="W111" s="109"/>
      <c r="X111" s="109"/>
      <c r="Y111" s="110"/>
    </row>
    <row r="112" spans="1:24" ht="18" customHeight="1" thickBot="1">
      <c r="A112" s="144">
        <v>217</v>
      </c>
      <c r="B112" s="148" t="s">
        <v>337</v>
      </c>
      <c r="C112" s="149" t="s">
        <v>405</v>
      </c>
      <c r="D112" s="19" t="s">
        <v>7</v>
      </c>
      <c r="E112" s="25"/>
      <c r="F112" s="36"/>
      <c r="G112" s="20"/>
      <c r="H112" s="21"/>
      <c r="I112" s="21"/>
      <c r="J112" s="21">
        <v>12.9</v>
      </c>
      <c r="K112" s="25">
        <v>13.6</v>
      </c>
      <c r="L112" s="25">
        <v>14.2</v>
      </c>
      <c r="M112" s="25">
        <v>14.9</v>
      </c>
      <c r="N112" s="25">
        <v>15.6</v>
      </c>
      <c r="O112" s="25"/>
      <c r="P112" s="25"/>
      <c r="Q112" s="25"/>
      <c r="R112" s="25"/>
      <c r="S112" s="25"/>
      <c r="T112" s="28" t="s">
        <v>339</v>
      </c>
      <c r="U112" s="48">
        <f>VLOOKUP(A112,Лист1!$B$1:$C$205,2,FALSE)</f>
        <v>1313.4896999999999</v>
      </c>
      <c r="V112" t="str">
        <f>CONCATENATE(D112," ",E112," ",F112," ",G112," ",H112," ",I112," ",J112," ",K112," ",L112," ",M112," ",N112)</f>
        <v>Длина стельки      12,9 13,6 14,2 14,9 15,6</v>
      </c>
      <c r="W112" s="109" t="str">
        <f>CONCATENATE("Размеры"," ",E111," ",F111," ",G111," ",H111," ",I111," ",J111," ",K111," ",L111," ",M111," ",N111," ",O111," ",P111," ",Q111," ",R111,S111)</f>
        <v>Размеры      21 22 23 24 25    </v>
      </c>
      <c r="X112" s="109" t="str">
        <f>CONCATENATE("Цвет"," ",T112," ","Цена по курсу 58 руб"," ",U112,"руб")</f>
        <v>Цвет золотой, розовый, белый Цена по курсу 58 руб 1313,4897руб</v>
      </c>
    </row>
    <row r="113" spans="1:25" ht="18" customHeight="1" thickBot="1">
      <c r="A113" s="12"/>
      <c r="B113" s="31"/>
      <c r="C113" s="13"/>
      <c r="D113" s="14" t="s">
        <v>5</v>
      </c>
      <c r="E113" s="34"/>
      <c r="F113" s="34"/>
      <c r="G113" s="15"/>
      <c r="H113" s="16"/>
      <c r="I113" s="16"/>
      <c r="J113" s="16">
        <v>21</v>
      </c>
      <c r="K113" s="16">
        <v>22</v>
      </c>
      <c r="L113" s="16">
        <v>23</v>
      </c>
      <c r="M113" s="16">
        <v>24</v>
      </c>
      <c r="N113" s="16">
        <v>25</v>
      </c>
      <c r="O113" s="25"/>
      <c r="P113" s="25"/>
      <c r="Q113" s="25"/>
      <c r="R113" s="25"/>
      <c r="S113" s="25"/>
      <c r="T113" s="17"/>
      <c r="U113" s="17"/>
      <c r="V113" s="109"/>
      <c r="W113" s="109"/>
      <c r="X113" s="109"/>
      <c r="Y113" s="110"/>
    </row>
    <row r="114" spans="1:24" ht="18" customHeight="1" thickBot="1">
      <c r="A114" s="144">
        <v>219</v>
      </c>
      <c r="B114" s="148" t="s">
        <v>369</v>
      </c>
      <c r="C114" s="149" t="s">
        <v>370</v>
      </c>
      <c r="D114" s="19" t="s">
        <v>7</v>
      </c>
      <c r="E114" s="25"/>
      <c r="F114" s="36"/>
      <c r="G114" s="20"/>
      <c r="H114" s="21"/>
      <c r="I114" s="21"/>
      <c r="J114" s="21">
        <v>13.4</v>
      </c>
      <c r="K114" s="25">
        <v>14</v>
      </c>
      <c r="L114" s="25">
        <v>14.7</v>
      </c>
      <c r="M114" s="25">
        <v>15.3</v>
      </c>
      <c r="N114" s="25">
        <v>16</v>
      </c>
      <c r="O114" s="25"/>
      <c r="P114" s="25"/>
      <c r="Q114" s="25"/>
      <c r="R114" s="25"/>
      <c r="S114" s="25"/>
      <c r="T114" s="28" t="s">
        <v>371</v>
      </c>
      <c r="U114" s="48">
        <f>VLOOKUP(A114,Лист1!$B$1:$C$205,2,FALSE)</f>
        <v>1541.0823</v>
      </c>
      <c r="V114" t="str">
        <f>CONCATENATE(D114," ",E114," ",F114," ",G114," ",H114," ",I114," ",J114," ",K114," ",L114," ",M114," ",N114)</f>
        <v>Длина стельки      13,4 14 14,7 15,3 16</v>
      </c>
      <c r="W114" s="109" t="str">
        <f>CONCATENATE("Размеры"," ",E113," ",F113," ",G113," ",H113," ",I113," ",J113," ",K113," ",L113," ",M113," ",N113," ",O113," ",P113," ",Q113," ",R113,S113)</f>
        <v>Размеры      21 22 23 24 25    </v>
      </c>
      <c r="X114" s="109" t="str">
        <f>CONCATENATE("Цвет"," ",T114," ","Цена по курсу 58 руб"," ",U114,"руб")</f>
        <v>Цвет розовый, красный, белый, черный Цена по курсу 58 руб 1541,0823руб</v>
      </c>
    </row>
    <row r="115" spans="1:25" ht="18" customHeight="1" thickBot="1">
      <c r="A115" s="12"/>
      <c r="B115" s="31"/>
      <c r="C115" s="13"/>
      <c r="D115" s="14" t="s">
        <v>5</v>
      </c>
      <c r="E115" s="34"/>
      <c r="F115" s="34"/>
      <c r="G115" s="15"/>
      <c r="H115" s="16"/>
      <c r="I115" s="16"/>
      <c r="J115" s="16">
        <v>21</v>
      </c>
      <c r="K115" s="16">
        <v>22</v>
      </c>
      <c r="L115" s="16">
        <v>23</v>
      </c>
      <c r="M115" s="16">
        <v>24</v>
      </c>
      <c r="N115" s="16">
        <v>25</v>
      </c>
      <c r="O115" s="25"/>
      <c r="P115" s="25"/>
      <c r="Q115" s="25"/>
      <c r="R115" s="25"/>
      <c r="S115" s="25"/>
      <c r="T115" s="17"/>
      <c r="U115" s="17"/>
      <c r="V115" s="109"/>
      <c r="W115" s="109"/>
      <c r="X115" s="109"/>
      <c r="Y115" s="110"/>
    </row>
    <row r="116" spans="1:24" ht="18" customHeight="1" thickBot="1">
      <c r="A116" s="144">
        <v>221</v>
      </c>
      <c r="B116" s="148" t="s">
        <v>372</v>
      </c>
      <c r="C116" s="149" t="s">
        <v>406</v>
      </c>
      <c r="D116" s="19" t="s">
        <v>7</v>
      </c>
      <c r="E116" s="25"/>
      <c r="F116" s="36"/>
      <c r="G116" s="20"/>
      <c r="H116" s="21"/>
      <c r="I116" s="21"/>
      <c r="J116" s="21">
        <v>13.4</v>
      </c>
      <c r="K116" s="25">
        <v>14</v>
      </c>
      <c r="L116" s="25">
        <v>14.7</v>
      </c>
      <c r="M116" s="25">
        <v>15.3</v>
      </c>
      <c r="N116" s="25">
        <v>16</v>
      </c>
      <c r="O116" s="25"/>
      <c r="P116" s="25"/>
      <c r="Q116" s="25"/>
      <c r="R116" s="25"/>
      <c r="S116" s="25"/>
      <c r="T116" s="28" t="s">
        <v>102</v>
      </c>
      <c r="U116" s="48">
        <f>VLOOKUP(A116,Лист1!$B$1:$C$230,2,FALSE)</f>
        <v>1395.2671799999998</v>
      </c>
      <c r="V116" t="str">
        <f>CONCATENATE(D116," ",E116," ",F116," ",G116," ",H116," ",I116," ",J116," ",K116," ",L116," ",M116," ",N116)</f>
        <v>Длина стельки      13,4 14 14,7 15,3 16</v>
      </c>
      <c r="W116" s="109" t="str">
        <f>CONCATENATE("Размеры"," ",E115," ",F115," ",G115," ",H115," ",I115," ",J115," ",K115," ",L115," ",M115," ",N115," ",O115," ",P115," ",Q115," ",R115,S115)</f>
        <v>Размеры      21 22 23 24 25    </v>
      </c>
      <c r="X116" s="109" t="str">
        <f>CONCATENATE("Цвет"," ",T116," ","Цена по курсу 58 руб"," ",U116,"руб")</f>
        <v>Цвет розовый, красный, черный Цена по курсу 58 руб 1395,26718руб</v>
      </c>
    </row>
    <row r="117" spans="1:25" ht="23.25" customHeight="1" thickBot="1">
      <c r="A117" s="12"/>
      <c r="B117" s="31"/>
      <c r="C117" s="13"/>
      <c r="D117" s="14" t="s">
        <v>5</v>
      </c>
      <c r="E117" s="34"/>
      <c r="F117" s="34"/>
      <c r="G117" s="15"/>
      <c r="H117" s="16"/>
      <c r="I117" s="16"/>
      <c r="J117" s="16">
        <v>21</v>
      </c>
      <c r="K117" s="16">
        <v>22</v>
      </c>
      <c r="L117" s="16">
        <v>23</v>
      </c>
      <c r="M117" s="16">
        <v>24</v>
      </c>
      <c r="N117" s="16">
        <v>25</v>
      </c>
      <c r="O117" s="73"/>
      <c r="P117" s="73"/>
      <c r="Q117" s="73"/>
      <c r="R117" s="73"/>
      <c r="S117" s="73"/>
      <c r="T117" s="17"/>
      <c r="U117" s="17"/>
      <c r="V117" s="109"/>
      <c r="W117" s="109"/>
      <c r="X117" s="109"/>
      <c r="Y117" s="110"/>
    </row>
    <row r="118" spans="1:24" ht="39" customHeight="1" thickBot="1">
      <c r="A118" s="159">
        <v>231</v>
      </c>
      <c r="B118" s="163" t="s">
        <v>98</v>
      </c>
      <c r="C118" s="164" t="s">
        <v>430</v>
      </c>
      <c r="D118" s="19" t="s">
        <v>7</v>
      </c>
      <c r="E118" s="29"/>
      <c r="F118" s="35"/>
      <c r="G118" s="20"/>
      <c r="H118" s="21"/>
      <c r="I118" s="21"/>
      <c r="J118" s="21">
        <v>13.5</v>
      </c>
      <c r="K118" s="25">
        <v>14</v>
      </c>
      <c r="L118" s="25">
        <v>15</v>
      </c>
      <c r="M118" s="25">
        <v>15.5</v>
      </c>
      <c r="N118" s="25">
        <v>16</v>
      </c>
      <c r="O118" s="86"/>
      <c r="P118" s="86"/>
      <c r="Q118" s="86"/>
      <c r="R118" s="86"/>
      <c r="S118" s="86"/>
      <c r="T118" s="165" t="s">
        <v>431</v>
      </c>
      <c r="U118" s="48">
        <f>VLOOKUP(A118,Лист1!$B$1:$C$230,2,FALSE)</f>
        <v>1102.57308</v>
      </c>
      <c r="V118" t="str">
        <f>CONCATENATE(D118," ",E118," ",F118," ",G118," ",H118," ",I118," ",J118," ",K118," ",L118," ",M118," ",N118)</f>
        <v>Длина стельки      13,5 14 15 15,5 16</v>
      </c>
      <c r="W118" s="109" t="str">
        <f>CONCATENATE("Размеры"," ",E117," ",F117," ",G117," ",H117," ",I117," ",J117," ",K117," ",L117," ",M117," ",N117," ",O117," ",P117," ",Q117," ",R117,S117)</f>
        <v>Размеры      21 22 23 24 25    </v>
      </c>
      <c r="X118" s="109" t="str">
        <f>CONCATENATE("Цвет"," ",T118," ","Цена по курсу 58 руб"," ",U118,"руб")</f>
        <v>Цвет розовый с серым Цена по курсу 58 руб 1102,57308руб</v>
      </c>
    </row>
    <row r="119" spans="1:25" ht="15.75" thickBot="1">
      <c r="A119" s="12"/>
      <c r="B119" s="87"/>
      <c r="C119" s="13"/>
      <c r="D119" s="14" t="s">
        <v>5</v>
      </c>
      <c r="E119" s="34"/>
      <c r="F119" s="34"/>
      <c r="G119" s="15"/>
      <c r="H119" s="16"/>
      <c r="I119" s="16"/>
      <c r="J119" s="16"/>
      <c r="K119" s="16">
        <v>22</v>
      </c>
      <c r="L119" s="16">
        <v>23</v>
      </c>
      <c r="M119" s="16">
        <v>24</v>
      </c>
      <c r="N119" s="16">
        <v>25</v>
      </c>
      <c r="O119" s="73"/>
      <c r="P119" s="73"/>
      <c r="Q119" s="73"/>
      <c r="R119" s="73"/>
      <c r="S119" s="73"/>
      <c r="T119" s="17"/>
      <c r="U119" s="17"/>
      <c r="V119" s="109"/>
      <c r="W119" s="109"/>
      <c r="X119" s="109"/>
      <c r="Y119" s="110"/>
    </row>
    <row r="120" spans="1:24" ht="29.25" customHeight="1" thickBot="1">
      <c r="A120" s="159">
        <v>232</v>
      </c>
      <c r="B120" s="163" t="s">
        <v>98</v>
      </c>
      <c r="C120" s="164" t="s">
        <v>432</v>
      </c>
      <c r="D120" s="19" t="s">
        <v>7</v>
      </c>
      <c r="E120" s="29"/>
      <c r="F120" s="35"/>
      <c r="G120" s="20"/>
      <c r="H120" s="21"/>
      <c r="I120" s="21"/>
      <c r="J120" s="21"/>
      <c r="K120" s="25">
        <v>14</v>
      </c>
      <c r="L120" s="25">
        <v>14.5</v>
      </c>
      <c r="M120" s="25">
        <v>15.5</v>
      </c>
      <c r="N120" s="25">
        <v>16.5</v>
      </c>
      <c r="O120" s="86"/>
      <c r="P120" s="86"/>
      <c r="Q120" s="86"/>
      <c r="R120" s="86"/>
      <c r="S120" s="86"/>
      <c r="T120" s="28" t="s">
        <v>27</v>
      </c>
      <c r="U120" s="48">
        <f>VLOOKUP(A120,Лист1!$B$1:$C$230,2,FALSE)</f>
        <v>1345.59828</v>
      </c>
      <c r="V120" t="str">
        <f>CONCATENATE(D120," ",E120," ",F120," ",G120," ",H120," ",I120," ",J120," ",K120," ",L120," ",M120," ",N120)</f>
        <v>Длина стельки       14 14,5 15,5 16,5</v>
      </c>
      <c r="W120" s="109" t="str">
        <f>CONCATENATE("Размеры"," ",E119," ",F119," ",G119," ",H119," ",I119," ",J119," ",K119," ",L119," ",M119," ",N119," ",O119," ",P119," ",Q119," ",R119,S119)</f>
        <v>Размеры       22 23 24 25    </v>
      </c>
      <c r="X120" s="109" t="str">
        <f>CONCATENATE("Цвет"," ",T120," ","Цена по курсу 58 руб"," ",U120,"руб")</f>
        <v>Цвет розовый Цена по курсу 58 руб 1345,59828руб</v>
      </c>
    </row>
    <row r="121" spans="1:25" ht="23.25" customHeight="1" thickBot="1">
      <c r="A121" s="12"/>
      <c r="B121" s="87"/>
      <c r="C121" s="13"/>
      <c r="D121" s="14" t="s">
        <v>5</v>
      </c>
      <c r="E121" s="34"/>
      <c r="F121" s="34"/>
      <c r="G121" s="15"/>
      <c r="H121" s="16"/>
      <c r="I121" s="16"/>
      <c r="J121" s="16"/>
      <c r="K121" s="16">
        <v>22</v>
      </c>
      <c r="L121" s="16">
        <v>23</v>
      </c>
      <c r="M121" s="16">
        <v>24</v>
      </c>
      <c r="N121" s="16">
        <v>25</v>
      </c>
      <c r="O121" s="73"/>
      <c r="P121" s="73"/>
      <c r="Q121" s="73"/>
      <c r="R121" s="73"/>
      <c r="S121" s="73"/>
      <c r="T121" s="17"/>
      <c r="U121" s="17"/>
      <c r="V121" s="109"/>
      <c r="W121" s="109"/>
      <c r="X121" s="109"/>
      <c r="Y121" s="110"/>
    </row>
    <row r="122" spans="1:24" ht="27" customHeight="1" thickBot="1">
      <c r="A122" s="159">
        <v>237</v>
      </c>
      <c r="B122" s="163" t="s">
        <v>98</v>
      </c>
      <c r="C122" s="164" t="s">
        <v>415</v>
      </c>
      <c r="D122" s="19" t="s">
        <v>7</v>
      </c>
      <c r="E122" s="29"/>
      <c r="F122" s="35"/>
      <c r="G122" s="20"/>
      <c r="H122" s="21"/>
      <c r="I122" s="21"/>
      <c r="J122" s="21"/>
      <c r="K122" s="25">
        <v>14</v>
      </c>
      <c r="L122" s="25">
        <v>14.5</v>
      </c>
      <c r="M122" s="25">
        <v>15</v>
      </c>
      <c r="N122" s="25">
        <v>16</v>
      </c>
      <c r="O122" s="86"/>
      <c r="P122" s="86"/>
      <c r="Q122" s="86"/>
      <c r="R122" s="86"/>
      <c r="S122" s="86"/>
      <c r="T122" s="28" t="s">
        <v>91</v>
      </c>
      <c r="U122" s="48">
        <f>VLOOKUP(A122,Лист1!$B$1:$C$230,2,FALSE)</f>
        <v>1345.59828</v>
      </c>
      <c r="V122" t="str">
        <f>CONCATENATE(D122," ",E122," ",F122," ",G122," ",H122," ",I122," ",J122," ",K122," ",L122," ",M122," ",N122)</f>
        <v>Длина стельки       14 14,5 15 16</v>
      </c>
      <c r="W122" s="109" t="str">
        <f>CONCATENATE("Размеры"," ",E121," ",F121," ",G121," ",H121," ",I121," ",J121," ",K121," ",L121," ",M121," ",N121," ",O121," ",P121," ",Q121," ",R121,S121)</f>
        <v>Размеры       22 23 24 25    </v>
      </c>
      <c r="X122" s="109" t="str">
        <f>CONCATENATE("Цвет"," ",T122," ","Цена по курсу 58 руб"," ",U122,"руб")</f>
        <v>Цвет черный Цена по курсу 58 руб 1345,59828руб</v>
      </c>
    </row>
    <row r="123" spans="1:25" ht="15.75" thickBot="1">
      <c r="A123" s="12"/>
      <c r="B123" s="87"/>
      <c r="C123" s="13"/>
      <c r="D123" s="14" t="s">
        <v>5</v>
      </c>
      <c r="E123" s="34"/>
      <c r="F123" s="34"/>
      <c r="G123" s="15"/>
      <c r="H123" s="16"/>
      <c r="I123" s="16"/>
      <c r="J123" s="16"/>
      <c r="K123" s="16"/>
      <c r="L123" s="16">
        <v>23</v>
      </c>
      <c r="M123" s="16">
        <v>24</v>
      </c>
      <c r="N123" s="16">
        <v>25</v>
      </c>
      <c r="O123" s="73"/>
      <c r="P123" s="73"/>
      <c r="Q123" s="73"/>
      <c r="R123" s="73"/>
      <c r="S123" s="73"/>
      <c r="T123" s="17"/>
      <c r="U123" s="17"/>
      <c r="V123" s="109"/>
      <c r="W123" s="109"/>
      <c r="X123" s="109"/>
      <c r="Y123" s="110"/>
    </row>
    <row r="124" spans="1:24" ht="29.25" customHeight="1" thickBot="1">
      <c r="A124" s="159">
        <v>238</v>
      </c>
      <c r="B124" s="163" t="s">
        <v>98</v>
      </c>
      <c r="C124" s="164" t="s">
        <v>417</v>
      </c>
      <c r="D124" s="19" t="s">
        <v>7</v>
      </c>
      <c r="E124" s="29"/>
      <c r="F124" s="35"/>
      <c r="G124" s="20"/>
      <c r="H124" s="21"/>
      <c r="I124" s="21"/>
      <c r="J124" s="21"/>
      <c r="K124" s="25"/>
      <c r="L124" s="25">
        <v>14.5</v>
      </c>
      <c r="M124" s="25">
        <v>15</v>
      </c>
      <c r="N124" s="25">
        <v>16</v>
      </c>
      <c r="O124" s="86"/>
      <c r="P124" s="86"/>
      <c r="Q124" s="86"/>
      <c r="R124" s="86"/>
      <c r="S124" s="86"/>
      <c r="T124" s="28" t="s">
        <v>188</v>
      </c>
      <c r="U124" s="48">
        <f>VLOOKUP(A124,Лист1!$B$1:$C$230,2,FALSE)</f>
        <v>1588.62348</v>
      </c>
      <c r="V124" t="str">
        <f>CONCATENATE(D124," ",E124," ",F124," ",G124," ",H124," ",I124," ",J124," ",K124," ",L124," ",M124," ",N124)</f>
        <v>Длина стельки        14,5 15 16</v>
      </c>
      <c r="W124" s="109" t="str">
        <f>CONCATENATE("Размеры"," ",E123," ",F123," ",G123," ",H123," ",I123," ",J123," ",K123," ",L123," ",M123," ",N123," ",O123," ",P123," ",Q123," ",R123,S123)</f>
        <v>Размеры        23 24 25    </v>
      </c>
      <c r="X124" s="109" t="str">
        <f>CONCATENATE("Цвет"," ",T124," ","Цена по курсу 58 руб"," ",U124,"руб")</f>
        <v>Цвет черный, темно-синий Цена по курсу 58 руб 1588,62348руб</v>
      </c>
    </row>
    <row r="125" spans="1:25" ht="23.25" customHeight="1" thickBot="1">
      <c r="A125" s="12"/>
      <c r="B125" s="87"/>
      <c r="C125" s="13"/>
      <c r="D125" s="14" t="s">
        <v>5</v>
      </c>
      <c r="E125" s="34"/>
      <c r="F125" s="34"/>
      <c r="G125" s="15"/>
      <c r="H125" s="16"/>
      <c r="I125" s="16"/>
      <c r="J125" s="16"/>
      <c r="K125" s="16"/>
      <c r="L125" s="16">
        <v>23</v>
      </c>
      <c r="M125" s="16">
        <v>24</v>
      </c>
      <c r="N125" s="16">
        <v>25</v>
      </c>
      <c r="O125" s="73"/>
      <c r="P125" s="73"/>
      <c r="Q125" s="73"/>
      <c r="R125" s="73"/>
      <c r="S125" s="73"/>
      <c r="T125" s="17"/>
      <c r="U125" s="17"/>
      <c r="V125" s="109"/>
      <c r="W125" s="109"/>
      <c r="X125" s="109"/>
      <c r="Y125" s="110"/>
    </row>
    <row r="126" spans="1:24" ht="39" customHeight="1" thickBot="1">
      <c r="A126" s="159">
        <v>242</v>
      </c>
      <c r="B126" s="163" t="s">
        <v>98</v>
      </c>
      <c r="C126" s="164" t="s">
        <v>417</v>
      </c>
      <c r="D126" s="19" t="s">
        <v>7</v>
      </c>
      <c r="E126" s="29"/>
      <c r="F126" s="35"/>
      <c r="G126" s="20"/>
      <c r="H126" s="21"/>
      <c r="I126" s="21"/>
      <c r="J126" s="21"/>
      <c r="K126" s="25"/>
      <c r="L126" s="25">
        <v>14.5</v>
      </c>
      <c r="M126" s="25">
        <v>15.5</v>
      </c>
      <c r="N126" s="25">
        <v>16</v>
      </c>
      <c r="O126" s="86"/>
      <c r="P126" s="86"/>
      <c r="Q126" s="86"/>
      <c r="R126" s="86"/>
      <c r="S126" s="86"/>
      <c r="T126" s="28" t="s">
        <v>91</v>
      </c>
      <c r="U126" s="48">
        <f>VLOOKUP(A126,Лист1!$B$1:$C$240,2,FALSE)</f>
        <v>1588.62348</v>
      </c>
      <c r="V126" t="str">
        <f>CONCATENATE(D126," ",E126," ",F126," ",G126," ",H126," ",I126," ",J126," ",K126," ",L126," ",M126," ",N126)</f>
        <v>Длина стельки        14,5 15,5 16</v>
      </c>
      <c r="W126" s="109" t="str">
        <f>CONCATENATE("Размеры"," ",E125," ",F125," ",G125," ",H125," ",I125," ",J125," ",K125," ",L125," ",M125," ",N125," ",O125," ",P125," ",Q125," ",R125,S125)</f>
        <v>Размеры        23 24 25    </v>
      </c>
      <c r="X126" s="109" t="str">
        <f>CONCATENATE("Цвет"," ",T126," ","Цена по курсу 58 руб"," ",U126,"руб")</f>
        <v>Цвет черный Цена по курсу 58 руб 1588,62348руб</v>
      </c>
    </row>
    <row r="127" spans="1:21" ht="15.75" thickBot="1">
      <c r="A127" s="12"/>
      <c r="B127" s="31"/>
      <c r="C127" s="13"/>
      <c r="D127" s="14" t="s">
        <v>5</v>
      </c>
      <c r="E127" s="14"/>
      <c r="F127" s="34"/>
      <c r="G127" s="34"/>
      <c r="H127" s="15"/>
      <c r="I127" s="16"/>
      <c r="J127" s="16">
        <v>21</v>
      </c>
      <c r="K127" s="16">
        <v>22</v>
      </c>
      <c r="L127" s="16">
        <v>23</v>
      </c>
      <c r="M127" s="16">
        <v>24</v>
      </c>
      <c r="N127" s="16">
        <v>25</v>
      </c>
      <c r="O127" s="16">
        <v>26</v>
      </c>
      <c r="P127" s="73"/>
      <c r="Q127" s="73"/>
      <c r="R127" s="73"/>
      <c r="S127" s="73"/>
      <c r="T127" s="17"/>
      <c r="U127" s="17"/>
    </row>
    <row r="128" spans="1:24" ht="15.75" thickBot="1">
      <c r="A128" s="171">
        <v>247</v>
      </c>
      <c r="B128" s="174" t="s">
        <v>446</v>
      </c>
      <c r="C128" s="169" t="s">
        <v>447</v>
      </c>
      <c r="D128" s="19" t="s">
        <v>7</v>
      </c>
      <c r="E128" s="25"/>
      <c r="F128" s="25"/>
      <c r="G128" s="36"/>
      <c r="H128" s="20"/>
      <c r="I128" s="21"/>
      <c r="J128" s="21">
        <v>13.5</v>
      </c>
      <c r="K128" s="25">
        <v>14.3</v>
      </c>
      <c r="L128" s="25">
        <v>14.9</v>
      </c>
      <c r="M128" s="25">
        <v>15.5</v>
      </c>
      <c r="N128" s="25">
        <v>16.2</v>
      </c>
      <c r="O128" s="25">
        <v>17</v>
      </c>
      <c r="P128" s="86"/>
      <c r="Q128" s="86"/>
      <c r="R128" s="86"/>
      <c r="S128" s="86"/>
      <c r="T128" s="28" t="s">
        <v>448</v>
      </c>
      <c r="U128" s="48">
        <f>VLOOKUP(A128,Лист1!$B$1:$C$240,2,FALSE)</f>
        <v>824.11308</v>
      </c>
      <c r="V128" t="str">
        <f>CONCATENATE(D128," ",E128," ",F128," ",G128," ",H128," ",I128," ",J128," ",K128," ",L128," ",M128," ",N128," ",O128)</f>
        <v>Длина стельки      13,5 14,3 14,9 15,5 16,2 17</v>
      </c>
      <c r="W128" s="109" t="str">
        <f>CONCATENATE("Размеры"," ",E127," ",F127," ",G127," ",H127," ",I127," ",J127," ",K127," ",L127," ",M127," ",N127," ",O127," ",P127," ",Q127," ",R127,S127)</f>
        <v>Размеры      21 22 23 24 25 26   </v>
      </c>
      <c r="X128" s="109" t="str">
        <f>CONCATENATE("Цвет"," ",T128," ","Цена по курсу 58 руб"," ",U128,"руб")</f>
        <v>Цвет розовый, белый Цена по курсу 58 руб 824,11308руб</v>
      </c>
    </row>
    <row r="129" spans="1:21" ht="15.75" thickBot="1">
      <c r="A129" s="12"/>
      <c r="B129" s="31"/>
      <c r="C129" s="13"/>
      <c r="D129" s="14" t="s">
        <v>5</v>
      </c>
      <c r="E129" s="14"/>
      <c r="F129" s="34"/>
      <c r="G129" s="34"/>
      <c r="H129" s="15"/>
      <c r="I129" s="16">
        <v>19</v>
      </c>
      <c r="J129" s="16">
        <v>20</v>
      </c>
      <c r="K129" s="16">
        <v>21</v>
      </c>
      <c r="L129" s="16">
        <v>22</v>
      </c>
      <c r="M129" s="16">
        <v>23</v>
      </c>
      <c r="N129" s="16">
        <v>24</v>
      </c>
      <c r="O129" s="16">
        <v>25</v>
      </c>
      <c r="P129" s="73"/>
      <c r="Q129" s="73"/>
      <c r="R129" s="73"/>
      <c r="S129" s="73"/>
      <c r="T129" s="28"/>
      <c r="U129" s="17"/>
    </row>
    <row r="130" spans="1:24" ht="15.75" thickBot="1">
      <c r="A130" s="175">
        <v>248</v>
      </c>
      <c r="B130" s="176" t="s">
        <v>449</v>
      </c>
      <c r="C130" s="169" t="s">
        <v>450</v>
      </c>
      <c r="D130" s="19" t="s">
        <v>7</v>
      </c>
      <c r="E130" s="25"/>
      <c r="F130" s="25"/>
      <c r="G130" s="36"/>
      <c r="H130" s="20"/>
      <c r="I130" s="21">
        <v>12.5</v>
      </c>
      <c r="J130" s="21">
        <v>13.1</v>
      </c>
      <c r="K130" s="21">
        <v>13.6</v>
      </c>
      <c r="L130" s="25">
        <v>14.3</v>
      </c>
      <c r="M130" s="25">
        <v>15.2</v>
      </c>
      <c r="N130" s="25">
        <v>15.6</v>
      </c>
      <c r="O130" s="25">
        <v>16.4</v>
      </c>
      <c r="P130" s="86"/>
      <c r="Q130" s="86"/>
      <c r="R130" s="86"/>
      <c r="S130" s="86"/>
      <c r="T130" s="28" t="s">
        <v>451</v>
      </c>
      <c r="U130" s="48">
        <f>VLOOKUP(A130,Лист1!$B$1:$C$240,2,FALSE)</f>
        <v>726.903</v>
      </c>
      <c r="V130" t="str">
        <f>CONCATENATE(D130," ",E130," ",F130," ",G130," ",H130," ",I130," ",J130," ",K130," ",L130," ",M130," ",N130," ",O130)</f>
        <v>Длина стельки     12,5 13,1 13,6 14,3 15,2 15,6 16,4</v>
      </c>
      <c r="W130" s="109" t="str">
        <f>CONCATENATE("Размеры"," ",E129," ",F129," ",G129," ",H129," ",I129," ",J129," ",K129," ",L129," ",M129," ",N129," ",O129," ",P129," ",Q129," ",R129,S129)</f>
        <v>Размеры     19 20 21 22 23 24 25   </v>
      </c>
      <c r="X130" s="109" t="str">
        <f>CONCATENATE("Цвет"," ",T130," ","Цена по курсу 58 руб"," ",U130,"руб")</f>
        <v>Цвет белый с розовым Цена по курсу 58 руб 726,903руб</v>
      </c>
    </row>
    <row r="131" spans="1:21" ht="15.75" thickBot="1">
      <c r="A131" s="12"/>
      <c r="B131" s="31"/>
      <c r="C131" s="13"/>
      <c r="D131" s="14" t="s">
        <v>5</v>
      </c>
      <c r="E131" s="14"/>
      <c r="F131" s="34"/>
      <c r="G131" s="34"/>
      <c r="H131" s="15"/>
      <c r="I131" s="16"/>
      <c r="J131" s="16"/>
      <c r="K131" s="16">
        <v>21</v>
      </c>
      <c r="L131" s="16">
        <v>22</v>
      </c>
      <c r="M131" s="16">
        <v>23</v>
      </c>
      <c r="N131" s="16">
        <v>24</v>
      </c>
      <c r="O131" s="16">
        <v>25</v>
      </c>
      <c r="P131" s="73"/>
      <c r="Q131" s="73"/>
      <c r="R131" s="73"/>
      <c r="S131" s="73"/>
      <c r="T131" s="28"/>
      <c r="U131" s="17"/>
    </row>
    <row r="132" spans="1:24" ht="15.75" thickBot="1">
      <c r="A132" s="175">
        <v>249</v>
      </c>
      <c r="B132" s="176" t="s">
        <v>98</v>
      </c>
      <c r="C132" s="169" t="s">
        <v>450</v>
      </c>
      <c r="D132" s="19" t="s">
        <v>7</v>
      </c>
      <c r="E132" s="25"/>
      <c r="F132" s="25"/>
      <c r="G132" s="36"/>
      <c r="H132" s="20"/>
      <c r="I132" s="21"/>
      <c r="J132" s="21"/>
      <c r="K132" s="21">
        <v>12.9</v>
      </c>
      <c r="L132" s="25">
        <v>13.5</v>
      </c>
      <c r="M132" s="25">
        <v>14.2</v>
      </c>
      <c r="N132" s="25">
        <v>14.8</v>
      </c>
      <c r="O132" s="25">
        <v>15.6</v>
      </c>
      <c r="P132" s="86"/>
      <c r="Q132" s="86"/>
      <c r="R132" s="86"/>
      <c r="S132" s="86"/>
      <c r="T132" s="28" t="s">
        <v>38</v>
      </c>
      <c r="U132" s="48">
        <f>VLOOKUP(A132,Лист1!$B$1:$C$240,2,FALSE)</f>
        <v>1152.1971</v>
      </c>
      <c r="V132" t="str">
        <f>CONCATENATE(D132," ",E132," ",F132," ",G132," ",H132," ",I132," ",J132," ",K132," ",L132," ",M132," ",N132," ",O132)</f>
        <v>Длина стельки       12,9 13,5 14,2 14,8 15,6</v>
      </c>
      <c r="W132" s="109" t="str">
        <f>CONCATENATE("Размеры"," ",E131," ",F131," ",G131," ",H131," ",I131," ",J131," ",K131," ",L131," ",M131," ",N131," ",O131," ",P131," ",Q131," ",R131,S131)</f>
        <v>Размеры       21 22 23 24 25   </v>
      </c>
      <c r="X132" s="109" t="str">
        <f>CONCATENATE("Цвет"," ",T132," ","Цена по курсу 58 руб"," ",U132,"руб")</f>
        <v>Цвет белый, розовый Цена по курсу 58 руб 1152,1971руб</v>
      </c>
    </row>
    <row r="133" spans="1:21" ht="15.75" thickBot="1">
      <c r="A133" s="12"/>
      <c r="B133" s="31"/>
      <c r="C133" s="13"/>
      <c r="D133" s="14" t="s">
        <v>5</v>
      </c>
      <c r="E133" s="14"/>
      <c r="F133" s="34"/>
      <c r="G133" s="34"/>
      <c r="H133" s="15"/>
      <c r="I133" s="16"/>
      <c r="J133" s="16"/>
      <c r="K133" s="16"/>
      <c r="L133" s="16"/>
      <c r="M133" s="16">
        <v>23</v>
      </c>
      <c r="N133" s="16">
        <v>24</v>
      </c>
      <c r="O133" s="16">
        <v>25</v>
      </c>
      <c r="P133" s="73"/>
      <c r="Q133" s="73"/>
      <c r="R133" s="73"/>
      <c r="S133" s="73"/>
      <c r="T133" s="28"/>
      <c r="U133" s="17"/>
    </row>
    <row r="134" spans="1:24" ht="15.75" thickBot="1">
      <c r="A134" s="171">
        <v>252</v>
      </c>
      <c r="B134" s="170" t="s">
        <v>98</v>
      </c>
      <c r="C134" s="169" t="s">
        <v>452</v>
      </c>
      <c r="D134" s="19" t="s">
        <v>7</v>
      </c>
      <c r="E134" s="25"/>
      <c r="F134" s="25"/>
      <c r="G134" s="36"/>
      <c r="H134" s="20"/>
      <c r="I134" s="21"/>
      <c r="J134" s="21"/>
      <c r="K134" s="21"/>
      <c r="L134" s="25"/>
      <c r="M134" s="25">
        <v>14.8</v>
      </c>
      <c r="N134" s="25">
        <v>15.5</v>
      </c>
      <c r="O134" s="25"/>
      <c r="P134" s="86"/>
      <c r="Q134" s="86"/>
      <c r="R134" s="86"/>
      <c r="S134" s="86"/>
      <c r="T134" s="28" t="s">
        <v>27</v>
      </c>
      <c r="U134" s="48">
        <f>VLOOKUP(A134,Лист1!$B$1:$C$240,2,FALSE)</f>
        <v>787.6593</v>
      </c>
      <c r="V134" t="str">
        <f>CONCATENATE(D134," ",E134," ",F134," ",G134," ",H134," ",I134," ",J134," ",K134," ",L134," ",M134," ",N134," ",O134)</f>
        <v>Длина стельки         14,8 15,5 </v>
      </c>
      <c r="W134" s="109" t="str">
        <f>CONCATENATE("Размеры"," ",E133," ",F133," ",G133," ",H133," ",I133," ",J133," ",K133," ",L133," ",M133," ",N133," ",O133," ",P133," ",Q133," ",R133,S133)</f>
        <v>Размеры         23 24 25   </v>
      </c>
      <c r="X134" s="109" t="str">
        <f>CONCATENATE("Цвет"," ",T134," ","Цена по курсу 58 руб"," ",U134,"руб")</f>
        <v>Цвет розовый Цена по курсу 58 руб 787,6593руб</v>
      </c>
    </row>
    <row r="135" spans="1:24" ht="18.75" customHeight="1" thickBot="1">
      <c r="A135" s="12"/>
      <c r="B135" s="87"/>
      <c r="C135" s="13"/>
      <c r="D135" s="14" t="s">
        <v>5</v>
      </c>
      <c r="E135" s="34"/>
      <c r="F135" s="34"/>
      <c r="G135" s="15"/>
      <c r="H135" s="16"/>
      <c r="I135" s="16"/>
      <c r="J135" s="16"/>
      <c r="K135" s="16">
        <v>21</v>
      </c>
      <c r="L135" s="16">
        <v>22</v>
      </c>
      <c r="M135" s="16">
        <v>23</v>
      </c>
      <c r="N135" s="16">
        <v>24</v>
      </c>
      <c r="O135" s="16">
        <v>25</v>
      </c>
      <c r="P135" s="178"/>
      <c r="Q135" s="178"/>
      <c r="R135" s="178"/>
      <c r="S135" s="178"/>
      <c r="T135" s="128"/>
      <c r="U135" s="17"/>
      <c r="W135" s="109"/>
      <c r="X135" s="109"/>
    </row>
    <row r="136" spans="1:24" ht="18.75" customHeight="1" thickBot="1">
      <c r="A136" s="175">
        <v>250</v>
      </c>
      <c r="B136" s="177" t="s">
        <v>453</v>
      </c>
      <c r="C136" s="169" t="s">
        <v>454</v>
      </c>
      <c r="D136" s="19" t="s">
        <v>7</v>
      </c>
      <c r="E136" s="25"/>
      <c r="F136" s="36"/>
      <c r="G136" s="20"/>
      <c r="H136" s="21"/>
      <c r="I136" s="21"/>
      <c r="J136" s="21"/>
      <c r="K136" s="21">
        <v>13.8</v>
      </c>
      <c r="L136" s="25">
        <v>14.3</v>
      </c>
      <c r="M136" s="25">
        <v>15</v>
      </c>
      <c r="N136" s="25">
        <v>15.7</v>
      </c>
      <c r="O136" s="25">
        <v>16.4</v>
      </c>
      <c r="P136" s="25"/>
      <c r="Q136" s="25"/>
      <c r="R136" s="25"/>
      <c r="S136" s="25"/>
      <c r="T136" s="28" t="s">
        <v>32</v>
      </c>
      <c r="U136" s="48">
        <f>VLOOKUP(A136,Лист1!$B$1:$C$240,2,FALSE)</f>
        <v>824.11308</v>
      </c>
      <c r="V136" t="str">
        <f aca="true" t="shared" si="0" ref="V136:V144">CONCATENATE(D136," ",E136," ",F136," ",G136," ",H136," ",I136," ",J136," ",K136," ",L136," ",M136," ",N136," ",O136)</f>
        <v>Длина стельки       13,8 14,3 15 15,7 16,4</v>
      </c>
      <c r="W136" s="109" t="str">
        <f aca="true" t="shared" si="1" ref="W136:W144">CONCATENATE("Размеры"," ",E135," ",F135," ",G135," ",H135," ",I135," ",J135," ",K135," ",L135," ",M135," ",N135," ",O135," ",P135," ",Q135," ",R135,S135)</f>
        <v>Размеры       21 22 23 24 25   </v>
      </c>
      <c r="X136" s="109" t="str">
        <f aca="true" t="shared" si="2" ref="X136:X144">CONCATENATE("Цвет"," ",T136," ","Цена по курсу 58 руб"," ",U136,"руб")</f>
        <v>Цвет белый Цена по курсу 58 руб 824,11308руб</v>
      </c>
    </row>
    <row r="137" spans="1:24" ht="18.75" customHeight="1" thickBot="1">
      <c r="A137" s="12"/>
      <c r="B137" s="87"/>
      <c r="C137" s="13"/>
      <c r="D137" s="14" t="s">
        <v>5</v>
      </c>
      <c r="E137" s="34"/>
      <c r="F137" s="34"/>
      <c r="G137" s="15"/>
      <c r="H137" s="16"/>
      <c r="I137" s="16"/>
      <c r="J137" s="16"/>
      <c r="K137" s="16"/>
      <c r="L137" s="16"/>
      <c r="M137" s="16">
        <v>23</v>
      </c>
      <c r="N137" s="16">
        <v>24</v>
      </c>
      <c r="O137" s="16">
        <v>25</v>
      </c>
      <c r="P137" s="178"/>
      <c r="Q137" s="178"/>
      <c r="R137" s="178"/>
      <c r="S137" s="178"/>
      <c r="T137" s="128"/>
      <c r="U137" s="17"/>
      <c r="W137" s="109"/>
      <c r="X137" s="109"/>
    </row>
    <row r="138" spans="1:24" ht="18.75" customHeight="1" thickBot="1">
      <c r="A138" s="171">
        <v>251</v>
      </c>
      <c r="B138" s="170" t="s">
        <v>98</v>
      </c>
      <c r="C138" s="169" t="s">
        <v>455</v>
      </c>
      <c r="D138" s="19" t="s">
        <v>7</v>
      </c>
      <c r="E138" s="25"/>
      <c r="F138" s="36"/>
      <c r="G138" s="20"/>
      <c r="H138" s="21"/>
      <c r="I138" s="21"/>
      <c r="J138" s="21"/>
      <c r="K138" s="21"/>
      <c r="L138" s="25"/>
      <c r="M138" s="25">
        <v>14.8</v>
      </c>
      <c r="N138" s="25">
        <v>15.5</v>
      </c>
      <c r="O138" s="25"/>
      <c r="P138" s="25"/>
      <c r="Q138" s="25"/>
      <c r="R138" s="25"/>
      <c r="S138" s="25"/>
      <c r="T138" s="128" t="s">
        <v>67</v>
      </c>
      <c r="U138" s="48">
        <f>VLOOKUP(A138,Лист1!$B$1:$C$240,2,FALSE)</f>
        <v>787.6593</v>
      </c>
      <c r="V138" t="str">
        <f t="shared" si="0"/>
        <v>Длина стельки         14,8 15,5 </v>
      </c>
      <c r="W138" s="109" t="str">
        <f t="shared" si="1"/>
        <v>Размеры         23 24 25   </v>
      </c>
      <c r="X138" s="109" t="str">
        <f t="shared" si="2"/>
        <v>Цвет синий Цена по курсу 58 руб 787,6593руб</v>
      </c>
    </row>
    <row r="139" spans="1:24" ht="18.75" customHeight="1" thickBot="1">
      <c r="A139" s="12"/>
      <c r="B139" s="87"/>
      <c r="C139" s="13"/>
      <c r="D139" s="14" t="s">
        <v>5</v>
      </c>
      <c r="E139" s="34"/>
      <c r="F139" s="34"/>
      <c r="G139" s="15"/>
      <c r="H139" s="16"/>
      <c r="I139" s="16"/>
      <c r="J139" s="16"/>
      <c r="K139" s="16"/>
      <c r="L139" s="16"/>
      <c r="M139" s="16"/>
      <c r="N139" s="16">
        <v>24</v>
      </c>
      <c r="O139" s="16">
        <v>25</v>
      </c>
      <c r="P139" s="178"/>
      <c r="Q139" s="178"/>
      <c r="R139" s="178"/>
      <c r="S139" s="178"/>
      <c r="T139" s="128"/>
      <c r="U139" s="17"/>
      <c r="W139" s="109"/>
      <c r="X139" s="109"/>
    </row>
    <row r="140" spans="1:24" ht="18.75" customHeight="1" thickBot="1">
      <c r="A140" s="171">
        <v>255</v>
      </c>
      <c r="B140" s="170">
        <v>102</v>
      </c>
      <c r="C140" s="169" t="s">
        <v>433</v>
      </c>
      <c r="D140" s="19" t="s">
        <v>7</v>
      </c>
      <c r="E140" s="25"/>
      <c r="F140" s="36"/>
      <c r="G140" s="20"/>
      <c r="H140" s="21"/>
      <c r="I140" s="21"/>
      <c r="J140" s="21"/>
      <c r="K140" s="21"/>
      <c r="L140" s="25"/>
      <c r="M140" s="25"/>
      <c r="N140" s="25">
        <v>15</v>
      </c>
      <c r="O140" s="25">
        <v>15.5</v>
      </c>
      <c r="P140" s="25"/>
      <c r="Q140" s="25"/>
      <c r="R140" s="25"/>
      <c r="S140" s="25"/>
      <c r="T140" s="128" t="s">
        <v>456</v>
      </c>
      <c r="U140" s="48">
        <f>VLOOKUP(A140,Лист1!$B$1:$C$240,2,FALSE)</f>
        <v>702.60048</v>
      </c>
      <c r="V140" t="str">
        <f t="shared" si="0"/>
        <v>Длина стельки          15 15,5</v>
      </c>
      <c r="W140" s="109" t="str">
        <f t="shared" si="1"/>
        <v>Размеры          24 25   </v>
      </c>
      <c r="X140" s="109" t="str">
        <f t="shared" si="2"/>
        <v>Цвет черный, белый Цена по курсу 58 руб 702,60048руб</v>
      </c>
    </row>
    <row r="141" spans="1:24" ht="18.75" customHeight="1" thickBot="1">
      <c r="A141" s="12"/>
      <c r="B141" s="87"/>
      <c r="C141" s="13"/>
      <c r="D141" s="14" t="s">
        <v>5</v>
      </c>
      <c r="E141" s="34"/>
      <c r="F141" s="34"/>
      <c r="G141" s="15"/>
      <c r="H141" s="16"/>
      <c r="I141" s="16"/>
      <c r="J141" s="16"/>
      <c r="K141" s="16"/>
      <c r="L141" s="16"/>
      <c r="M141" s="16"/>
      <c r="N141" s="16"/>
      <c r="O141" s="16">
        <v>25</v>
      </c>
      <c r="P141" s="178"/>
      <c r="Q141" s="178"/>
      <c r="R141" s="178"/>
      <c r="S141" s="178"/>
      <c r="T141" s="128"/>
      <c r="U141" s="17"/>
      <c r="W141" s="109"/>
      <c r="X141" s="109"/>
    </row>
    <row r="142" spans="1:24" ht="18.75" customHeight="1" thickBot="1">
      <c r="A142" s="171">
        <v>256</v>
      </c>
      <c r="B142" s="170">
        <v>2223</v>
      </c>
      <c r="C142" s="169" t="s">
        <v>435</v>
      </c>
      <c r="D142" s="19" t="s">
        <v>7</v>
      </c>
      <c r="E142" s="25"/>
      <c r="F142" s="36"/>
      <c r="G142" s="20"/>
      <c r="H142" s="21"/>
      <c r="I142" s="21"/>
      <c r="J142" s="21"/>
      <c r="K142" s="21"/>
      <c r="L142" s="25"/>
      <c r="M142" s="25"/>
      <c r="N142" s="25"/>
      <c r="O142" s="25">
        <v>15.7</v>
      </c>
      <c r="P142" s="25"/>
      <c r="Q142" s="25"/>
      <c r="R142" s="25"/>
      <c r="S142" s="25"/>
      <c r="T142" s="128" t="s">
        <v>91</v>
      </c>
      <c r="U142" s="48">
        <f>VLOOKUP(A142,Лист1!$B$1:$C$240,2,FALSE)</f>
        <v>848.4155999999999</v>
      </c>
      <c r="V142" t="str">
        <f t="shared" si="0"/>
        <v>Длина стельки           15,7</v>
      </c>
      <c r="W142" s="109" t="str">
        <f t="shared" si="1"/>
        <v>Размеры           25   </v>
      </c>
      <c r="X142" s="109" t="str">
        <f t="shared" si="2"/>
        <v>Цвет черный Цена по курсу 58 руб 848,4156руб</v>
      </c>
    </row>
    <row r="143" spans="1:24" ht="18.75" customHeight="1" thickBot="1">
      <c r="A143" s="12"/>
      <c r="B143" s="87"/>
      <c r="C143" s="13"/>
      <c r="D143" s="14" t="s">
        <v>5</v>
      </c>
      <c r="E143" s="34"/>
      <c r="F143" s="34"/>
      <c r="G143" s="15"/>
      <c r="H143" s="16"/>
      <c r="I143" s="16"/>
      <c r="J143" s="16"/>
      <c r="K143" s="16"/>
      <c r="L143" s="16"/>
      <c r="M143" s="16"/>
      <c r="N143" s="16"/>
      <c r="O143" s="16">
        <v>25</v>
      </c>
      <c r="P143" s="178"/>
      <c r="Q143" s="178"/>
      <c r="R143" s="178"/>
      <c r="S143" s="178"/>
      <c r="T143" s="128"/>
      <c r="U143" s="17"/>
      <c r="W143" s="109"/>
      <c r="X143" s="109"/>
    </row>
    <row r="144" spans="1:24" ht="18.75" customHeight="1" thickBot="1">
      <c r="A144" s="171">
        <v>257</v>
      </c>
      <c r="B144" s="170" t="s">
        <v>436</v>
      </c>
      <c r="C144" s="169" t="s">
        <v>437</v>
      </c>
      <c r="D144" s="19" t="s">
        <v>7</v>
      </c>
      <c r="E144" s="25"/>
      <c r="F144" s="36"/>
      <c r="G144" s="20"/>
      <c r="H144" s="21"/>
      <c r="I144" s="21"/>
      <c r="J144" s="21"/>
      <c r="K144" s="21"/>
      <c r="L144" s="25"/>
      <c r="M144" s="25"/>
      <c r="N144" s="25"/>
      <c r="O144" s="25">
        <v>15.9</v>
      </c>
      <c r="P144" s="25"/>
      <c r="Q144" s="25"/>
      <c r="R144" s="25"/>
      <c r="S144" s="25"/>
      <c r="T144" s="128" t="s">
        <v>438</v>
      </c>
      <c r="U144" s="48">
        <f>VLOOKUP(A144,Лист1!$B$1:$C$240,2,FALSE)</f>
        <v>824.11308</v>
      </c>
      <c r="V144" t="str">
        <f t="shared" si="0"/>
        <v>Длина стельки           15,9</v>
      </c>
      <c r="W144" s="109" t="str">
        <f t="shared" si="1"/>
        <v>Размеры           25   </v>
      </c>
      <c r="X144" s="109" t="str">
        <f t="shared" si="2"/>
        <v>Цвет темно-синий Цена по курсу 58 руб 824,11308руб</v>
      </c>
    </row>
  </sheetData>
  <sheetProtection/>
  <autoFilter ref="A1:T144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54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10" sqref="P10"/>
    </sheetView>
  </sheetViews>
  <sheetFormatPr defaultColWidth="9.140625" defaultRowHeight="15"/>
  <cols>
    <col min="2" max="2" width="12.57421875" style="0" customWidth="1"/>
    <col min="3" max="3" width="30.57421875" style="0" customWidth="1"/>
    <col min="4" max="4" width="9.28125" style="0" customWidth="1"/>
    <col min="5" max="5" width="7.7109375" style="0" customWidth="1"/>
    <col min="6" max="6" width="6.8515625" style="0" customWidth="1"/>
    <col min="7" max="8" width="7.421875" style="0" customWidth="1"/>
    <col min="9" max="10" width="7.8515625" style="0" customWidth="1"/>
    <col min="11" max="11" width="6.7109375" style="0" bestFit="1" customWidth="1"/>
    <col min="12" max="12" width="16.7109375" style="0" customWidth="1"/>
    <col min="13" max="13" width="13.28125" style="0" customWidth="1"/>
  </cols>
  <sheetData>
    <row r="1" spans="1:13" ht="48" thickBot="1">
      <c r="A1" s="1" t="s">
        <v>0</v>
      </c>
      <c r="B1" s="2"/>
      <c r="C1" s="3" t="s">
        <v>2</v>
      </c>
      <c r="D1" s="4"/>
      <c r="E1" s="33"/>
      <c r="F1" s="33"/>
      <c r="G1" s="33"/>
      <c r="H1" s="33"/>
      <c r="I1" s="33"/>
      <c r="J1" s="33"/>
      <c r="K1" s="33"/>
      <c r="L1" s="7" t="s">
        <v>4</v>
      </c>
      <c r="M1" s="42" t="str">
        <f>Малыши!U1</f>
        <v>Цена по
 курсу 65 руб</v>
      </c>
    </row>
    <row r="2" spans="1:13" ht="28.5" thickBot="1">
      <c r="A2" s="49"/>
      <c r="B2" s="11"/>
      <c r="C2" s="11"/>
      <c r="D2" s="11"/>
      <c r="E2" s="50" t="s">
        <v>130</v>
      </c>
      <c r="F2" s="10"/>
      <c r="G2" s="10"/>
      <c r="H2" s="10"/>
      <c r="I2" s="10"/>
      <c r="J2" s="10"/>
      <c r="K2" s="10"/>
      <c r="L2" s="11"/>
      <c r="M2" s="51"/>
    </row>
    <row r="3" spans="1:13" ht="15.75" thickBot="1">
      <c r="A3" s="52"/>
      <c r="B3" s="53"/>
      <c r="C3" s="54"/>
      <c r="D3" s="55" t="s">
        <v>5</v>
      </c>
      <c r="E3" s="55"/>
      <c r="F3" s="56" t="s">
        <v>131</v>
      </c>
      <c r="G3" s="34" t="s">
        <v>132</v>
      </c>
      <c r="H3" s="34" t="s">
        <v>133</v>
      </c>
      <c r="I3" s="34" t="s">
        <v>134</v>
      </c>
      <c r="J3" s="34" t="s">
        <v>135</v>
      </c>
      <c r="K3" s="34" t="s">
        <v>136</v>
      </c>
      <c r="L3" s="57"/>
      <c r="M3" s="17"/>
    </row>
    <row r="4" spans="1:13" ht="16.5" customHeight="1" thickBot="1">
      <c r="A4" s="52">
        <v>510</v>
      </c>
      <c r="B4" s="31"/>
      <c r="C4" s="54" t="s">
        <v>137</v>
      </c>
      <c r="D4" s="58" t="s">
        <v>138</v>
      </c>
      <c r="E4" s="59"/>
      <c r="F4" s="60">
        <v>63</v>
      </c>
      <c r="G4" s="29">
        <v>69</v>
      </c>
      <c r="H4" s="29">
        <v>74</v>
      </c>
      <c r="I4" s="29">
        <v>80</v>
      </c>
      <c r="J4" s="61">
        <v>84</v>
      </c>
      <c r="K4" s="62"/>
      <c r="L4" s="71" t="s">
        <v>145</v>
      </c>
      <c r="M4" s="46">
        <f>VLOOKUP(A4,Лист1!$B$1:$C$200,2,FALSE)</f>
        <v>417.57779999999997</v>
      </c>
    </row>
    <row r="5" spans="1:13" ht="16.5" customHeight="1" thickBot="1">
      <c r="A5" s="52"/>
      <c r="B5" s="64"/>
      <c r="C5" s="54"/>
      <c r="D5" s="65" t="s">
        <v>139</v>
      </c>
      <c r="E5" s="66"/>
      <c r="F5" s="67" t="s">
        <v>140</v>
      </c>
      <c r="G5" s="68" t="s">
        <v>141</v>
      </c>
      <c r="H5" s="68" t="s">
        <v>142</v>
      </c>
      <c r="I5" s="68" t="s">
        <v>143</v>
      </c>
      <c r="J5" s="69" t="s">
        <v>144</v>
      </c>
      <c r="K5" s="70"/>
      <c r="L5" s="71"/>
      <c r="M5" s="72"/>
    </row>
    <row r="6" spans="1:13" ht="16.5" customHeight="1" thickBot="1">
      <c r="A6" s="52"/>
      <c r="B6" s="53"/>
      <c r="C6" s="13"/>
      <c r="D6" s="73" t="s">
        <v>5</v>
      </c>
      <c r="E6" s="34" t="s">
        <v>146</v>
      </c>
      <c r="F6" s="56" t="s">
        <v>131</v>
      </c>
      <c r="G6" s="56" t="s">
        <v>132</v>
      </c>
      <c r="H6" s="56" t="s">
        <v>133</v>
      </c>
      <c r="I6" s="56" t="s">
        <v>134</v>
      </c>
      <c r="J6" s="55" t="s">
        <v>135</v>
      </c>
      <c r="K6" s="34" t="s">
        <v>136</v>
      </c>
      <c r="L6" s="57"/>
      <c r="M6" s="17"/>
    </row>
    <row r="7" spans="1:13" ht="16.5" customHeight="1" thickBot="1">
      <c r="A7" s="52">
        <v>511</v>
      </c>
      <c r="B7" s="64" t="s">
        <v>98</v>
      </c>
      <c r="C7" s="54" t="s">
        <v>137</v>
      </c>
      <c r="D7" s="58" t="s">
        <v>139</v>
      </c>
      <c r="E7" s="74" t="s">
        <v>147</v>
      </c>
      <c r="F7" s="75" t="s">
        <v>140</v>
      </c>
      <c r="G7" s="75" t="s">
        <v>141</v>
      </c>
      <c r="H7" s="75" t="s">
        <v>142</v>
      </c>
      <c r="I7" s="75" t="s">
        <v>148</v>
      </c>
      <c r="J7" s="75" t="s">
        <v>149</v>
      </c>
      <c r="K7" s="22" t="s">
        <v>150</v>
      </c>
      <c r="L7" s="63" t="s">
        <v>151</v>
      </c>
      <c r="M7" s="46">
        <f>VLOOKUP(A7,Лист1!$B$1:$C$200,2,FALSE)</f>
        <v>441.88032</v>
      </c>
    </row>
    <row r="8" spans="1:13" ht="16.5" customHeight="1" thickBot="1">
      <c r="A8" s="52"/>
      <c r="B8" s="76"/>
      <c r="C8" s="54"/>
      <c r="D8" s="77" t="s">
        <v>152</v>
      </c>
      <c r="E8" s="78">
        <v>80</v>
      </c>
      <c r="F8" s="29">
        <v>88</v>
      </c>
      <c r="G8" s="29">
        <v>92</v>
      </c>
      <c r="H8" s="29">
        <v>94</v>
      </c>
      <c r="I8" s="29">
        <v>98</v>
      </c>
      <c r="J8" s="29">
        <v>104</v>
      </c>
      <c r="K8" s="79">
        <v>108</v>
      </c>
      <c r="L8" s="63"/>
      <c r="M8" s="28"/>
    </row>
    <row r="9" spans="1:13" ht="16.5" customHeight="1" thickBot="1">
      <c r="A9" s="52"/>
      <c r="B9" s="64"/>
      <c r="C9" s="54"/>
      <c r="D9" s="65" t="s">
        <v>153</v>
      </c>
      <c r="E9" s="66">
        <v>48</v>
      </c>
      <c r="F9" s="67">
        <v>50</v>
      </c>
      <c r="G9" s="68">
        <v>52</v>
      </c>
      <c r="H9" s="68">
        <v>54</v>
      </c>
      <c r="I9" s="68">
        <v>56</v>
      </c>
      <c r="J9" s="69">
        <v>61</v>
      </c>
      <c r="K9" s="80">
        <v>65</v>
      </c>
      <c r="L9" s="71"/>
      <c r="M9" s="72"/>
    </row>
    <row r="10" spans="1:13" ht="16.5" customHeight="1" thickBot="1">
      <c r="A10" s="81"/>
      <c r="B10" s="64"/>
      <c r="C10" s="82"/>
      <c r="D10" s="73" t="s">
        <v>5</v>
      </c>
      <c r="E10" s="34" t="s">
        <v>146</v>
      </c>
      <c r="F10" s="56" t="s">
        <v>131</v>
      </c>
      <c r="G10" s="56" t="s">
        <v>132</v>
      </c>
      <c r="H10" s="56" t="s">
        <v>133</v>
      </c>
      <c r="I10" s="56" t="s">
        <v>134</v>
      </c>
      <c r="J10" s="55" t="s">
        <v>135</v>
      </c>
      <c r="K10" s="34" t="s">
        <v>136</v>
      </c>
      <c r="L10" s="57"/>
      <c r="M10" s="17"/>
    </row>
    <row r="11" spans="1:13" ht="16.5" customHeight="1" thickBot="1">
      <c r="A11" s="81">
        <v>512</v>
      </c>
      <c r="B11" s="64" t="s">
        <v>98</v>
      </c>
      <c r="C11" s="82" t="s">
        <v>154</v>
      </c>
      <c r="D11" s="58" t="s">
        <v>139</v>
      </c>
      <c r="E11" s="74" t="s">
        <v>155</v>
      </c>
      <c r="F11" s="75" t="s">
        <v>156</v>
      </c>
      <c r="G11" s="75" t="s">
        <v>157</v>
      </c>
      <c r="H11" s="75" t="s">
        <v>158</v>
      </c>
      <c r="I11" s="75"/>
      <c r="J11" s="75"/>
      <c r="K11" s="22"/>
      <c r="L11" s="63" t="s">
        <v>159</v>
      </c>
      <c r="M11" s="46">
        <f>VLOOKUP(A11,Лист1!$B$1:$C$200,2,FALSE)</f>
        <v>368.97276</v>
      </c>
    </row>
    <row r="12" spans="1:13" ht="16.5" customHeight="1" thickBot="1">
      <c r="A12" s="81"/>
      <c r="B12" s="76"/>
      <c r="C12" s="82"/>
      <c r="D12" s="77" t="s">
        <v>152</v>
      </c>
      <c r="E12" s="78">
        <v>82</v>
      </c>
      <c r="F12" s="29">
        <v>84</v>
      </c>
      <c r="G12" s="29">
        <v>97</v>
      </c>
      <c r="H12" s="29">
        <v>98</v>
      </c>
      <c r="I12" s="29"/>
      <c r="J12" s="29"/>
      <c r="K12" s="79"/>
      <c r="L12" s="63"/>
      <c r="M12" s="28"/>
    </row>
    <row r="13" spans="1:13" ht="16.5" customHeight="1" thickBot="1">
      <c r="A13" s="81"/>
      <c r="B13" s="64"/>
      <c r="C13" s="82"/>
      <c r="D13" s="77" t="s">
        <v>153</v>
      </c>
      <c r="E13" s="59">
        <v>46</v>
      </c>
      <c r="F13" s="60">
        <v>51</v>
      </c>
      <c r="G13" s="83">
        <v>54</v>
      </c>
      <c r="H13" s="83">
        <v>59</v>
      </c>
      <c r="I13" s="83"/>
      <c r="J13" s="84"/>
      <c r="K13" s="85"/>
      <c r="L13" s="63"/>
      <c r="M13" s="28"/>
    </row>
    <row r="14" spans="1:13" ht="16.5" customHeight="1" thickBot="1">
      <c r="A14" s="81"/>
      <c r="B14" s="64"/>
      <c r="C14" s="82"/>
      <c r="D14" s="73" t="s">
        <v>5</v>
      </c>
      <c r="E14" s="34" t="s">
        <v>146</v>
      </c>
      <c r="F14" s="56" t="s">
        <v>131</v>
      </c>
      <c r="G14" s="56" t="s">
        <v>132</v>
      </c>
      <c r="H14" s="56" t="s">
        <v>133</v>
      </c>
      <c r="I14" s="56" t="s">
        <v>134</v>
      </c>
      <c r="J14" s="55" t="s">
        <v>135</v>
      </c>
      <c r="K14" s="34" t="s">
        <v>136</v>
      </c>
      <c r="L14" s="112"/>
      <c r="M14" s="117"/>
    </row>
    <row r="15" spans="1:13" ht="16.5" customHeight="1" thickBot="1">
      <c r="A15" s="81">
        <v>513</v>
      </c>
      <c r="B15" s="64" t="s">
        <v>98</v>
      </c>
      <c r="C15" s="82" t="s">
        <v>254</v>
      </c>
      <c r="D15" s="113" t="s">
        <v>139</v>
      </c>
      <c r="E15" s="114" t="s">
        <v>155</v>
      </c>
      <c r="F15" s="75" t="s">
        <v>255</v>
      </c>
      <c r="G15" s="75" t="s">
        <v>256</v>
      </c>
      <c r="H15" s="75" t="s">
        <v>257</v>
      </c>
      <c r="I15" s="75" t="s">
        <v>258</v>
      </c>
      <c r="J15" s="75"/>
      <c r="K15" s="36"/>
      <c r="L15" s="23" t="s">
        <v>159</v>
      </c>
      <c r="M15" s="46">
        <f>VLOOKUP(A15,Лист1!$B$1:$C$200,2,FALSE)</f>
        <v>705.9267</v>
      </c>
    </row>
    <row r="16" spans="1:13" ht="16.5" customHeight="1" thickBot="1">
      <c r="A16" s="81"/>
      <c r="B16" s="76"/>
      <c r="C16" s="82"/>
      <c r="D16" s="77" t="s">
        <v>152</v>
      </c>
      <c r="E16" s="78">
        <v>88</v>
      </c>
      <c r="F16" s="29">
        <v>94</v>
      </c>
      <c r="G16" s="29">
        <v>100</v>
      </c>
      <c r="H16" s="29">
        <v>106</v>
      </c>
      <c r="I16" s="29">
        <v>112</v>
      </c>
      <c r="J16" s="29"/>
      <c r="K16" s="79"/>
      <c r="L16" s="23"/>
      <c r="M16" s="117"/>
    </row>
    <row r="17" spans="1:13" ht="16.5" customHeight="1" thickBot="1">
      <c r="A17" s="81"/>
      <c r="B17" s="64"/>
      <c r="C17" s="82"/>
      <c r="D17" s="65" t="s">
        <v>153</v>
      </c>
      <c r="E17" s="66">
        <v>68</v>
      </c>
      <c r="F17" s="67">
        <v>71</v>
      </c>
      <c r="G17" s="68">
        <v>74</v>
      </c>
      <c r="H17" s="68">
        <v>77</v>
      </c>
      <c r="I17" s="68">
        <v>80</v>
      </c>
      <c r="J17" s="69"/>
      <c r="K17" s="80"/>
      <c r="L17" s="115"/>
      <c r="M17" s="117"/>
    </row>
    <row r="18" spans="1:13" ht="16.5" customHeight="1" thickBot="1">
      <c r="A18" s="81"/>
      <c r="B18" s="64"/>
      <c r="C18" s="82"/>
      <c r="D18" s="73" t="s">
        <v>5</v>
      </c>
      <c r="E18" s="34" t="s">
        <v>146</v>
      </c>
      <c r="F18" s="56" t="s">
        <v>131</v>
      </c>
      <c r="G18" s="56" t="s">
        <v>132</v>
      </c>
      <c r="H18" s="56" t="s">
        <v>133</v>
      </c>
      <c r="I18" s="56" t="s">
        <v>134</v>
      </c>
      <c r="J18" s="55" t="s">
        <v>135</v>
      </c>
      <c r="K18" s="34" t="s">
        <v>136</v>
      </c>
      <c r="L18" s="63"/>
      <c r="M18" s="117"/>
    </row>
    <row r="19" spans="1:13" ht="16.5" customHeight="1" thickBot="1">
      <c r="A19" s="81">
        <v>514</v>
      </c>
      <c r="B19" s="64">
        <v>902</v>
      </c>
      <c r="C19" s="82" t="s">
        <v>259</v>
      </c>
      <c r="D19" s="113" t="s">
        <v>139</v>
      </c>
      <c r="E19" s="114"/>
      <c r="F19" s="75"/>
      <c r="G19" s="75"/>
      <c r="H19" s="75"/>
      <c r="I19" s="75"/>
      <c r="J19" s="75"/>
      <c r="K19" s="36"/>
      <c r="L19" s="63" t="s">
        <v>260</v>
      </c>
      <c r="M19" s="46">
        <f>VLOOKUP(A19,Лист1!$B$1:$C$200,2,FALSE)</f>
        <v>718.0779600000001</v>
      </c>
    </row>
    <row r="20" spans="1:13" ht="16.5" customHeight="1" thickBot="1">
      <c r="A20" s="81"/>
      <c r="B20" s="76"/>
      <c r="C20" s="82"/>
      <c r="D20" s="77" t="s">
        <v>152</v>
      </c>
      <c r="E20" s="78"/>
      <c r="F20" s="29"/>
      <c r="G20" s="29"/>
      <c r="H20" s="29"/>
      <c r="I20" s="29"/>
      <c r="J20" s="29"/>
      <c r="K20" s="79"/>
      <c r="L20" s="63"/>
      <c r="M20" s="117"/>
    </row>
    <row r="21" spans="1:13" ht="16.5" customHeight="1" thickBot="1">
      <c r="A21" s="81"/>
      <c r="B21" s="64"/>
      <c r="C21" s="82"/>
      <c r="D21" s="65" t="s">
        <v>153</v>
      </c>
      <c r="E21" s="66"/>
      <c r="F21" s="67"/>
      <c r="G21" s="68"/>
      <c r="H21" s="68"/>
      <c r="I21" s="68"/>
      <c r="J21" s="69"/>
      <c r="K21" s="80"/>
      <c r="L21" s="63"/>
      <c r="M21" s="117"/>
    </row>
    <row r="22" spans="1:13" ht="16.5" customHeight="1" thickBot="1">
      <c r="A22" s="81"/>
      <c r="B22" s="64"/>
      <c r="C22" s="82"/>
      <c r="D22" s="34" t="s">
        <v>5</v>
      </c>
      <c r="E22" s="34" t="s">
        <v>146</v>
      </c>
      <c r="F22" s="56" t="s">
        <v>131</v>
      </c>
      <c r="G22" s="56" t="s">
        <v>132</v>
      </c>
      <c r="H22" s="56" t="s">
        <v>133</v>
      </c>
      <c r="I22" s="56" t="s">
        <v>134</v>
      </c>
      <c r="J22" s="55" t="s">
        <v>135</v>
      </c>
      <c r="K22" s="34" t="s">
        <v>136</v>
      </c>
      <c r="L22" s="112"/>
      <c r="M22" s="117"/>
    </row>
    <row r="23" spans="1:13" ht="16.5" customHeight="1" thickBot="1">
      <c r="A23" s="81">
        <v>550</v>
      </c>
      <c r="B23" s="64" t="s">
        <v>98</v>
      </c>
      <c r="C23" s="82" t="s">
        <v>261</v>
      </c>
      <c r="D23" s="113" t="s">
        <v>139</v>
      </c>
      <c r="E23" s="114" t="s">
        <v>262</v>
      </c>
      <c r="F23" s="75" t="s">
        <v>263</v>
      </c>
      <c r="G23" s="75" t="s">
        <v>264</v>
      </c>
      <c r="H23" s="75"/>
      <c r="I23" s="75"/>
      <c r="J23" s="75"/>
      <c r="K23" s="36"/>
      <c r="L23" s="23"/>
      <c r="M23" s="46">
        <f>VLOOKUP(A23,Лист1!$B$1:$C$200,2,FALSE)</f>
        <v>669.47292</v>
      </c>
    </row>
    <row r="24" spans="1:13" ht="16.5" customHeight="1" thickBot="1">
      <c r="A24" s="81"/>
      <c r="B24" s="76"/>
      <c r="C24" s="82"/>
      <c r="D24" s="77" t="s">
        <v>152</v>
      </c>
      <c r="E24" s="78">
        <v>84</v>
      </c>
      <c r="F24" s="29">
        <v>86</v>
      </c>
      <c r="G24" s="29">
        <v>92</v>
      </c>
      <c r="H24" s="29"/>
      <c r="I24" s="29"/>
      <c r="J24" s="29"/>
      <c r="K24" s="79"/>
      <c r="L24" s="23"/>
      <c r="M24" s="117"/>
    </row>
    <row r="25" spans="1:13" ht="16.5" customHeight="1" thickBot="1">
      <c r="A25" s="81"/>
      <c r="B25" s="64"/>
      <c r="C25" s="82"/>
      <c r="D25" s="65" t="s">
        <v>153</v>
      </c>
      <c r="E25" s="66">
        <v>59</v>
      </c>
      <c r="F25" s="67">
        <v>62</v>
      </c>
      <c r="G25" s="68">
        <v>77</v>
      </c>
      <c r="H25" s="68"/>
      <c r="I25" s="68"/>
      <c r="J25" s="69"/>
      <c r="K25" s="80"/>
      <c r="L25" s="115"/>
      <c r="M25" s="117"/>
    </row>
    <row r="26" spans="1:13" ht="16.5" customHeight="1" thickBot="1">
      <c r="A26" s="81"/>
      <c r="B26" s="64"/>
      <c r="C26" s="82"/>
      <c r="D26" s="34" t="s">
        <v>5</v>
      </c>
      <c r="E26" s="34" t="s">
        <v>146</v>
      </c>
      <c r="F26" s="56" t="s">
        <v>131</v>
      </c>
      <c r="G26" s="56" t="s">
        <v>132</v>
      </c>
      <c r="H26" s="56" t="s">
        <v>133</v>
      </c>
      <c r="I26" s="56" t="s">
        <v>134</v>
      </c>
      <c r="J26" s="55" t="s">
        <v>135</v>
      </c>
      <c r="K26" s="34" t="s">
        <v>136</v>
      </c>
      <c r="L26" s="112"/>
      <c r="M26" s="117"/>
    </row>
    <row r="27" spans="1:13" ht="16.5" customHeight="1" thickBot="1">
      <c r="A27" s="81">
        <v>551</v>
      </c>
      <c r="B27" s="64" t="s">
        <v>265</v>
      </c>
      <c r="C27" s="82" t="s">
        <v>266</v>
      </c>
      <c r="D27" s="113" t="s">
        <v>139</v>
      </c>
      <c r="E27" s="114" t="s">
        <v>267</v>
      </c>
      <c r="F27" s="75" t="s">
        <v>268</v>
      </c>
      <c r="G27" s="75" t="s">
        <v>255</v>
      </c>
      <c r="H27" s="75" t="s">
        <v>269</v>
      </c>
      <c r="I27" s="75" t="s">
        <v>270</v>
      </c>
      <c r="J27" s="75" t="s">
        <v>271</v>
      </c>
      <c r="K27" s="36"/>
      <c r="L27" s="23" t="s">
        <v>272</v>
      </c>
      <c r="M27" s="46">
        <f>VLOOKUP(A27,Лист1!$B$1:$C$200,2,FALSE)</f>
        <v>669.47292</v>
      </c>
    </row>
    <row r="28" spans="1:13" ht="16.5" customHeight="1" thickBot="1">
      <c r="A28" s="81"/>
      <c r="B28" s="76"/>
      <c r="C28" s="82"/>
      <c r="D28" s="77" t="s">
        <v>152</v>
      </c>
      <c r="E28" s="78">
        <v>92</v>
      </c>
      <c r="F28" s="29">
        <v>96</v>
      </c>
      <c r="G28" s="29">
        <v>100</v>
      </c>
      <c r="H28" s="29">
        <v>112</v>
      </c>
      <c r="I28" s="29">
        <v>116</v>
      </c>
      <c r="J28" s="29">
        <v>120</v>
      </c>
      <c r="K28" s="79"/>
      <c r="L28" s="23"/>
      <c r="M28" s="117"/>
    </row>
    <row r="29" spans="1:13" ht="16.5" customHeight="1" thickBot="1">
      <c r="A29" s="81"/>
      <c r="B29" s="64"/>
      <c r="C29" s="82"/>
      <c r="D29" s="65" t="s">
        <v>153</v>
      </c>
      <c r="E29" s="66">
        <v>60</v>
      </c>
      <c r="F29" s="67">
        <v>65</v>
      </c>
      <c r="G29" s="68">
        <v>77</v>
      </c>
      <c r="H29" s="68">
        <v>81</v>
      </c>
      <c r="I29" s="68">
        <v>86</v>
      </c>
      <c r="J29" s="69">
        <v>92</v>
      </c>
      <c r="K29" s="80"/>
      <c r="L29" s="115"/>
      <c r="M29" s="117"/>
    </row>
    <row r="30" spans="1:13" ht="16.5" customHeight="1" thickBot="1">
      <c r="A30" s="81"/>
      <c r="B30" s="64"/>
      <c r="C30" s="82"/>
      <c r="D30" s="34" t="s">
        <v>5</v>
      </c>
      <c r="E30" s="34" t="s">
        <v>146</v>
      </c>
      <c r="F30" s="56" t="s">
        <v>131</v>
      </c>
      <c r="G30" s="56" t="s">
        <v>132</v>
      </c>
      <c r="H30" s="56" t="s">
        <v>133</v>
      </c>
      <c r="I30" s="56" t="s">
        <v>134</v>
      </c>
      <c r="J30" s="55" t="s">
        <v>135</v>
      </c>
      <c r="K30" s="34" t="s">
        <v>136</v>
      </c>
      <c r="L30" s="112"/>
      <c r="M30" s="117"/>
    </row>
    <row r="31" spans="1:13" ht="16.5" customHeight="1" thickBot="1">
      <c r="A31" s="81">
        <v>552</v>
      </c>
      <c r="B31" s="64" t="s">
        <v>98</v>
      </c>
      <c r="C31" s="82" t="s">
        <v>273</v>
      </c>
      <c r="D31" s="113" t="s">
        <v>139</v>
      </c>
      <c r="E31" s="114" t="s">
        <v>267</v>
      </c>
      <c r="F31" s="75" t="s">
        <v>147</v>
      </c>
      <c r="G31" s="75" t="s">
        <v>140</v>
      </c>
      <c r="H31" s="75" t="s">
        <v>141</v>
      </c>
      <c r="I31" s="75" t="s">
        <v>274</v>
      </c>
      <c r="J31" s="75"/>
      <c r="K31" s="36"/>
      <c r="L31" s="23" t="s">
        <v>275</v>
      </c>
      <c r="M31" s="46">
        <f>VLOOKUP(A31,Лист1!$B$1:$C$200,2,FALSE)</f>
        <v>827.4393</v>
      </c>
    </row>
    <row r="32" spans="1:13" ht="16.5" customHeight="1" thickBot="1">
      <c r="A32" s="81"/>
      <c r="B32" s="76"/>
      <c r="C32" s="82"/>
      <c r="D32" s="77" t="s">
        <v>152</v>
      </c>
      <c r="E32" s="78"/>
      <c r="F32" s="29"/>
      <c r="G32" s="29"/>
      <c r="H32" s="29"/>
      <c r="I32" s="29"/>
      <c r="J32" s="29"/>
      <c r="K32" s="79"/>
      <c r="L32" s="23"/>
      <c r="M32" s="117"/>
    </row>
    <row r="33" spans="1:13" ht="16.5" customHeight="1" thickBot="1">
      <c r="A33" s="81"/>
      <c r="B33" s="64"/>
      <c r="C33" s="82"/>
      <c r="D33" s="65" t="s">
        <v>153</v>
      </c>
      <c r="E33" s="66"/>
      <c r="F33" s="67"/>
      <c r="G33" s="68"/>
      <c r="H33" s="68"/>
      <c r="I33" s="68"/>
      <c r="J33" s="69"/>
      <c r="K33" s="80"/>
      <c r="L33" s="115"/>
      <c r="M33" s="117"/>
    </row>
    <row r="34" spans="1:13" ht="28.5" customHeight="1" thickBot="1">
      <c r="A34" s="8"/>
      <c r="B34" s="11"/>
      <c r="C34" s="9"/>
      <c r="D34" s="9"/>
      <c r="E34" s="50" t="s">
        <v>160</v>
      </c>
      <c r="F34" s="10"/>
      <c r="G34" s="10"/>
      <c r="H34" s="10"/>
      <c r="I34" s="10"/>
      <c r="J34" s="10"/>
      <c r="K34" s="10"/>
      <c r="L34" s="10"/>
      <c r="M34" s="10"/>
    </row>
    <row r="35" spans="1:13" ht="16.5" customHeight="1" thickBot="1">
      <c r="A35" s="12"/>
      <c r="B35" s="31"/>
      <c r="C35" s="13"/>
      <c r="D35" s="14" t="s">
        <v>5</v>
      </c>
      <c r="E35" s="34"/>
      <c r="F35" s="56"/>
      <c r="G35" s="56"/>
      <c r="H35" s="56"/>
      <c r="I35" s="56"/>
      <c r="J35" s="56"/>
      <c r="K35" s="56"/>
      <c r="L35" s="17"/>
      <c r="M35" s="17"/>
    </row>
    <row r="36" spans="1:13" ht="16.5" customHeight="1" thickBot="1">
      <c r="A36" s="12">
        <v>500</v>
      </c>
      <c r="B36" s="31" t="s">
        <v>161</v>
      </c>
      <c r="C36" s="13" t="s">
        <v>162</v>
      </c>
      <c r="D36" s="19" t="s">
        <v>163</v>
      </c>
      <c r="E36" s="25">
        <v>71</v>
      </c>
      <c r="F36" s="86"/>
      <c r="G36" s="86"/>
      <c r="H36" s="86"/>
      <c r="I36" s="86"/>
      <c r="J36" s="86"/>
      <c r="K36" s="86"/>
      <c r="L36" s="23" t="s">
        <v>164</v>
      </c>
      <c r="M36" s="46">
        <f>VLOOKUP(A36,Лист1!$B$1:$C$200,2,FALSE)</f>
        <v>475.05276</v>
      </c>
    </row>
    <row r="37" spans="1:13" ht="16.5" customHeight="1" thickBot="1">
      <c r="A37" s="12"/>
      <c r="B37" s="31"/>
      <c r="C37" s="13"/>
      <c r="D37" s="14"/>
      <c r="E37" s="34"/>
      <c r="F37" s="56"/>
      <c r="G37" s="56"/>
      <c r="H37" s="56"/>
      <c r="I37" s="56"/>
      <c r="J37" s="56"/>
      <c r="K37" s="56"/>
      <c r="L37" s="17"/>
      <c r="M37" s="17"/>
    </row>
    <row r="38" spans="1:13" ht="16.5" customHeight="1" thickBot="1">
      <c r="A38" s="12">
        <v>501</v>
      </c>
      <c r="B38" s="31" t="s">
        <v>165</v>
      </c>
      <c r="C38" s="13" t="s">
        <v>166</v>
      </c>
      <c r="D38" s="19" t="s">
        <v>163</v>
      </c>
      <c r="E38" s="25">
        <v>80</v>
      </c>
      <c r="F38" s="86"/>
      <c r="G38" s="86"/>
      <c r="H38" s="86"/>
      <c r="I38" s="86"/>
      <c r="J38" s="86"/>
      <c r="K38" s="86"/>
      <c r="L38" s="23" t="s">
        <v>167</v>
      </c>
      <c r="M38" s="46">
        <f>VLOOKUP(A38,Лист1!$B$1:$C$200,2,FALSE)</f>
        <v>499.35528</v>
      </c>
    </row>
    <row r="39" spans="1:13" ht="16.5" customHeight="1" thickBot="1">
      <c r="A39" s="12"/>
      <c r="B39" s="31"/>
      <c r="C39" s="13"/>
      <c r="D39" s="14"/>
      <c r="E39" s="34"/>
      <c r="F39" s="56"/>
      <c r="G39" s="56"/>
      <c r="H39" s="56"/>
      <c r="I39" s="56"/>
      <c r="J39" s="56"/>
      <c r="K39" s="56"/>
      <c r="L39" s="17"/>
      <c r="M39" s="17"/>
    </row>
    <row r="40" spans="1:13" ht="16.5" customHeight="1" thickBot="1">
      <c r="A40" s="12">
        <v>502</v>
      </c>
      <c r="B40" s="31">
        <v>11</v>
      </c>
      <c r="C40" s="13" t="s">
        <v>168</v>
      </c>
      <c r="D40" s="19" t="s">
        <v>163</v>
      </c>
      <c r="E40" s="25">
        <v>80</v>
      </c>
      <c r="F40" s="86"/>
      <c r="G40" s="86"/>
      <c r="H40" s="86"/>
      <c r="I40" s="86"/>
      <c r="J40" s="86"/>
      <c r="K40" s="86"/>
      <c r="L40" s="23"/>
      <c r="M40" s="46">
        <f>VLOOKUP(A40,Лист1!$B$1:$C$200,2,FALSE)</f>
        <v>499.35528</v>
      </c>
    </row>
    <row r="41" spans="1:13" ht="16.5" customHeight="1" thickBot="1">
      <c r="A41" s="12"/>
      <c r="B41" s="31"/>
      <c r="C41" s="13"/>
      <c r="D41" s="14"/>
      <c r="E41" s="34"/>
      <c r="F41" s="56"/>
      <c r="G41" s="56"/>
      <c r="H41" s="56"/>
      <c r="I41" s="56"/>
      <c r="J41" s="56"/>
      <c r="K41" s="56"/>
      <c r="L41" s="17"/>
      <c r="M41" s="17"/>
    </row>
    <row r="42" spans="1:13" ht="16.5" customHeight="1" thickBot="1">
      <c r="A42" s="12">
        <v>503</v>
      </c>
      <c r="B42" s="31" t="s">
        <v>98</v>
      </c>
      <c r="C42" s="13" t="s">
        <v>169</v>
      </c>
      <c r="D42" s="19" t="s">
        <v>163</v>
      </c>
      <c r="E42" s="25">
        <v>73</v>
      </c>
      <c r="F42" s="86"/>
      <c r="G42" s="86"/>
      <c r="H42" s="86"/>
      <c r="I42" s="86"/>
      <c r="J42" s="86"/>
      <c r="K42" s="86"/>
      <c r="L42" s="23" t="s">
        <v>170</v>
      </c>
      <c r="M42" s="46">
        <f>VLOOKUP(A42,Лист1!$B$1:$C$200,2,FALSE)</f>
        <v>547.96032</v>
      </c>
    </row>
    <row r="43" spans="1:13" ht="16.5" customHeight="1" thickBot="1">
      <c r="A43" s="12"/>
      <c r="B43" s="87"/>
      <c r="C43" s="13"/>
      <c r="D43" s="88"/>
      <c r="E43" s="34"/>
      <c r="F43" s="56"/>
      <c r="G43" s="56"/>
      <c r="H43" s="56"/>
      <c r="I43" s="56"/>
      <c r="J43" s="56"/>
      <c r="K43" s="56"/>
      <c r="L43" s="89"/>
      <c r="M43" s="89"/>
    </row>
    <row r="44" spans="1:13" ht="16.5" customHeight="1" thickBot="1">
      <c r="A44" s="12">
        <v>504</v>
      </c>
      <c r="B44" s="31" t="s">
        <v>171</v>
      </c>
      <c r="C44" s="13" t="s">
        <v>172</v>
      </c>
      <c r="D44" s="19" t="s">
        <v>163</v>
      </c>
      <c r="E44" s="25">
        <v>73</v>
      </c>
      <c r="F44" s="86"/>
      <c r="G44" s="86"/>
      <c r="H44" s="86"/>
      <c r="I44" s="86"/>
      <c r="J44" s="86"/>
      <c r="K44" s="86"/>
      <c r="L44" s="23" t="s">
        <v>173</v>
      </c>
      <c r="M44" s="46">
        <f>VLOOKUP(A44,Лист1!$B$1:$C$200,2,FALSE)</f>
        <v>499.35528</v>
      </c>
    </row>
    <row r="45" spans="1:13" ht="16.5" customHeight="1" thickBot="1">
      <c r="A45" s="12"/>
      <c r="B45" s="31"/>
      <c r="C45" s="13"/>
      <c r="D45" s="14"/>
      <c r="E45" s="34"/>
      <c r="F45" s="56"/>
      <c r="G45" s="56"/>
      <c r="H45" s="56"/>
      <c r="I45" s="56"/>
      <c r="J45" s="56"/>
      <c r="K45" s="56"/>
      <c r="L45" s="17"/>
      <c r="M45" s="17"/>
    </row>
    <row r="46" spans="1:13" ht="16.5" customHeight="1" thickBot="1">
      <c r="A46" s="12">
        <v>505</v>
      </c>
      <c r="B46" s="31" t="s">
        <v>174</v>
      </c>
      <c r="C46" s="13" t="s">
        <v>172</v>
      </c>
      <c r="D46" s="19" t="s">
        <v>163</v>
      </c>
      <c r="E46" s="25">
        <v>74</v>
      </c>
      <c r="F46" s="86"/>
      <c r="G46" s="86"/>
      <c r="H46" s="86"/>
      <c r="I46" s="86"/>
      <c r="J46" s="86"/>
      <c r="K46" s="86"/>
      <c r="L46" s="23" t="s">
        <v>175</v>
      </c>
      <c r="M46" s="46">
        <f>VLOOKUP(A46,Лист1!$B$1:$C$200,2,FALSE)</f>
        <v>456.82587</v>
      </c>
    </row>
    <row r="47" spans="1:13" ht="15.75" thickBot="1">
      <c r="A47" s="12"/>
      <c r="B47" s="31"/>
      <c r="C47" s="13"/>
      <c r="D47" s="14"/>
      <c r="E47" s="34"/>
      <c r="F47" s="56"/>
      <c r="G47" s="56"/>
      <c r="H47" s="56"/>
      <c r="I47" s="56"/>
      <c r="J47" s="56"/>
      <c r="K47" s="56"/>
      <c r="L47" s="17"/>
      <c r="M47" s="17"/>
    </row>
    <row r="48" spans="1:13" ht="24.75" customHeight="1" thickBot="1">
      <c r="A48" s="12">
        <v>506</v>
      </c>
      <c r="B48" s="31" t="s">
        <v>276</v>
      </c>
      <c r="C48" s="13" t="s">
        <v>277</v>
      </c>
      <c r="D48" s="19" t="s">
        <v>163</v>
      </c>
      <c r="E48" s="25">
        <v>86</v>
      </c>
      <c r="F48" s="116"/>
      <c r="G48" s="116"/>
      <c r="H48" s="116"/>
      <c r="I48" s="116"/>
      <c r="J48" s="116"/>
      <c r="K48" s="116"/>
      <c r="L48" s="63" t="s">
        <v>278</v>
      </c>
      <c r="M48" s="46">
        <f>VLOOKUP(A48,Лист1!$B$1:$C$200,2,FALSE)</f>
        <v>620.86788</v>
      </c>
    </row>
    <row r="49" spans="1:13" ht="15">
      <c r="A49" s="90"/>
      <c r="B49" s="91"/>
      <c r="C49" s="92"/>
      <c r="D49" s="93"/>
      <c r="E49" s="93"/>
      <c r="F49" s="93"/>
      <c r="G49" s="93"/>
      <c r="H49" s="94"/>
      <c r="I49" s="94"/>
      <c r="J49" s="94"/>
      <c r="K49" s="94"/>
      <c r="L49" s="95"/>
      <c r="M49" s="95"/>
    </row>
    <row r="50" spans="1:13" ht="15">
      <c r="A50" s="90"/>
      <c r="B50" s="91"/>
      <c r="C50" s="92"/>
      <c r="D50" s="93"/>
      <c r="E50" s="93"/>
      <c r="F50" s="93"/>
      <c r="G50" s="93"/>
      <c r="H50" s="93"/>
      <c r="I50" s="93"/>
      <c r="J50" s="93"/>
      <c r="K50" s="93"/>
      <c r="L50" s="96"/>
      <c r="M50" s="97"/>
    </row>
    <row r="51" spans="1:13" ht="15">
      <c r="A51" s="90"/>
      <c r="B51" s="91"/>
      <c r="C51" s="92"/>
      <c r="D51" s="93"/>
      <c r="E51" s="93"/>
      <c r="F51" s="93"/>
      <c r="G51" s="93"/>
      <c r="H51" s="94"/>
      <c r="I51" s="94"/>
      <c r="J51" s="94"/>
      <c r="K51" s="94"/>
      <c r="L51" s="95"/>
      <c r="M51" s="95"/>
    </row>
    <row r="52" spans="1:13" ht="15">
      <c r="A52" s="90"/>
      <c r="B52" s="91"/>
      <c r="C52" s="92"/>
      <c r="D52" s="93"/>
      <c r="E52" s="93"/>
      <c r="F52" s="93"/>
      <c r="G52" s="93"/>
      <c r="H52" s="93"/>
      <c r="I52" s="93"/>
      <c r="J52" s="93"/>
      <c r="K52" s="93"/>
      <c r="L52" s="96"/>
      <c r="M52" s="97"/>
    </row>
    <row r="53" spans="1:13" ht="15">
      <c r="A53" s="90"/>
      <c r="B53" s="91"/>
      <c r="C53" s="92"/>
      <c r="D53" s="93"/>
      <c r="E53" s="93"/>
      <c r="F53" s="93"/>
      <c r="G53" s="93"/>
      <c r="H53" s="94"/>
      <c r="I53" s="94"/>
      <c r="J53" s="94"/>
      <c r="K53" s="94"/>
      <c r="L53" s="95"/>
      <c r="M53" s="95"/>
    </row>
    <row r="54" spans="1:13" ht="15">
      <c r="A54" s="90"/>
      <c r="B54" s="91"/>
      <c r="C54" s="92"/>
      <c r="D54" s="93"/>
      <c r="E54" s="93"/>
      <c r="F54" s="93"/>
      <c r="G54" s="93"/>
      <c r="H54" s="93"/>
      <c r="I54" s="93"/>
      <c r="J54" s="93"/>
      <c r="K54" s="93"/>
      <c r="L54" s="96"/>
      <c r="M54" s="97"/>
    </row>
  </sheetData>
  <sheetProtection/>
  <autoFilter ref="A1:M54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X61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Z6" sqref="Z6"/>
    </sheetView>
  </sheetViews>
  <sheetFormatPr defaultColWidth="9.140625" defaultRowHeight="15"/>
  <cols>
    <col min="2" max="2" width="12.57421875" style="0" customWidth="1"/>
    <col min="3" max="3" width="10.00390625" style="0" customWidth="1"/>
    <col min="4" max="4" width="12.140625" style="0" customWidth="1"/>
    <col min="5" max="5" width="5.57421875" style="0" customWidth="1"/>
    <col min="6" max="6" width="4.421875" style="0" customWidth="1"/>
    <col min="7" max="7" width="4.8515625" style="0" customWidth="1"/>
    <col min="8" max="9" width="5.28125" style="0" customWidth="1"/>
    <col min="10" max="19" width="4.28125" style="0" customWidth="1"/>
    <col min="20" max="20" width="16.7109375" style="0" customWidth="1"/>
    <col min="21" max="21" width="13.421875" style="0" customWidth="1"/>
    <col min="22" max="22" width="11.421875" style="0" hidden="1" customWidth="1"/>
    <col min="23" max="23" width="9.7109375" style="0" hidden="1" customWidth="1"/>
    <col min="24" max="24" width="9.140625" style="0" hidden="1" customWidth="1"/>
  </cols>
  <sheetData>
    <row r="1" spans="1:21" ht="48" thickBot="1">
      <c r="A1" s="1" t="s">
        <v>0</v>
      </c>
      <c r="B1" s="2"/>
      <c r="C1" s="3" t="s">
        <v>2</v>
      </c>
      <c r="D1" s="4"/>
      <c r="E1" s="5"/>
      <c r="F1" s="5"/>
      <c r="G1" s="5"/>
      <c r="H1" s="6" t="s">
        <v>3</v>
      </c>
      <c r="I1" s="6"/>
      <c r="J1" s="6"/>
      <c r="K1" s="6"/>
      <c r="L1" s="6"/>
      <c r="M1" s="6"/>
      <c r="N1" s="6"/>
      <c r="O1" s="6"/>
      <c r="P1" s="6"/>
      <c r="Q1" s="6"/>
      <c r="R1" s="6"/>
      <c r="S1" s="26"/>
      <c r="T1" s="7" t="s">
        <v>4</v>
      </c>
      <c r="U1" s="42" t="s">
        <v>111</v>
      </c>
    </row>
    <row r="2" spans="1:21" ht="24" thickBot="1">
      <c r="A2" s="8"/>
      <c r="B2" s="11"/>
      <c r="C2" s="9"/>
      <c r="D2" s="9"/>
      <c r="E2" s="98" t="s">
        <v>176</v>
      </c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"/>
      <c r="T2" s="11"/>
      <c r="U2" s="99"/>
    </row>
    <row r="3" spans="1:21" ht="15.75" thickBot="1">
      <c r="A3" s="12"/>
      <c r="B3" s="31"/>
      <c r="C3" s="13"/>
      <c r="D3" s="14" t="s">
        <v>5</v>
      </c>
      <c r="E3" s="34">
        <v>26</v>
      </c>
      <c r="F3" s="34">
        <v>27</v>
      </c>
      <c r="G3" s="15">
        <v>28</v>
      </c>
      <c r="H3" s="16">
        <v>29</v>
      </c>
      <c r="I3" s="16">
        <v>30</v>
      </c>
      <c r="J3" s="16">
        <v>31</v>
      </c>
      <c r="K3" s="16">
        <v>32</v>
      </c>
      <c r="L3" s="16"/>
      <c r="M3" s="16"/>
      <c r="N3" s="16"/>
      <c r="O3" s="16"/>
      <c r="P3" s="16"/>
      <c r="Q3" s="16"/>
      <c r="R3" s="16"/>
      <c r="S3" s="73"/>
      <c r="T3" s="17"/>
      <c r="U3" s="17"/>
    </row>
    <row r="4" spans="1:24" ht="22.5" customHeight="1" thickBot="1">
      <c r="A4" s="12">
        <v>515</v>
      </c>
      <c r="B4" s="100" t="s">
        <v>115</v>
      </c>
      <c r="C4" s="13" t="s">
        <v>177</v>
      </c>
      <c r="D4" s="19" t="s">
        <v>7</v>
      </c>
      <c r="E4" s="25">
        <v>15.5</v>
      </c>
      <c r="F4" s="36">
        <v>16</v>
      </c>
      <c r="G4" s="20">
        <v>17</v>
      </c>
      <c r="H4" s="21">
        <v>18</v>
      </c>
      <c r="I4" s="21">
        <v>19</v>
      </c>
      <c r="J4" s="21">
        <v>20</v>
      </c>
      <c r="K4" s="25">
        <v>21</v>
      </c>
      <c r="L4" s="25"/>
      <c r="M4" s="25"/>
      <c r="N4" s="25"/>
      <c r="O4" s="25"/>
      <c r="P4" s="25"/>
      <c r="Q4" s="25"/>
      <c r="R4" s="25"/>
      <c r="S4" s="86"/>
      <c r="T4" s="23" t="s">
        <v>27</v>
      </c>
      <c r="U4" s="46">
        <f>VLOOKUP(A4,Лист1!$B$1:$C$200,2,FALSE)</f>
        <v>1004.29914</v>
      </c>
      <c r="V4" t="str">
        <f>CONCATENATE(D4," ",E4," ",F4," ",G4," ",H4," ",I4," ",J4," ",K4," ",L4," ",M4," ",N4," ",O4," ",P4," ",Q4," ",R4)</f>
        <v>Длина стельки 15,5 16 17 18 19 20 21       </v>
      </c>
      <c r="W4" t="str">
        <f>CONCATENATE("Размеры"," ",E3," ",F3," ",G3," ",H3," ",I3," ",J3," ",K3," ",L3," ",M3," ",N3," ",O3," ",P3," ",Q3,R3)</f>
        <v>Размеры 26 27 28 29 30 31 32      </v>
      </c>
      <c r="X4" t="str">
        <f>CONCATENATE("Цвет"," ",T4," ","Цена по курсу 58 руб"," ",U4,"руб")</f>
        <v>Цвет розовый Цена по курсу 58 руб 1004,29914руб</v>
      </c>
    </row>
    <row r="5" spans="1:21" ht="22.5" customHeight="1" thickBot="1">
      <c r="A5" s="12"/>
      <c r="B5" s="31"/>
      <c r="C5" s="13"/>
      <c r="D5" s="14" t="s">
        <v>5</v>
      </c>
      <c r="E5" s="34"/>
      <c r="F5" s="34"/>
      <c r="G5" s="15"/>
      <c r="H5" s="16"/>
      <c r="I5" s="16"/>
      <c r="J5" s="16"/>
      <c r="K5" s="16">
        <v>32</v>
      </c>
      <c r="L5" s="16">
        <v>33</v>
      </c>
      <c r="M5" s="16">
        <v>34</v>
      </c>
      <c r="N5" s="16">
        <v>35</v>
      </c>
      <c r="O5" s="16">
        <v>36</v>
      </c>
      <c r="P5" s="16">
        <v>37</v>
      </c>
      <c r="Q5" s="16"/>
      <c r="R5" s="16"/>
      <c r="S5" s="73"/>
      <c r="T5" s="17"/>
      <c r="U5" s="17"/>
    </row>
    <row r="6" spans="1:24" ht="22.5" customHeight="1" thickBot="1">
      <c r="A6" s="12">
        <v>516</v>
      </c>
      <c r="B6" s="100" t="s">
        <v>115</v>
      </c>
      <c r="C6" s="13" t="s">
        <v>178</v>
      </c>
      <c r="D6" s="19" t="s">
        <v>7</v>
      </c>
      <c r="E6" s="25"/>
      <c r="F6" s="36"/>
      <c r="G6" s="20"/>
      <c r="H6" s="21"/>
      <c r="I6" s="21"/>
      <c r="J6" s="21"/>
      <c r="K6" s="25">
        <v>19</v>
      </c>
      <c r="L6" s="25">
        <v>19.5</v>
      </c>
      <c r="M6" s="25">
        <v>21</v>
      </c>
      <c r="N6" s="25">
        <v>21.5</v>
      </c>
      <c r="O6" s="25">
        <v>22</v>
      </c>
      <c r="P6" s="25">
        <v>22.5</v>
      </c>
      <c r="Q6" s="25"/>
      <c r="R6" s="25"/>
      <c r="S6" s="86"/>
      <c r="T6" s="23" t="s">
        <v>27</v>
      </c>
      <c r="U6" s="46">
        <f>VLOOKUP(A6,Лист1!$B$1:$C$200,2,FALSE)</f>
        <v>1004.29914</v>
      </c>
      <c r="V6" t="str">
        <f>CONCATENATE(D6," ",E6," ",F6," ",G6," ",H6," ",I6," ",J6," ",K6," ",L6," ",M6," ",N6," ",O6," ",P6," ",Q6," ",R6)</f>
        <v>Длина стельки       19 19,5 21 21,5 22 22,5  </v>
      </c>
      <c r="W6" t="str">
        <f>CONCATENATE("Размеры"," ",E5," ",F5," ",G5," ",H5," ",I5," ",J5," ",K5," ",L5," ",M5," ",N5," ",O5," ",P5," ",Q5,R5)</f>
        <v>Размеры       32 33 34 35 36 37 </v>
      </c>
      <c r="X6" t="str">
        <f>CONCATENATE("Цвет"," ",T6," ","Цена по курсу 58 руб"," ",U6,"руб")</f>
        <v>Цвет розовый Цена по курсу 58 руб 1004,29914руб</v>
      </c>
    </row>
    <row r="7" spans="1:21" ht="22.5" customHeight="1" thickBot="1">
      <c r="A7" s="12"/>
      <c r="B7" s="31"/>
      <c r="C7" s="13"/>
      <c r="D7" s="14" t="s">
        <v>5</v>
      </c>
      <c r="E7" s="34">
        <v>26</v>
      </c>
      <c r="F7" s="34">
        <v>27</v>
      </c>
      <c r="G7" s="15">
        <v>28</v>
      </c>
      <c r="H7" s="16">
        <v>29</v>
      </c>
      <c r="I7" s="16">
        <v>30</v>
      </c>
      <c r="J7" s="16">
        <v>31</v>
      </c>
      <c r="K7" s="16">
        <v>32</v>
      </c>
      <c r="L7" s="16"/>
      <c r="M7" s="16"/>
      <c r="N7" s="16"/>
      <c r="O7" s="16"/>
      <c r="P7" s="16"/>
      <c r="Q7" s="16"/>
      <c r="R7" s="16"/>
      <c r="S7" s="73"/>
      <c r="T7" s="17"/>
      <c r="U7" s="17"/>
    </row>
    <row r="8" spans="1:24" ht="22.5" customHeight="1" thickBot="1">
      <c r="A8" s="12">
        <v>517</v>
      </c>
      <c r="B8" s="100" t="s">
        <v>115</v>
      </c>
      <c r="C8" s="13" t="s">
        <v>178</v>
      </c>
      <c r="D8" s="19" t="s">
        <v>7</v>
      </c>
      <c r="E8" s="25">
        <v>17</v>
      </c>
      <c r="F8" s="36">
        <v>18</v>
      </c>
      <c r="G8" s="20">
        <v>19</v>
      </c>
      <c r="H8" s="21">
        <v>20</v>
      </c>
      <c r="I8" s="21">
        <v>21</v>
      </c>
      <c r="J8" s="21">
        <v>22</v>
      </c>
      <c r="K8" s="25">
        <v>23</v>
      </c>
      <c r="L8" s="25"/>
      <c r="M8" s="25"/>
      <c r="N8" s="25"/>
      <c r="O8" s="25"/>
      <c r="P8" s="25"/>
      <c r="Q8" s="25"/>
      <c r="R8" s="25"/>
      <c r="S8" s="86"/>
      <c r="T8" s="23" t="s">
        <v>179</v>
      </c>
      <c r="U8" s="46">
        <f>VLOOKUP(A8,Лист1!$B$1:$C$200,2,FALSE)</f>
        <v>776.70654</v>
      </c>
      <c r="V8" t="str">
        <f>CONCATENATE(D8," ",E8," ",F8," ",G8," ",H8," ",I8," ",J8," ",K8," ",L8," ",M8," ",N8," ",O8," ",P8," ",Q8," ",R8)</f>
        <v>Длина стельки 17 18 19 20 21 22 23       </v>
      </c>
      <c r="W8" t="str">
        <f>CONCATENATE("Размеры"," ",E7," ",F7," ",G7," ",H7," ",I7," ",J7," ",K7," ",L7," ",M7," ",N7," ",O7," ",P7," ",Q7,R7)</f>
        <v>Размеры 26 27 28 29 30 31 32      </v>
      </c>
      <c r="X8" t="str">
        <f>CONCATENATE("Цвет"," ",T8," ","Цена по курсу 58 руб"," ",U8,"руб")</f>
        <v>Цвет розовый, желтый, салатовый Цена по курсу 58 руб 776,70654руб</v>
      </c>
    </row>
    <row r="9" spans="1:21" ht="22.5" customHeight="1" thickBot="1">
      <c r="A9" s="12"/>
      <c r="B9" s="31"/>
      <c r="C9" s="13"/>
      <c r="D9" s="14" t="s">
        <v>5</v>
      </c>
      <c r="E9" s="34">
        <v>26</v>
      </c>
      <c r="F9" s="34">
        <v>27</v>
      </c>
      <c r="G9" s="15">
        <v>28</v>
      </c>
      <c r="H9" s="16">
        <v>29</v>
      </c>
      <c r="I9" s="16">
        <v>30</v>
      </c>
      <c r="J9" s="16">
        <v>31</v>
      </c>
      <c r="K9" s="16">
        <v>32</v>
      </c>
      <c r="L9" s="16">
        <v>33</v>
      </c>
      <c r="M9" s="16">
        <v>34</v>
      </c>
      <c r="N9" s="16">
        <v>35</v>
      </c>
      <c r="O9" s="16">
        <v>36</v>
      </c>
      <c r="P9" s="16">
        <v>37</v>
      </c>
      <c r="Q9" s="16"/>
      <c r="R9" s="16"/>
      <c r="S9" s="73"/>
      <c r="T9" s="17"/>
      <c r="U9" s="17"/>
    </row>
    <row r="10" spans="1:24" ht="22.5" customHeight="1" thickBot="1">
      <c r="A10" s="12">
        <v>520</v>
      </c>
      <c r="B10" s="100" t="s">
        <v>115</v>
      </c>
      <c r="C10" s="13" t="s">
        <v>212</v>
      </c>
      <c r="D10" s="19" t="s">
        <v>7</v>
      </c>
      <c r="E10" s="25">
        <v>16.8</v>
      </c>
      <c r="F10" s="36">
        <v>17.3</v>
      </c>
      <c r="G10" s="20">
        <v>18.3</v>
      </c>
      <c r="H10" s="21">
        <v>19</v>
      </c>
      <c r="I10" s="21">
        <v>19.5</v>
      </c>
      <c r="J10" s="21">
        <v>20</v>
      </c>
      <c r="K10" s="25">
        <v>20.5</v>
      </c>
      <c r="L10" s="25">
        <v>21.5</v>
      </c>
      <c r="M10" s="25">
        <v>22</v>
      </c>
      <c r="N10" s="25">
        <v>23</v>
      </c>
      <c r="O10" s="25">
        <v>23.8</v>
      </c>
      <c r="P10" s="25">
        <v>24.2</v>
      </c>
      <c r="Q10" s="25"/>
      <c r="R10" s="25"/>
      <c r="S10" s="86"/>
      <c r="T10" s="23" t="s">
        <v>27</v>
      </c>
      <c r="U10" s="46">
        <f>VLOOKUP(A10,Лист1!$B$1:$C$200,2,FALSE)</f>
        <v>1077.2067</v>
      </c>
      <c r="V10" t="str">
        <f>CONCATENATE(D10," ",E10," ",F10," ",G10," ",H10," ",I10," ",J10," ",K10," ",L10," ",M10," ",N10," ",O10," ",P10," ",Q10," ",R10)</f>
        <v>Длина стельки 16,8 17,3 18,3 19 19,5 20 20,5 21,5 22 23 23,8 24,2  </v>
      </c>
      <c r="W10" t="str">
        <f>CONCATENATE("Размеры"," ",E9," ",F9," ",G9," ",H9," ",I9," ",J9," ",K9," ",L9," ",M9," ",N9," ",O9," ",P9," ",Q9,R9)</f>
        <v>Размеры 26 27 28 29 30 31 32 33 34 35 36 37 </v>
      </c>
      <c r="X10" t="str">
        <f>CONCATENATE("Цвет"," ",T10," ","Цена по курсу 58 руб"," ",U10,"руб")</f>
        <v>Цвет розовый Цена по курсу 58 руб 1077,2067руб</v>
      </c>
    </row>
    <row r="11" spans="1:21" ht="22.5" customHeight="1" thickBot="1">
      <c r="A11" s="12"/>
      <c r="B11" s="31"/>
      <c r="C11" s="13"/>
      <c r="D11" s="14" t="s">
        <v>5</v>
      </c>
      <c r="E11" s="34"/>
      <c r="F11" s="34"/>
      <c r="G11" s="34">
        <v>26</v>
      </c>
      <c r="H11" s="34">
        <v>27</v>
      </c>
      <c r="I11" s="15">
        <v>28</v>
      </c>
      <c r="J11" s="16">
        <v>29</v>
      </c>
      <c r="K11" s="16">
        <v>30</v>
      </c>
      <c r="L11" s="16">
        <v>31</v>
      </c>
      <c r="M11" s="16">
        <v>32</v>
      </c>
      <c r="N11" s="16">
        <v>33</v>
      </c>
      <c r="O11" s="16">
        <v>34</v>
      </c>
      <c r="P11" s="16">
        <v>35</v>
      </c>
      <c r="Q11" s="16">
        <v>36</v>
      </c>
      <c r="R11" s="16">
        <v>37</v>
      </c>
      <c r="S11" s="73"/>
      <c r="T11" s="17"/>
      <c r="U11" s="17"/>
    </row>
    <row r="12" spans="1:24" ht="22.5" customHeight="1" thickBot="1">
      <c r="A12" s="12" t="s">
        <v>206</v>
      </c>
      <c r="B12" s="100" t="s">
        <v>115</v>
      </c>
      <c r="C12" s="13" t="s">
        <v>178</v>
      </c>
      <c r="D12" s="19" t="s">
        <v>7</v>
      </c>
      <c r="E12" s="25"/>
      <c r="F12" s="36"/>
      <c r="G12" s="20">
        <v>16.8</v>
      </c>
      <c r="H12" s="21">
        <v>17.3</v>
      </c>
      <c r="I12" s="21">
        <v>18.3</v>
      </c>
      <c r="J12" s="21">
        <v>19</v>
      </c>
      <c r="K12" s="25">
        <v>19.5</v>
      </c>
      <c r="L12" s="25">
        <v>20</v>
      </c>
      <c r="M12" s="25">
        <v>20.5</v>
      </c>
      <c r="N12" s="25">
        <v>21.5</v>
      </c>
      <c r="O12" s="25">
        <v>22</v>
      </c>
      <c r="P12" s="25">
        <v>23</v>
      </c>
      <c r="Q12" s="25">
        <v>23.8</v>
      </c>
      <c r="R12" s="25">
        <v>24.2</v>
      </c>
      <c r="S12" s="86"/>
      <c r="T12" s="23" t="s">
        <v>27</v>
      </c>
      <c r="U12" s="46">
        <f>VLOOKUP(A12,Лист1!$B$1:$C$200,2,FALSE)</f>
        <v>1247.3243400000001</v>
      </c>
      <c r="V12" t="str">
        <f>CONCATENATE(D12," ",E12," ",F12," ",G12," ",H12," ",I12," ",J12," ",K12," ",L12," ",M12," ",N12," ",O12," ",P12," ",Q12," ",R12)</f>
        <v>Длина стельки   16,8 17,3 18,3 19 19,5 20 20,5 21,5 22 23 23,8 24,2</v>
      </c>
      <c r="W12" t="str">
        <f>CONCATENATE("Размеры"," ",E11," ",F11," ",G11," ",H11," ",I11," ",J11," ",K11," ",L11," ",M11," ",N11," ",O11," ",P11," ",Q11,R11)</f>
        <v>Размеры   26 27 28 29 30 31 32 33 34 35 3637</v>
      </c>
      <c r="X12" t="str">
        <f>CONCATENATE("Цвет"," ",T12," ","Цена по курсу 58 руб"," ",U12,"руб")</f>
        <v>Цвет розовый Цена по курсу 58 руб 1247,32434руб</v>
      </c>
    </row>
    <row r="13" spans="1:21" ht="22.5" customHeight="1" thickBot="1">
      <c r="A13" s="12"/>
      <c r="B13" s="31"/>
      <c r="C13" s="13"/>
      <c r="D13" s="93"/>
      <c r="E13" s="34"/>
      <c r="F13" s="34"/>
      <c r="G13" s="34"/>
      <c r="H13" s="34">
        <v>27</v>
      </c>
      <c r="I13" s="15"/>
      <c r="J13" s="16">
        <v>29</v>
      </c>
      <c r="K13" s="16"/>
      <c r="L13" s="16">
        <v>31</v>
      </c>
      <c r="M13" s="16"/>
      <c r="N13" s="16">
        <v>33</v>
      </c>
      <c r="O13" s="16"/>
      <c r="P13" s="16">
        <v>35</v>
      </c>
      <c r="Q13" s="16"/>
      <c r="R13" s="16"/>
      <c r="S13" s="120"/>
      <c r="T13" s="102"/>
      <c r="U13" s="17"/>
    </row>
    <row r="14" spans="1:24" ht="22.5" customHeight="1" thickBot="1">
      <c r="A14" s="12">
        <v>526</v>
      </c>
      <c r="B14" s="100" t="s">
        <v>115</v>
      </c>
      <c r="C14" s="13" t="s">
        <v>213</v>
      </c>
      <c r="D14" s="103" t="s">
        <v>7</v>
      </c>
      <c r="E14" s="104"/>
      <c r="F14" s="104"/>
      <c r="G14" s="104"/>
      <c r="H14" s="105">
        <v>18.2</v>
      </c>
      <c r="I14" s="106"/>
      <c r="J14" s="107">
        <v>19.2</v>
      </c>
      <c r="K14" s="107"/>
      <c r="L14" s="107">
        <v>20.2</v>
      </c>
      <c r="M14" s="104"/>
      <c r="N14" s="104">
        <v>21.7</v>
      </c>
      <c r="O14" s="104"/>
      <c r="P14" s="104">
        <v>23.2</v>
      </c>
      <c r="Q14" s="104"/>
      <c r="R14" s="104"/>
      <c r="S14" s="121"/>
      <c r="T14" s="23" t="s">
        <v>214</v>
      </c>
      <c r="U14" s="46">
        <f>VLOOKUP(A14,Лист1!$B$1:$C$200,2,FALSE)</f>
        <v>992.14788</v>
      </c>
      <c r="V14" t="str">
        <f>CONCATENATE(D14," ",E14," ",F14," ",G14," ",H14," ",I14," ",J14," ",K14," ",L14," ",M14," ",N14," ",O14," ",P14," ",Q14," ",R14)</f>
        <v>Длина стельки    18,2  19,2  20,2  21,7  23,2  </v>
      </c>
      <c r="W14" t="str">
        <f>CONCATENATE("Размеры"," ",E13," ",F13," ",G13," ",H13," ",I13," ",J13," ",K13," ",L13," ",M13," ",N13," ",O13," ",P13," ",Q13,R13)</f>
        <v>Размеры    27  29  31  33  35 </v>
      </c>
      <c r="X14" t="str">
        <f>CONCATENATE("Цвет"," ",T14," ","Цена по курсу 58 руб"," ",U14,"руб")</f>
        <v>Цвет желтый, розовый, зеленый Цена по курсу 58 руб 992,14788руб</v>
      </c>
    </row>
    <row r="15" spans="1:21" ht="22.5" customHeight="1" thickBot="1">
      <c r="A15" s="12"/>
      <c r="B15" s="31"/>
      <c r="C15" s="13"/>
      <c r="D15" s="14" t="s">
        <v>5</v>
      </c>
      <c r="E15" s="34">
        <v>24</v>
      </c>
      <c r="F15" s="34">
        <v>25</v>
      </c>
      <c r="G15" s="34">
        <v>26</v>
      </c>
      <c r="H15" s="34">
        <v>27</v>
      </c>
      <c r="I15" s="15">
        <v>28</v>
      </c>
      <c r="J15" s="16">
        <v>29</v>
      </c>
      <c r="K15" s="16">
        <v>30</v>
      </c>
      <c r="L15" s="16">
        <v>31</v>
      </c>
      <c r="M15" s="16">
        <v>32</v>
      </c>
      <c r="N15" s="16">
        <v>33</v>
      </c>
      <c r="O15" s="16">
        <v>34</v>
      </c>
      <c r="P15" s="16">
        <v>35</v>
      </c>
      <c r="Q15" s="16"/>
      <c r="R15" s="16"/>
      <c r="S15" s="73"/>
      <c r="T15" s="17"/>
      <c r="U15" s="17"/>
    </row>
    <row r="16" spans="1:24" ht="22.5" customHeight="1" thickBot="1">
      <c r="A16" s="12">
        <v>527</v>
      </c>
      <c r="B16" s="100" t="s">
        <v>115</v>
      </c>
      <c r="C16" s="13" t="s">
        <v>215</v>
      </c>
      <c r="D16" s="19"/>
      <c r="E16" s="25">
        <v>15.7</v>
      </c>
      <c r="F16" s="25">
        <v>16.5</v>
      </c>
      <c r="G16" s="25">
        <v>17.2</v>
      </c>
      <c r="H16" s="36">
        <v>18</v>
      </c>
      <c r="I16" s="20">
        <v>18.5</v>
      </c>
      <c r="J16" s="21">
        <v>19.2</v>
      </c>
      <c r="K16" s="21">
        <v>19.8</v>
      </c>
      <c r="L16" s="21">
        <v>20.5</v>
      </c>
      <c r="M16" s="25">
        <v>21.2</v>
      </c>
      <c r="N16" s="25">
        <v>21.8</v>
      </c>
      <c r="O16" s="25">
        <v>22.5</v>
      </c>
      <c r="P16" s="25">
        <v>23.3</v>
      </c>
      <c r="Q16" s="25"/>
      <c r="R16" s="25"/>
      <c r="S16" s="86"/>
      <c r="T16" s="23" t="s">
        <v>216</v>
      </c>
      <c r="U16" s="46">
        <f>VLOOKUP(A16,Лист1!$B$1:$C$200,2,FALSE)</f>
        <v>1077.2067</v>
      </c>
      <c r="V16" t="str">
        <f>CONCATENATE(D16," ",E16," ",F16," ",G16," ",H16," ",I16," ",J16," ",K16," ",L16," ",M16," ",N16," ",O16," ",P16," ",Q16," ",R16)</f>
        <v> 15,7 16,5 17,2 18 18,5 19,2 19,8 20,5 21,2 21,8 22,5 23,3  </v>
      </c>
      <c r="W16" t="str">
        <f>CONCATENATE("Размеры"," ",E15," ",F15," ",G15," ",H15," ",I15," ",J15," ",K15," ",L15," ",M15," ",N15," ",O15," ",P15," ",Q15,R15)</f>
        <v>Размеры 24 25 26 27 28 29 30 31 32 33 34 35 </v>
      </c>
      <c r="X16" t="str">
        <f>CONCATENATE("Цвет"," ",T16," ","Цена по курсу 58 руб"," ",U16,"руб")</f>
        <v>Цвет голубой Цена по курсу 58 руб 1077,2067руб</v>
      </c>
    </row>
    <row r="17" spans="1:21" ht="22.5" customHeight="1" thickBot="1">
      <c r="A17" s="12"/>
      <c r="B17" s="31"/>
      <c r="C17" s="13"/>
      <c r="D17" s="14" t="s">
        <v>5</v>
      </c>
      <c r="E17" s="34">
        <v>24</v>
      </c>
      <c r="F17" s="34">
        <v>25</v>
      </c>
      <c r="G17" s="34">
        <v>26</v>
      </c>
      <c r="H17" s="34">
        <v>27</v>
      </c>
      <c r="I17" s="15">
        <v>28</v>
      </c>
      <c r="J17" s="16">
        <v>29</v>
      </c>
      <c r="K17" s="16">
        <v>30</v>
      </c>
      <c r="L17" s="16">
        <v>31</v>
      </c>
      <c r="M17" s="16">
        <v>32</v>
      </c>
      <c r="N17" s="16">
        <v>33</v>
      </c>
      <c r="O17" s="16">
        <v>34</v>
      </c>
      <c r="P17" s="16">
        <v>35</v>
      </c>
      <c r="Q17" s="16"/>
      <c r="R17" s="16"/>
      <c r="S17" s="73"/>
      <c r="T17" s="17"/>
      <c r="U17" s="17"/>
    </row>
    <row r="18" spans="1:24" ht="22.5" customHeight="1" thickBot="1">
      <c r="A18" s="12">
        <v>528</v>
      </c>
      <c r="B18" s="100" t="s">
        <v>115</v>
      </c>
      <c r="C18" s="13" t="s">
        <v>217</v>
      </c>
      <c r="D18" s="19" t="s">
        <v>7</v>
      </c>
      <c r="E18" s="25">
        <v>15.7</v>
      </c>
      <c r="F18" s="25">
        <v>16.5</v>
      </c>
      <c r="G18" s="25">
        <v>17.2</v>
      </c>
      <c r="H18" s="36">
        <v>18</v>
      </c>
      <c r="I18" s="20">
        <v>18.5</v>
      </c>
      <c r="J18" s="21">
        <v>19.2</v>
      </c>
      <c r="K18" s="21">
        <v>19.8</v>
      </c>
      <c r="L18" s="21">
        <v>20.5</v>
      </c>
      <c r="M18" s="25">
        <v>21.2</v>
      </c>
      <c r="N18" s="25">
        <v>21.8</v>
      </c>
      <c r="O18" s="25">
        <v>22.5</v>
      </c>
      <c r="P18" s="25">
        <v>23.3</v>
      </c>
      <c r="Q18" s="25"/>
      <c r="R18" s="25"/>
      <c r="S18" s="86"/>
      <c r="T18" s="23" t="s">
        <v>27</v>
      </c>
      <c r="U18" s="46">
        <f>VLOOKUP(A18,Лист1!$B$1:$C$200,2,FALSE)</f>
        <v>1016.4504</v>
      </c>
      <c r="V18" t="str">
        <f>CONCATENATE(D18," ",E18," ",F18," ",G18," ",H18," ",I18," ",J18," ",K18," ",L18," ",M18," ",N18," ",O18," ",P18," ",Q18," ",R18)</f>
        <v>Длина стельки 15,7 16,5 17,2 18 18,5 19,2 19,8 20,5 21,2 21,8 22,5 23,3  </v>
      </c>
      <c r="W18" t="str">
        <f>CONCATENATE("Размеры"," ",E17," ",F17," ",G17," ",H17," ",I17," ",J17," ",K17," ",L17," ",M17," ",N17," ",O17," ",P17," ",Q17,R17)</f>
        <v>Размеры 24 25 26 27 28 29 30 31 32 33 34 35 </v>
      </c>
      <c r="X18" t="str">
        <f>CONCATENATE("Цвет"," ",T18," ","Цена по курсу 58 руб"," ",U18,"руб")</f>
        <v>Цвет розовый Цена по курсу 58 руб 1016,4504руб</v>
      </c>
    </row>
    <row r="19" spans="1:21" ht="22.5" customHeight="1" thickBot="1">
      <c r="A19" s="12"/>
      <c r="B19" s="31"/>
      <c r="C19" s="13"/>
      <c r="D19" s="14" t="s">
        <v>5</v>
      </c>
      <c r="E19" s="34">
        <v>24</v>
      </c>
      <c r="F19" s="34">
        <v>25</v>
      </c>
      <c r="G19" s="34">
        <v>26</v>
      </c>
      <c r="H19" s="34">
        <v>27</v>
      </c>
      <c r="I19" s="15">
        <v>28</v>
      </c>
      <c r="J19" s="16">
        <v>29</v>
      </c>
      <c r="K19" s="16">
        <v>30</v>
      </c>
      <c r="L19" s="16">
        <v>31</v>
      </c>
      <c r="M19" s="16">
        <v>32</v>
      </c>
      <c r="N19" s="16">
        <v>33</v>
      </c>
      <c r="O19" s="16">
        <v>34</v>
      </c>
      <c r="P19" s="16">
        <v>35</v>
      </c>
      <c r="Q19" s="16"/>
      <c r="R19" s="16"/>
      <c r="S19" s="73"/>
      <c r="T19" s="17"/>
      <c r="U19" s="17"/>
    </row>
    <row r="20" spans="1:24" ht="22.5" customHeight="1" thickBot="1">
      <c r="A20" s="12">
        <v>529</v>
      </c>
      <c r="B20" s="100" t="s">
        <v>115</v>
      </c>
      <c r="C20" s="13" t="s">
        <v>215</v>
      </c>
      <c r="D20" s="19" t="s">
        <v>7</v>
      </c>
      <c r="E20" s="25">
        <v>15.7</v>
      </c>
      <c r="F20" s="25">
        <v>16.5</v>
      </c>
      <c r="G20" s="25">
        <v>17.2</v>
      </c>
      <c r="H20" s="36">
        <v>18</v>
      </c>
      <c r="I20" s="20">
        <v>18.5</v>
      </c>
      <c r="J20" s="21">
        <v>19.2</v>
      </c>
      <c r="K20" s="21">
        <v>19.8</v>
      </c>
      <c r="L20" s="21">
        <v>20.5</v>
      </c>
      <c r="M20" s="25">
        <v>21.2</v>
      </c>
      <c r="N20" s="25">
        <v>21.8</v>
      </c>
      <c r="O20" s="25">
        <v>22.5</v>
      </c>
      <c r="P20" s="25">
        <v>23.3</v>
      </c>
      <c r="Q20" s="25"/>
      <c r="R20" s="25"/>
      <c r="S20" s="86"/>
      <c r="T20" s="23" t="s">
        <v>27</v>
      </c>
      <c r="U20" s="46">
        <f>VLOOKUP(A20,Лист1!$B$1:$C$200,2,FALSE)</f>
        <v>1259.4756</v>
      </c>
      <c r="V20" t="str">
        <f>CONCATENATE(D20," ",E20," ",F20," ",G20," ",H20," ",I20," ",J20," ",K20," ",L20," ",M20," ",N20," ",O20," ",P20," ",Q20," ",R20)</f>
        <v>Длина стельки 15,7 16,5 17,2 18 18,5 19,2 19,8 20,5 21,2 21,8 22,5 23,3  </v>
      </c>
      <c r="W20" t="str">
        <f>CONCATENATE("Размеры"," ",E19," ",F19," ",G19," ",H19," ",I19," ",J19," ",K19," ",L19," ",M19," ",N19," ",O19," ",P19," ",Q19,R19)</f>
        <v>Размеры 24 25 26 27 28 29 30 31 32 33 34 35 </v>
      </c>
      <c r="X20" t="str">
        <f>CONCATENATE("Цвет"," ",T20," ","Цена по курсу 58 руб"," ",U20,"руб")</f>
        <v>Цвет розовый Цена по курсу 58 руб 1259,4756руб</v>
      </c>
    </row>
    <row r="21" spans="1:21" ht="22.5" customHeight="1" thickBot="1">
      <c r="A21" s="12"/>
      <c r="B21" s="31"/>
      <c r="C21" s="13"/>
      <c r="D21" s="14" t="s">
        <v>5</v>
      </c>
      <c r="E21" s="14"/>
      <c r="F21" s="14"/>
      <c r="G21" s="34"/>
      <c r="H21" s="34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73"/>
      <c r="T21" s="17"/>
      <c r="U21" s="17"/>
    </row>
    <row r="22" spans="1:24" ht="22.5" customHeight="1" thickBot="1">
      <c r="A22" s="12">
        <v>530</v>
      </c>
      <c r="B22" s="100" t="s">
        <v>115</v>
      </c>
      <c r="C22" s="13" t="s">
        <v>218</v>
      </c>
      <c r="D22" s="19" t="s">
        <v>7</v>
      </c>
      <c r="E22" s="25"/>
      <c r="F22" s="25"/>
      <c r="G22" s="25"/>
      <c r="H22" s="36"/>
      <c r="I22" s="20"/>
      <c r="J22" s="21"/>
      <c r="K22" s="21"/>
      <c r="L22" s="21"/>
      <c r="M22" s="25"/>
      <c r="N22" s="25"/>
      <c r="O22" s="25"/>
      <c r="P22" s="25"/>
      <c r="Q22" s="25"/>
      <c r="R22" s="25"/>
      <c r="S22" s="86"/>
      <c r="T22" s="23"/>
      <c r="U22" s="46">
        <f>VLOOKUP(A22,Лист1!$B$1:$C$200,2,FALSE)</f>
        <v>1162.2655200000002</v>
      </c>
      <c r="V22" t="str">
        <f>CONCATENATE(D22," ",E22," ",F22," ",G22," ",H22," ",I22," ",J22," ",K22," ",L22," ",M22," ",N22," ",O22," ",P22," ",Q22," ",R22)</f>
        <v>Длина стельки              </v>
      </c>
      <c r="W22" t="str">
        <f>CONCATENATE("Размеры"," ",E21," ",F21," ",G21," ",H21," ",I21," ",J21," ",K21," ",L21," ",M21," ",N21," ",O21," ",P21," ",Q21,R21)</f>
        <v>Размеры             </v>
      </c>
      <c r="X22" t="str">
        <f>CONCATENATE("Цвет"," ",T22," ","Цена по курсу 58 руб"," ",U22,"руб")</f>
        <v>Цвет  Цена по курсу 58 руб 1162,26552руб</v>
      </c>
    </row>
    <row r="23" spans="1:21" ht="22.5" customHeight="1" thickBot="1">
      <c r="A23" s="12"/>
      <c r="B23" s="31"/>
      <c r="C23" s="13"/>
      <c r="D23" s="14" t="s">
        <v>5</v>
      </c>
      <c r="E23" s="34">
        <v>24</v>
      </c>
      <c r="F23" s="34">
        <v>25</v>
      </c>
      <c r="G23" s="34">
        <v>26</v>
      </c>
      <c r="H23" s="34">
        <v>27</v>
      </c>
      <c r="I23" s="15">
        <v>28</v>
      </c>
      <c r="J23" s="16">
        <v>29</v>
      </c>
      <c r="K23" s="16">
        <v>30</v>
      </c>
      <c r="L23" s="16">
        <v>31</v>
      </c>
      <c r="M23" s="16">
        <v>32</v>
      </c>
      <c r="N23" s="16">
        <v>33</v>
      </c>
      <c r="O23" s="16">
        <v>34</v>
      </c>
      <c r="P23" s="16">
        <v>35</v>
      </c>
      <c r="Q23" s="16"/>
      <c r="R23" s="16"/>
      <c r="S23" s="73"/>
      <c r="T23" s="17"/>
      <c r="U23" s="17"/>
    </row>
    <row r="24" spans="1:24" ht="22.5" customHeight="1" thickBot="1">
      <c r="A24" s="12">
        <v>531</v>
      </c>
      <c r="B24" s="100" t="s">
        <v>115</v>
      </c>
      <c r="C24" s="13" t="s">
        <v>219</v>
      </c>
      <c r="D24" s="19" t="s">
        <v>7</v>
      </c>
      <c r="E24" s="25">
        <v>15.7</v>
      </c>
      <c r="F24" s="25">
        <v>16.5</v>
      </c>
      <c r="G24" s="25">
        <v>17.2</v>
      </c>
      <c r="H24" s="36">
        <v>18</v>
      </c>
      <c r="I24" s="20">
        <v>18.5</v>
      </c>
      <c r="J24" s="21">
        <v>19.2</v>
      </c>
      <c r="K24" s="21">
        <v>19.8</v>
      </c>
      <c r="L24" s="21">
        <v>20.5</v>
      </c>
      <c r="M24" s="25">
        <v>21.2</v>
      </c>
      <c r="N24" s="25">
        <v>21.8</v>
      </c>
      <c r="O24" s="25">
        <v>22.5</v>
      </c>
      <c r="P24" s="25">
        <v>23.3</v>
      </c>
      <c r="Q24" s="25"/>
      <c r="R24" s="25"/>
      <c r="S24" s="86"/>
      <c r="T24" s="23" t="s">
        <v>220</v>
      </c>
      <c r="U24" s="46">
        <f>VLOOKUP(A24,Лист1!$B$1:$C$200,2,FALSE)</f>
        <v>1040.75292</v>
      </c>
      <c r="V24" t="str">
        <f>CONCATENATE(D24," ",E24," ",F24," ",G24," ",H24," ",I24," ",J24," ",K24," ",L24," ",M24," ",N24," ",O24," ",P24," ",Q24," ",R24)</f>
        <v>Длина стельки 15,7 16,5 17,2 18 18,5 19,2 19,8 20,5 21,2 21,8 22,5 23,3  </v>
      </c>
      <c r="W24" t="str">
        <f>CONCATENATE("Размеры"," ",E23," ",F23," ",G23," ",H23," ",I23," ",J23," ",K23," ",L23," ",M23," ",N23," ",O23," ",P23," ",Q23,R23)</f>
        <v>Размеры 24 25 26 27 28 29 30 31 32 33 34 35 </v>
      </c>
      <c r="X24" t="str">
        <f>CONCATENATE("Цвет"," ",T24," ","Цена по курсу 58 руб"," ",U24,"руб")</f>
        <v>Цвет нежно-розовый Цена по курсу 58 руб 1040,75292руб</v>
      </c>
    </row>
    <row r="25" spans="1:21" ht="22.5" customHeight="1" thickBot="1">
      <c r="A25" s="12"/>
      <c r="B25" s="31"/>
      <c r="C25" s="13"/>
      <c r="D25" s="14" t="s">
        <v>5</v>
      </c>
      <c r="E25" s="34">
        <v>24</v>
      </c>
      <c r="F25" s="34">
        <v>25</v>
      </c>
      <c r="G25" s="34">
        <v>26</v>
      </c>
      <c r="H25" s="34">
        <v>27</v>
      </c>
      <c r="I25" s="15">
        <v>28</v>
      </c>
      <c r="J25" s="16">
        <v>29</v>
      </c>
      <c r="K25" s="16">
        <v>30</v>
      </c>
      <c r="L25" s="16">
        <v>31</v>
      </c>
      <c r="M25" s="16">
        <v>32</v>
      </c>
      <c r="N25" s="16">
        <v>33</v>
      </c>
      <c r="O25" s="16">
        <v>34</v>
      </c>
      <c r="P25" s="16">
        <v>35</v>
      </c>
      <c r="Q25" s="16"/>
      <c r="R25" s="16"/>
      <c r="S25" s="73"/>
      <c r="T25" s="17"/>
      <c r="U25" s="17"/>
    </row>
    <row r="26" spans="1:24" ht="22.5" customHeight="1" thickBot="1">
      <c r="A26" s="12">
        <v>532</v>
      </c>
      <c r="B26" s="100" t="s">
        <v>115</v>
      </c>
      <c r="C26" s="13" t="s">
        <v>221</v>
      </c>
      <c r="D26" s="19" t="s">
        <v>7</v>
      </c>
      <c r="E26" s="25">
        <v>15.7</v>
      </c>
      <c r="F26" s="25">
        <v>16.5</v>
      </c>
      <c r="G26" s="25">
        <v>17.2</v>
      </c>
      <c r="H26" s="36">
        <v>18</v>
      </c>
      <c r="I26" s="20">
        <v>18.5</v>
      </c>
      <c r="J26" s="21">
        <v>19.2</v>
      </c>
      <c r="K26" s="21">
        <v>19.8</v>
      </c>
      <c r="L26" s="21">
        <v>20.5</v>
      </c>
      <c r="M26" s="25">
        <v>21.2</v>
      </c>
      <c r="N26" s="25">
        <v>21.8</v>
      </c>
      <c r="O26" s="25">
        <v>22.5</v>
      </c>
      <c r="P26" s="25">
        <v>23.3</v>
      </c>
      <c r="Q26" s="25"/>
      <c r="R26" s="25"/>
      <c r="S26" s="86"/>
      <c r="T26" s="23" t="s">
        <v>27</v>
      </c>
      <c r="U26" s="46">
        <f>VLOOKUP(A26,Лист1!$B$1:$C$200,2,FALSE)</f>
        <v>1040.75292</v>
      </c>
      <c r="V26" t="str">
        <f>CONCATENATE(D26," ",E26," ",F26," ",G26," ",H26," ",I26," ",J26," ",K26," ",L26," ",M26," ",N26," ",O26," ",P26," ",Q26," ",R26)</f>
        <v>Длина стельки 15,7 16,5 17,2 18 18,5 19,2 19,8 20,5 21,2 21,8 22,5 23,3  </v>
      </c>
      <c r="W26" t="str">
        <f>CONCATENATE("Размеры"," ",E25," ",F25," ",G25," ",H25," ",I25," ",J25," ",K25," ",L25," ",M25," ",N25," ",O25," ",P25," ",Q25,R25)</f>
        <v>Размеры 24 25 26 27 28 29 30 31 32 33 34 35 </v>
      </c>
      <c r="X26" t="str">
        <f>CONCATENATE("Цвет"," ",T26," ","Цена по курсу 58 руб"," ",U26,"руб")</f>
        <v>Цвет розовый Цена по курсу 58 руб 1040,75292руб</v>
      </c>
    </row>
    <row r="27" spans="1:21" ht="22.5" customHeight="1" thickBot="1">
      <c r="A27" s="12"/>
      <c r="B27" s="87"/>
      <c r="C27" s="13"/>
      <c r="D27" s="14" t="s">
        <v>5</v>
      </c>
      <c r="E27" s="34"/>
      <c r="F27" s="34">
        <v>25</v>
      </c>
      <c r="G27" s="34">
        <v>26</v>
      </c>
      <c r="H27" s="34">
        <v>27</v>
      </c>
      <c r="I27" s="15">
        <v>28</v>
      </c>
      <c r="J27" s="16">
        <v>29</v>
      </c>
      <c r="K27" s="16">
        <v>30</v>
      </c>
      <c r="L27" s="16">
        <v>31</v>
      </c>
      <c r="M27" s="16">
        <v>32</v>
      </c>
      <c r="N27" s="16">
        <v>33</v>
      </c>
      <c r="O27" s="16">
        <v>34</v>
      </c>
      <c r="P27" s="16">
        <v>35</v>
      </c>
      <c r="Q27" s="16"/>
      <c r="R27" s="16"/>
      <c r="S27" s="120"/>
      <c r="T27" s="23"/>
      <c r="U27" s="17"/>
    </row>
    <row r="28" spans="1:24" ht="22.5" customHeight="1" thickBot="1">
      <c r="A28" s="12" t="s">
        <v>207</v>
      </c>
      <c r="B28" s="100" t="s">
        <v>115</v>
      </c>
      <c r="C28" s="13" t="s">
        <v>222</v>
      </c>
      <c r="D28" s="19" t="s">
        <v>7</v>
      </c>
      <c r="E28" s="25"/>
      <c r="F28" s="25">
        <v>16.5</v>
      </c>
      <c r="G28" s="25">
        <v>17.2</v>
      </c>
      <c r="H28" s="36">
        <v>18</v>
      </c>
      <c r="I28" s="20">
        <v>18.5</v>
      </c>
      <c r="J28" s="21">
        <v>19.2</v>
      </c>
      <c r="K28" s="21">
        <v>19.8</v>
      </c>
      <c r="L28" s="21">
        <v>20.5</v>
      </c>
      <c r="M28" s="25">
        <v>21.2</v>
      </c>
      <c r="N28" s="25">
        <v>21.8</v>
      </c>
      <c r="O28" s="25">
        <v>22.5</v>
      </c>
      <c r="P28" s="25">
        <v>23.3</v>
      </c>
      <c r="Q28" s="25"/>
      <c r="R28" s="25"/>
      <c r="S28" s="86"/>
      <c r="T28" s="23" t="s">
        <v>27</v>
      </c>
      <c r="U28" s="46">
        <f>VLOOKUP(A28,Лист1!$B$1:$C$200,2,FALSE)</f>
        <v>1162.2655200000002</v>
      </c>
      <c r="V28" t="str">
        <f>CONCATENATE(D28," ",E28," ",F28," ",G28," ",H28," ",I28," ",J28," ",K28," ",L28," ",M28," ",N28," ",O28," ",P28," ",Q28," ",R28)</f>
        <v>Длина стельки  16,5 17,2 18 18,5 19,2 19,8 20,5 21,2 21,8 22,5 23,3  </v>
      </c>
      <c r="W28" t="str">
        <f>CONCATENATE("Размеры"," ",E27," ",F27," ",G27," ",H27," ",I27," ",J27," ",K27," ",L27," ",M27," ",N27," ",O27," ",P27," ",Q27,R27)</f>
        <v>Размеры  25 26 27 28 29 30 31 32 33 34 35 </v>
      </c>
      <c r="X28" t="str">
        <f>CONCATENATE("Цвет"," ",T28," ","Цена по курсу 58 руб"," ",U28,"руб")</f>
        <v>Цвет розовый Цена по курсу 58 руб 1162,26552руб</v>
      </c>
    </row>
    <row r="29" spans="1:21" ht="22.5" customHeight="1" thickBot="1">
      <c r="A29" s="12"/>
      <c r="B29" s="100"/>
      <c r="C29" s="13"/>
      <c r="D29" s="14" t="s">
        <v>5</v>
      </c>
      <c r="E29" s="118">
        <v>23</v>
      </c>
      <c r="F29" s="34">
        <v>24</v>
      </c>
      <c r="G29" s="34">
        <v>25</v>
      </c>
      <c r="H29" s="34">
        <v>26</v>
      </c>
      <c r="I29" s="34">
        <v>27</v>
      </c>
      <c r="J29" s="15">
        <v>28</v>
      </c>
      <c r="K29" s="16">
        <v>29</v>
      </c>
      <c r="L29" s="16">
        <v>30</v>
      </c>
      <c r="M29" s="16">
        <v>31</v>
      </c>
      <c r="N29" s="16">
        <v>32</v>
      </c>
      <c r="O29" s="16">
        <v>33</v>
      </c>
      <c r="P29" s="16">
        <v>34</v>
      </c>
      <c r="Q29" s="16">
        <v>35</v>
      </c>
      <c r="R29" s="16">
        <v>36</v>
      </c>
      <c r="S29" s="16">
        <v>37</v>
      </c>
      <c r="T29" s="17"/>
      <c r="U29" s="17"/>
    </row>
    <row r="30" spans="1:24" ht="22.5" customHeight="1" thickBot="1">
      <c r="A30" s="12">
        <v>536</v>
      </c>
      <c r="B30" s="100" t="s">
        <v>115</v>
      </c>
      <c r="C30" s="13" t="s">
        <v>279</v>
      </c>
      <c r="D30" s="19" t="s">
        <v>7</v>
      </c>
      <c r="E30" s="119">
        <v>14.5</v>
      </c>
      <c r="F30" s="25">
        <v>15.5</v>
      </c>
      <c r="G30" s="25">
        <v>16.5</v>
      </c>
      <c r="H30" s="25">
        <v>17</v>
      </c>
      <c r="I30" s="36">
        <v>17.5</v>
      </c>
      <c r="J30" s="20">
        <v>18</v>
      </c>
      <c r="K30" s="21">
        <v>19</v>
      </c>
      <c r="L30" s="21">
        <v>19.7</v>
      </c>
      <c r="M30" s="21">
        <v>20.3</v>
      </c>
      <c r="N30" s="25">
        <v>21.3</v>
      </c>
      <c r="O30" s="25">
        <v>21.9</v>
      </c>
      <c r="P30" s="25">
        <v>22.6</v>
      </c>
      <c r="Q30" s="25">
        <v>23.3</v>
      </c>
      <c r="R30" s="25">
        <v>37.8</v>
      </c>
      <c r="S30" s="25">
        <v>23.3</v>
      </c>
      <c r="T30" s="23" t="s">
        <v>27</v>
      </c>
      <c r="U30" s="46">
        <f>VLOOKUP(A30,Лист1!$B$1:$C$200,2,FALSE)</f>
        <v>1113.66048</v>
      </c>
      <c r="V30" t="str">
        <f>CONCATENATE(D30," ",E30," ",F30," ",G30," ",H30," ",I30," ",J30," ",K30," ",L30," ",M30," ",N30," ",O30," ",P30," ",Q30," ",R30,S30)</f>
        <v>Длина стельки 14,5 15,5 16,5 17 17,5 18 19 19,7 20,3 21,3 21,9 22,6 23,3 37,823,3</v>
      </c>
      <c r="W30" t="str">
        <f>CONCATENATE("Размеры"," ",E29," ",F29," ",G29," ",H29," ",I29," ",J29," ",K29," ",L29," ",M29," ",N29," ",O29," ",P29," ",Q29," ",R29,S29)</f>
        <v>Размеры 23 24 25 26 27 28 29 30 31 32 33 34 35 3637</v>
      </c>
      <c r="X30" t="str">
        <f>CONCATENATE("Цвет"," ",T30," ","Цена по курсу 58 руб"," ",U30,"руб")</f>
        <v>Цвет розовый Цена по курсу 58 руб 1113,66048руб</v>
      </c>
    </row>
    <row r="31" spans="1:21" ht="22.5" customHeight="1" thickBot="1">
      <c r="A31" s="12"/>
      <c r="B31" s="100"/>
      <c r="C31" s="13"/>
      <c r="D31" s="14" t="s">
        <v>5</v>
      </c>
      <c r="E31" s="118">
        <v>23</v>
      </c>
      <c r="F31" s="34">
        <v>24</v>
      </c>
      <c r="G31" s="34">
        <v>25</v>
      </c>
      <c r="H31" s="34">
        <v>26</v>
      </c>
      <c r="I31" s="34">
        <v>27</v>
      </c>
      <c r="J31" s="15">
        <v>28</v>
      </c>
      <c r="K31" s="16">
        <v>29</v>
      </c>
      <c r="L31" s="16">
        <v>30</v>
      </c>
      <c r="M31" s="16">
        <v>31</v>
      </c>
      <c r="N31" s="16">
        <v>32</v>
      </c>
      <c r="O31" s="16">
        <v>33</v>
      </c>
      <c r="P31" s="16">
        <v>34</v>
      </c>
      <c r="Q31" s="16">
        <v>35</v>
      </c>
      <c r="R31" s="16">
        <v>36</v>
      </c>
      <c r="S31" s="16"/>
      <c r="T31" s="17"/>
      <c r="U31" s="17"/>
    </row>
    <row r="32" spans="1:24" ht="22.5" customHeight="1" thickBot="1">
      <c r="A32" s="12">
        <v>537</v>
      </c>
      <c r="B32" s="100" t="s">
        <v>115</v>
      </c>
      <c r="C32" s="13" t="s">
        <v>280</v>
      </c>
      <c r="D32" s="19" t="s">
        <v>7</v>
      </c>
      <c r="E32" s="119">
        <v>14.5</v>
      </c>
      <c r="F32" s="25">
        <v>15.5</v>
      </c>
      <c r="G32" s="25">
        <v>16.5</v>
      </c>
      <c r="H32" s="25">
        <v>17.1</v>
      </c>
      <c r="I32" s="36">
        <v>17.5</v>
      </c>
      <c r="J32" s="20">
        <v>18.3</v>
      </c>
      <c r="K32" s="21">
        <v>19.2</v>
      </c>
      <c r="L32" s="21">
        <v>19.7</v>
      </c>
      <c r="M32" s="21">
        <v>20.3</v>
      </c>
      <c r="N32" s="25">
        <v>21</v>
      </c>
      <c r="O32" s="25">
        <v>21.7</v>
      </c>
      <c r="P32" s="25">
        <v>22.5</v>
      </c>
      <c r="Q32" s="25">
        <v>23.3</v>
      </c>
      <c r="R32" s="25">
        <v>24</v>
      </c>
      <c r="S32" s="25"/>
      <c r="T32" s="23" t="s">
        <v>281</v>
      </c>
      <c r="U32" s="46">
        <f>VLOOKUP(A32,Лист1!$B$1:$C$200,2,FALSE)</f>
        <v>1004.29914</v>
      </c>
      <c r="V32" t="str">
        <f>CONCATENATE(D32," ",E32," ",F32," ",G32," ",H32," ",I32," ",J32," ",K32," ",L32," ",M32," ",N32," ",O32," ",P32," ",Q32," ",R32,S32)</f>
        <v>Длина стельки 14,5 15,5 16,5 17,1 17,5 18,3 19,2 19,7 20,3 21 21,7 22,5 23,3 24</v>
      </c>
      <c r="W32" t="str">
        <f>CONCATENATE("Размеры"," ",E31," ",F31," ",G31," ",H31," ",I31," ",J31," ",K31," ",L31," ",M31," ",N31," ",O31," ",P31," ",Q31," ",R31,S31)</f>
        <v>Размеры 23 24 25 26 27 28 29 30 31 32 33 34 35 36</v>
      </c>
      <c r="X32" t="str">
        <f>CONCATENATE("Цвет"," ",T32," ","Цена по курсу 58 руб"," ",U32,"руб")</f>
        <v>Цвет желтый, голубой, розовый Цена по курсу 58 руб 1004,29914руб</v>
      </c>
    </row>
    <row r="33" spans="1:21" ht="22.5" customHeight="1" thickBot="1">
      <c r="A33" s="12"/>
      <c r="B33" s="100"/>
      <c r="C33" s="13"/>
      <c r="D33" s="14" t="s">
        <v>5</v>
      </c>
      <c r="E33" s="118"/>
      <c r="F33" s="34"/>
      <c r="G33" s="34">
        <v>25</v>
      </c>
      <c r="H33" s="34">
        <v>26</v>
      </c>
      <c r="I33" s="34">
        <v>27</v>
      </c>
      <c r="J33" s="15">
        <v>28</v>
      </c>
      <c r="K33" s="16">
        <v>29</v>
      </c>
      <c r="L33" s="16">
        <v>30</v>
      </c>
      <c r="M33" s="16">
        <v>31</v>
      </c>
      <c r="N33" s="16">
        <v>32</v>
      </c>
      <c r="O33" s="16">
        <v>33</v>
      </c>
      <c r="P33" s="16">
        <v>34</v>
      </c>
      <c r="Q33" s="16">
        <v>35</v>
      </c>
      <c r="R33" s="16">
        <v>36</v>
      </c>
      <c r="S33" s="16">
        <v>37</v>
      </c>
      <c r="T33" s="17"/>
      <c r="U33" s="17"/>
    </row>
    <row r="34" spans="1:24" ht="22.5" customHeight="1" thickBot="1">
      <c r="A34" s="12">
        <v>538</v>
      </c>
      <c r="B34" s="100" t="s">
        <v>115</v>
      </c>
      <c r="C34" s="13" t="s">
        <v>282</v>
      </c>
      <c r="D34" s="19" t="s">
        <v>7</v>
      </c>
      <c r="E34" s="119"/>
      <c r="F34" s="25"/>
      <c r="G34" s="25">
        <v>16.5</v>
      </c>
      <c r="H34" s="25">
        <v>17</v>
      </c>
      <c r="I34" s="36">
        <v>18</v>
      </c>
      <c r="J34" s="20">
        <v>18.5</v>
      </c>
      <c r="K34" s="21">
        <v>19</v>
      </c>
      <c r="L34" s="21">
        <v>19</v>
      </c>
      <c r="M34" s="21">
        <v>19.5</v>
      </c>
      <c r="N34" s="25">
        <v>20</v>
      </c>
      <c r="O34" s="25">
        <v>21</v>
      </c>
      <c r="P34" s="25">
        <v>21.5</v>
      </c>
      <c r="Q34" s="25">
        <v>22.5</v>
      </c>
      <c r="R34" s="25">
        <v>23.5</v>
      </c>
      <c r="S34" s="25">
        <v>24.5</v>
      </c>
      <c r="T34" s="23" t="s">
        <v>283</v>
      </c>
      <c r="U34" s="46">
        <f>VLOOKUP(A34,Лист1!$B$1:$C$200,2,FALSE)</f>
        <v>1210.87056</v>
      </c>
      <c r="V34" t="str">
        <f>CONCATENATE(D34," ",E34," ",F34," ",G34," ",H34," ",I34," ",J34," ",K34," ",L34," ",M34," ",N34," ",O34," ",P34," ",Q34," ",R34,S34)</f>
        <v>Длина стельки   16,5 17 18 18,5 19 19 19,5 20 21 21,5 22,5 23,524,5</v>
      </c>
      <c r="W34" t="str">
        <f>CONCATENATE("Размеры"," ",E33," ",F33," ",G33," ",H33," ",I33," ",J33," ",K33," ",L33," ",M33," ",N33," ",O33," ",P33," ",Q33," ",R33,S33)</f>
        <v>Размеры   25 26 27 28 29 30 31 32 33 34 35 3637</v>
      </c>
      <c r="X34" t="str">
        <f>CONCATENATE("Цвет"," ",T34," ","Цена по курсу 58 руб"," ",U34,"руб")</f>
        <v>Цвет белый, розовый, голубой Цена по курсу 58 руб 1210,87056руб</v>
      </c>
    </row>
    <row r="35" spans="1:21" ht="22.5" customHeight="1" thickBot="1">
      <c r="A35" s="8"/>
      <c r="B35" s="11"/>
      <c r="C35" s="9"/>
      <c r="D35" s="9"/>
      <c r="E35" s="98" t="s">
        <v>180</v>
      </c>
      <c r="F35" s="10"/>
      <c r="G35" s="1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1"/>
      <c r="T35" s="11"/>
      <c r="U35" s="99"/>
    </row>
    <row r="36" spans="1:21" ht="22.5" customHeight="1" thickBot="1">
      <c r="A36" s="12"/>
      <c r="B36" s="87"/>
      <c r="C36" s="13"/>
      <c r="D36" s="88" t="s">
        <v>5</v>
      </c>
      <c r="E36" s="34">
        <v>26</v>
      </c>
      <c r="F36" s="34">
        <v>27</v>
      </c>
      <c r="G36" s="15">
        <v>28</v>
      </c>
      <c r="H36" s="16">
        <v>29</v>
      </c>
      <c r="I36" s="16">
        <v>30</v>
      </c>
      <c r="J36" s="16">
        <v>31</v>
      </c>
      <c r="K36" s="16">
        <v>32</v>
      </c>
      <c r="L36" s="16"/>
      <c r="M36" s="16"/>
      <c r="N36" s="16"/>
      <c r="O36" s="16"/>
      <c r="P36" s="16"/>
      <c r="Q36" s="16"/>
      <c r="R36" s="16"/>
      <c r="S36" s="73"/>
      <c r="T36" s="89"/>
      <c r="U36" s="89"/>
    </row>
    <row r="37" spans="1:24" ht="22.5" customHeight="1" thickBot="1">
      <c r="A37" s="12">
        <v>518</v>
      </c>
      <c r="B37" s="100" t="s">
        <v>113</v>
      </c>
      <c r="C37" s="13" t="s">
        <v>181</v>
      </c>
      <c r="D37" s="19" t="s">
        <v>7</v>
      </c>
      <c r="E37" s="25">
        <v>15.5</v>
      </c>
      <c r="F37" s="36">
        <v>16</v>
      </c>
      <c r="G37" s="20">
        <v>17</v>
      </c>
      <c r="H37" s="21">
        <v>18</v>
      </c>
      <c r="I37" s="21">
        <v>19</v>
      </c>
      <c r="J37" s="21">
        <v>20</v>
      </c>
      <c r="K37" s="25">
        <v>21</v>
      </c>
      <c r="L37" s="25"/>
      <c r="M37" s="25"/>
      <c r="N37" s="25"/>
      <c r="O37" s="25"/>
      <c r="P37" s="25"/>
      <c r="Q37" s="25"/>
      <c r="R37" s="25"/>
      <c r="S37" s="86"/>
      <c r="T37" s="23" t="s">
        <v>182</v>
      </c>
      <c r="U37" s="46">
        <f>VLOOKUP(A37,Лист1!$B$1:$C$200,2,FALSE)</f>
        <v>1004.29914</v>
      </c>
      <c r="V37" t="str">
        <f>CONCATENATE(D37," ",E37," ",F37," ",G37," ",H37," ",I37," ",J37," ",K37," ",L37," ",M37," ",N37," ",O37," ",P37," ",Q37," ",R37)</f>
        <v>Длина стельки 15,5 16 17 18 19 20 21       </v>
      </c>
      <c r="W37" t="str">
        <f>CONCATENATE("Размеры"," ",E36," ",F36," ",G36," ",H36," ",I36," ",J36," ",K36," ",L36," ",M36," ",N36," ",O36," ",P36," ",Q36,R36)</f>
        <v>Размеры 26 27 28 29 30 31 32      </v>
      </c>
      <c r="X37" t="str">
        <f>CONCATENATE("Цвет"," ",T37," ","Цена по курсу 58 руб"," ",U37,"руб")</f>
        <v>Цвет синий, синий с зеленым Цена по курсу 58 руб 1004,29914руб</v>
      </c>
    </row>
    <row r="38" spans="1:21" ht="22.5" customHeight="1" thickBot="1">
      <c r="A38" s="12"/>
      <c r="B38" s="31"/>
      <c r="C38" s="13"/>
      <c r="D38" s="14" t="s">
        <v>5</v>
      </c>
      <c r="E38" s="34">
        <v>26</v>
      </c>
      <c r="F38" s="34">
        <v>27</v>
      </c>
      <c r="G38" s="15">
        <v>28</v>
      </c>
      <c r="H38" s="16">
        <v>29</v>
      </c>
      <c r="I38" s="16">
        <v>30</v>
      </c>
      <c r="J38" s="16">
        <v>31</v>
      </c>
      <c r="K38" s="16">
        <v>32</v>
      </c>
      <c r="L38" s="16"/>
      <c r="M38" s="16"/>
      <c r="N38" s="16"/>
      <c r="O38" s="16"/>
      <c r="P38" s="16"/>
      <c r="Q38" s="16"/>
      <c r="R38" s="16"/>
      <c r="S38" s="73"/>
      <c r="T38" s="17"/>
      <c r="U38" s="17"/>
    </row>
    <row r="39" spans="1:24" ht="22.5" customHeight="1" thickBot="1">
      <c r="A39" s="12">
        <v>519</v>
      </c>
      <c r="B39" s="100" t="s">
        <v>113</v>
      </c>
      <c r="C39" s="13" t="s">
        <v>183</v>
      </c>
      <c r="D39" s="19" t="s">
        <v>7</v>
      </c>
      <c r="E39" s="25">
        <v>17</v>
      </c>
      <c r="F39" s="36">
        <v>18</v>
      </c>
      <c r="G39" s="20">
        <v>19</v>
      </c>
      <c r="H39" s="21">
        <v>20</v>
      </c>
      <c r="I39" s="21">
        <v>21</v>
      </c>
      <c r="J39" s="21">
        <v>22</v>
      </c>
      <c r="K39" s="25">
        <v>23</v>
      </c>
      <c r="L39" s="25"/>
      <c r="M39" s="25"/>
      <c r="N39" s="25"/>
      <c r="O39" s="25"/>
      <c r="P39" s="25"/>
      <c r="Q39" s="25"/>
      <c r="R39" s="25"/>
      <c r="S39" s="86"/>
      <c r="T39" s="23" t="s">
        <v>184</v>
      </c>
      <c r="U39" s="46">
        <f>VLOOKUP(A39,Лист1!$B$1:$C$200,2,FALSE)</f>
        <v>1141.2443400000002</v>
      </c>
      <c r="V39" t="str">
        <f>CONCATENATE(D39," ",E39," ",F39," ",G39," ",H39," ",I39," ",J39," ",K39," ",L39," ",M39," ",N39," ",O39," ",P39," ",Q39," ",R39)</f>
        <v>Длина стельки 17 18 19 20 21 22 23       </v>
      </c>
      <c r="W39" t="str">
        <f>CONCATENATE("Размеры"," ",E38," ",F38," ",G38," ",H38," ",I38," ",J38," ",K38," ",L38," ",M38," ",N38," ",O38," ",P38," ",Q38,R38)</f>
        <v>Размеры 26 27 28 29 30 31 32      </v>
      </c>
      <c r="X39" t="str">
        <f>CONCATENATE("Цвет"," ",T39," ","Цена по курсу 58 руб"," ",U39,"руб")</f>
        <v>Цвет синий, салатовый Цена по курсу 58 руб 1141,24434руб</v>
      </c>
    </row>
    <row r="40" spans="1:21" ht="22.5" customHeight="1" thickBot="1">
      <c r="A40" s="12"/>
      <c r="B40" s="31"/>
      <c r="C40" s="13"/>
      <c r="D40" s="14" t="s">
        <v>5</v>
      </c>
      <c r="E40" s="34">
        <v>26</v>
      </c>
      <c r="F40" s="34">
        <v>27</v>
      </c>
      <c r="G40" s="15">
        <v>28</v>
      </c>
      <c r="H40" s="16">
        <v>29</v>
      </c>
      <c r="I40" s="16">
        <v>30</v>
      </c>
      <c r="J40" s="16">
        <v>31</v>
      </c>
      <c r="K40" s="16">
        <v>32</v>
      </c>
      <c r="L40" s="16">
        <v>33</v>
      </c>
      <c r="M40" s="16">
        <v>34</v>
      </c>
      <c r="N40" s="16">
        <v>35</v>
      </c>
      <c r="O40" s="16">
        <v>36</v>
      </c>
      <c r="P40" s="16">
        <v>37</v>
      </c>
      <c r="Q40" s="16"/>
      <c r="R40" s="16"/>
      <c r="S40" s="73"/>
      <c r="T40" s="17"/>
      <c r="U40" s="17"/>
    </row>
    <row r="41" spans="1:24" ht="22.5" customHeight="1" thickBot="1">
      <c r="A41" s="12">
        <v>521</v>
      </c>
      <c r="B41" s="100" t="s">
        <v>113</v>
      </c>
      <c r="C41" s="13" t="s">
        <v>223</v>
      </c>
      <c r="D41" s="19" t="s">
        <v>7</v>
      </c>
      <c r="E41" s="21">
        <v>16.8</v>
      </c>
      <c r="F41" s="21">
        <v>17.3</v>
      </c>
      <c r="G41" s="21">
        <v>18.3</v>
      </c>
      <c r="H41" s="25">
        <v>19</v>
      </c>
      <c r="I41" s="25">
        <v>19.5</v>
      </c>
      <c r="J41" s="25">
        <v>20</v>
      </c>
      <c r="K41" s="25">
        <v>20.5</v>
      </c>
      <c r="L41" s="25">
        <v>21.5</v>
      </c>
      <c r="M41" s="25">
        <v>22</v>
      </c>
      <c r="N41" s="25">
        <v>23</v>
      </c>
      <c r="O41" s="25">
        <v>23.8</v>
      </c>
      <c r="P41" s="25">
        <v>24.2</v>
      </c>
      <c r="Q41" s="25"/>
      <c r="R41" s="25"/>
      <c r="S41" s="86"/>
      <c r="T41" s="23" t="s">
        <v>67</v>
      </c>
      <c r="U41" s="46">
        <f>VLOOKUP(A41,Лист1!$B$1:$C$200,2,FALSE)</f>
        <v>1077.2067</v>
      </c>
      <c r="V41" t="str">
        <f>CONCATENATE(D41," ",E41," ",F41," ",G41," ",H41," ",I41," ",J41," ",K41," ",L41," ",M41," ",N41," ",O41," ",P41," ",Q41," ",R41)</f>
        <v>Длина стельки 16,8 17,3 18,3 19 19,5 20 20,5 21,5 22 23 23,8 24,2  </v>
      </c>
      <c r="W41" t="str">
        <f>CONCATENATE("Размеры"," ",E40," ",F40," ",G40," ",H40," ",I40," ",J40," ",K40," ",L40," ",M40," ",N40," ",O40," ",P40," ",Q40,R40)</f>
        <v>Размеры 26 27 28 29 30 31 32 33 34 35 36 37 </v>
      </c>
      <c r="X41" t="str">
        <f>CONCATENATE("Цвет"," ",T41," ","Цена по курсу 58 руб"," ",U41,"руб")</f>
        <v>Цвет синий Цена по курсу 58 руб 1077,2067руб</v>
      </c>
    </row>
    <row r="42" spans="1:21" ht="15.75" thickBot="1">
      <c r="A42" s="12"/>
      <c r="B42" s="100"/>
      <c r="C42" s="13"/>
      <c r="D42" s="14" t="s">
        <v>5</v>
      </c>
      <c r="E42" s="34">
        <v>26</v>
      </c>
      <c r="F42" s="34">
        <v>27</v>
      </c>
      <c r="G42" s="15">
        <v>28</v>
      </c>
      <c r="H42" s="16">
        <v>29</v>
      </c>
      <c r="I42" s="16">
        <v>30</v>
      </c>
      <c r="J42" s="16">
        <v>31</v>
      </c>
      <c r="K42" s="16">
        <v>32</v>
      </c>
      <c r="L42" s="16">
        <v>33</v>
      </c>
      <c r="M42" s="16">
        <v>34</v>
      </c>
      <c r="N42" s="16">
        <v>35</v>
      </c>
      <c r="O42" s="16">
        <v>36</v>
      </c>
      <c r="P42" s="16">
        <v>37</v>
      </c>
      <c r="Q42" s="16"/>
      <c r="R42" s="16"/>
      <c r="S42" s="73"/>
      <c r="T42" s="17"/>
      <c r="U42" s="17"/>
    </row>
    <row r="43" spans="1:24" ht="15.75" thickBot="1">
      <c r="A43" s="12" t="s">
        <v>209</v>
      </c>
      <c r="B43" s="100" t="s">
        <v>113</v>
      </c>
      <c r="C43" s="13" t="s">
        <v>183</v>
      </c>
      <c r="D43" s="19" t="s">
        <v>7</v>
      </c>
      <c r="E43" s="21">
        <v>16.8</v>
      </c>
      <c r="F43" s="21">
        <v>17.3</v>
      </c>
      <c r="G43" s="21">
        <v>18.3</v>
      </c>
      <c r="H43" s="25">
        <v>19</v>
      </c>
      <c r="I43" s="25">
        <v>19.5</v>
      </c>
      <c r="J43" s="25">
        <v>20</v>
      </c>
      <c r="K43" s="25">
        <v>20.5</v>
      </c>
      <c r="L43" s="25">
        <v>21.5</v>
      </c>
      <c r="M43" s="25">
        <v>22</v>
      </c>
      <c r="N43" s="25">
        <v>23</v>
      </c>
      <c r="O43" s="25">
        <v>23.8</v>
      </c>
      <c r="P43" s="25">
        <v>24.2</v>
      </c>
      <c r="Q43" s="25"/>
      <c r="R43" s="25"/>
      <c r="S43" s="86"/>
      <c r="T43" s="23" t="s">
        <v>67</v>
      </c>
      <c r="U43" s="46">
        <f>VLOOKUP(A43,Лист1!$B$1:$C$200,2,FALSE)</f>
        <v>1194.2843400000002</v>
      </c>
      <c r="V43" t="str">
        <f>CONCATENATE(D43," ",E43," ",F43," ",G43," ",H43," ",I43," ",J43," ",K43," ",L43," ",M43," ",N43," ",O43," ",P43," ",Q43," ",R43)</f>
        <v>Длина стельки 16,8 17,3 18,3 19 19,5 20 20,5 21,5 22 23 23,8 24,2  </v>
      </c>
      <c r="W43" t="str">
        <f>CONCATENATE("Размеры"," ",E42," ",F42," ",G42," ",H42," ",I42," ",J42," ",K42," ",L42," ",M42," ",N42," ",O42," ",P42," ",Q42,R42)</f>
        <v>Размеры 26 27 28 29 30 31 32 33 34 35 36 37 </v>
      </c>
      <c r="X43" t="str">
        <f>CONCATENATE("Цвет"," ",T43," ","Цена по курсу 58 руб"," ",U43,"руб")</f>
        <v>Цвет синий Цена по курсу 58 руб 1194,28434руб</v>
      </c>
    </row>
    <row r="44" spans="1:21" ht="15.75" thickBot="1">
      <c r="A44" s="12"/>
      <c r="B44" s="31"/>
      <c r="C44" s="13"/>
      <c r="D44" s="14" t="s">
        <v>5</v>
      </c>
      <c r="E44" s="14"/>
      <c r="F44" s="34">
        <v>24</v>
      </c>
      <c r="G44" s="34">
        <v>25</v>
      </c>
      <c r="H44" s="34">
        <v>26</v>
      </c>
      <c r="I44" s="34">
        <v>27</v>
      </c>
      <c r="J44" s="15">
        <v>28</v>
      </c>
      <c r="K44" s="16">
        <v>29</v>
      </c>
      <c r="L44" s="16">
        <v>30</v>
      </c>
      <c r="M44" s="16">
        <v>31</v>
      </c>
      <c r="N44" s="16">
        <v>32</v>
      </c>
      <c r="O44" s="16">
        <v>33</v>
      </c>
      <c r="P44" s="16">
        <v>34</v>
      </c>
      <c r="Q44" s="16">
        <v>35</v>
      </c>
      <c r="R44" s="16"/>
      <c r="S44" s="73"/>
      <c r="T44" s="17"/>
      <c r="U44" s="17"/>
    </row>
    <row r="45" spans="1:24" ht="15.75" thickBot="1">
      <c r="A45" s="12">
        <v>522</v>
      </c>
      <c r="B45" s="100" t="s">
        <v>113</v>
      </c>
      <c r="C45" s="13" t="s">
        <v>224</v>
      </c>
      <c r="D45" s="19" t="s">
        <v>7</v>
      </c>
      <c r="E45" s="25"/>
      <c r="F45" s="25">
        <v>15.7</v>
      </c>
      <c r="G45" s="25">
        <v>16.5</v>
      </c>
      <c r="H45" s="25">
        <v>17.2</v>
      </c>
      <c r="I45" s="36">
        <v>18</v>
      </c>
      <c r="J45" s="20">
        <v>18.5</v>
      </c>
      <c r="K45" s="21">
        <v>19.2</v>
      </c>
      <c r="L45" s="21">
        <v>19.8</v>
      </c>
      <c r="M45" s="21">
        <v>20.5</v>
      </c>
      <c r="N45" s="25">
        <v>21.2</v>
      </c>
      <c r="O45" s="25">
        <v>21.8</v>
      </c>
      <c r="P45" s="25">
        <v>22.5</v>
      </c>
      <c r="Q45" s="25">
        <v>23.3</v>
      </c>
      <c r="R45" s="25"/>
      <c r="S45" s="86"/>
      <c r="T45" s="23" t="s">
        <v>67</v>
      </c>
      <c r="U45" s="46">
        <f>VLOOKUP(A45,Лист1!$B$1:$C$200,2,FALSE)</f>
        <v>1040.75292</v>
      </c>
      <c r="V45" t="str">
        <f>CONCATENATE(D45," ",E45," ",F45," ",G45," ",H45," ",I45," ",J45," ",K45," ",L45," ",M45," ",N45," ",O45," ",P45," ",Q45," ",R45)</f>
        <v>Длина стельки  15,7 16,5 17,2 18 18,5 19,2 19,8 20,5 21,2 21,8 22,5 23,3 </v>
      </c>
      <c r="W45" t="str">
        <f>CONCATENATE("Размеры"," ",E44," ",F44," ",G44," ",H44," ",I44," ",J44," ",K44," ",L44," ",M44," ",N44," ",O44," ",P44," ",Q44,R44)</f>
        <v>Размеры  24 25 26 27 28 29 30 31 32 33 34 35</v>
      </c>
      <c r="X45" t="str">
        <f>CONCATENATE("Цвет"," ",T45," ","Цена по курсу 58 руб"," ",U45,"руб")</f>
        <v>Цвет синий Цена по курсу 58 руб 1040,75292руб</v>
      </c>
    </row>
    <row r="46" spans="1:21" ht="15.75" thickBot="1">
      <c r="A46" s="12"/>
      <c r="B46" s="31"/>
      <c r="C46" s="13"/>
      <c r="D46" s="14" t="s">
        <v>5</v>
      </c>
      <c r="E46" s="14"/>
      <c r="F46" s="34">
        <v>24</v>
      </c>
      <c r="G46" s="34">
        <v>25</v>
      </c>
      <c r="H46" s="34">
        <v>26</v>
      </c>
      <c r="I46" s="34">
        <v>27</v>
      </c>
      <c r="J46" s="15">
        <v>28</v>
      </c>
      <c r="K46" s="16">
        <v>29</v>
      </c>
      <c r="L46" s="16">
        <v>30</v>
      </c>
      <c r="M46" s="16">
        <v>31</v>
      </c>
      <c r="N46" s="16">
        <v>32</v>
      </c>
      <c r="O46" s="16">
        <v>33</v>
      </c>
      <c r="P46" s="16">
        <v>34</v>
      </c>
      <c r="Q46" s="16">
        <v>35</v>
      </c>
      <c r="R46" s="16"/>
      <c r="S46" s="73"/>
      <c r="T46" s="17"/>
      <c r="U46" s="17"/>
    </row>
    <row r="47" spans="1:24" ht="15.75" thickBot="1">
      <c r="A47" s="12">
        <v>523</v>
      </c>
      <c r="B47" s="100" t="s">
        <v>113</v>
      </c>
      <c r="C47" s="13" t="s">
        <v>225</v>
      </c>
      <c r="D47" s="19" t="s">
        <v>7</v>
      </c>
      <c r="E47" s="25"/>
      <c r="F47" s="25"/>
      <c r="G47" s="25"/>
      <c r="H47" s="25"/>
      <c r="I47" s="36"/>
      <c r="J47" s="20"/>
      <c r="K47" s="21"/>
      <c r="L47" s="21"/>
      <c r="M47" s="21"/>
      <c r="N47" s="25"/>
      <c r="O47" s="25"/>
      <c r="P47" s="25"/>
      <c r="Q47" s="25"/>
      <c r="R47" s="25"/>
      <c r="S47" s="86"/>
      <c r="T47" s="23"/>
      <c r="U47" s="46">
        <f>VLOOKUP(A47,Лист1!$B$1:$C$200,2,FALSE)</f>
        <v>1077.2067</v>
      </c>
      <c r="V47" t="str">
        <f>CONCATENATE(D47," ",E47," ",F47," ",G47," ",H47," ",I47," ",J47," ",K47," ",L47," ",M47," ",N47," ",O47," ",P47," ",Q47," ",R47)</f>
        <v>Длина стельки              </v>
      </c>
      <c r="W47" t="str">
        <f>CONCATENATE("Размеры"," ",E46," ",F46," ",G46," ",H46," ",I46," ",J46," ",K46," ",L46," ",M46," ",N46," ",O46," ",P46," ",Q46,R46)</f>
        <v>Размеры  24 25 26 27 28 29 30 31 32 33 34 35</v>
      </c>
      <c r="X47" t="str">
        <f>CONCATENATE("Цвет"," ",T47," ","Цена по курсу 58 руб"," ",U47,"руб")</f>
        <v>Цвет  Цена по курсу 58 руб 1077,2067руб</v>
      </c>
    </row>
    <row r="48" spans="1:21" ht="15.75" thickBot="1">
      <c r="A48" s="12"/>
      <c r="B48" s="31"/>
      <c r="C48" s="13"/>
      <c r="D48" s="14" t="s">
        <v>5</v>
      </c>
      <c r="E48" s="34">
        <v>23</v>
      </c>
      <c r="F48" s="34">
        <v>24</v>
      </c>
      <c r="G48" s="34">
        <v>25</v>
      </c>
      <c r="H48" s="34">
        <v>26</v>
      </c>
      <c r="I48" s="34">
        <v>27</v>
      </c>
      <c r="J48" s="15">
        <v>28</v>
      </c>
      <c r="K48" s="16">
        <v>29</v>
      </c>
      <c r="L48" s="16">
        <v>30</v>
      </c>
      <c r="M48" s="16">
        <v>31</v>
      </c>
      <c r="N48" s="16">
        <v>32</v>
      </c>
      <c r="O48" s="16">
        <v>33</v>
      </c>
      <c r="P48" s="16">
        <v>34</v>
      </c>
      <c r="Q48" s="16">
        <v>35</v>
      </c>
      <c r="R48" s="16"/>
      <c r="S48" s="73"/>
      <c r="T48" s="17"/>
      <c r="U48" s="17"/>
    </row>
    <row r="49" spans="1:24" ht="15.75" thickBot="1">
      <c r="A49" s="12">
        <v>524</v>
      </c>
      <c r="B49" s="100" t="s">
        <v>113</v>
      </c>
      <c r="C49" s="13" t="s">
        <v>226</v>
      </c>
      <c r="D49" s="19" t="s">
        <v>7</v>
      </c>
      <c r="E49" s="25">
        <v>16.5</v>
      </c>
      <c r="F49" s="25">
        <v>17</v>
      </c>
      <c r="G49" s="25">
        <v>17.5</v>
      </c>
      <c r="H49" s="25">
        <v>18</v>
      </c>
      <c r="I49" s="36">
        <v>18.5</v>
      </c>
      <c r="J49" s="20">
        <v>19</v>
      </c>
      <c r="K49" s="21">
        <v>19.5</v>
      </c>
      <c r="L49" s="21">
        <v>20</v>
      </c>
      <c r="M49" s="21">
        <v>20.5</v>
      </c>
      <c r="N49" s="25">
        <v>21</v>
      </c>
      <c r="O49" s="25">
        <v>21.5</v>
      </c>
      <c r="P49" s="25">
        <v>22</v>
      </c>
      <c r="Q49" s="25">
        <v>22.5</v>
      </c>
      <c r="R49" s="25"/>
      <c r="S49" s="86"/>
      <c r="T49" s="23" t="s">
        <v>227</v>
      </c>
      <c r="U49" s="46">
        <f>VLOOKUP(A49,Лист1!$B$1:$C$200,2,FALSE)</f>
        <v>1004.29914</v>
      </c>
      <c r="V49" t="str">
        <f>CONCATENATE(D49," ",E49," ",F49," ",G49," ",H49," ",I49," ",J49," ",K49," ",L49," ",M49," ",N49," ",O49," ",P49," ",Q49," ",R49)</f>
        <v>Длина стельки 16,5 17 17,5 18 18,5 19 19,5 20 20,5 21 21,5 22 22,5 </v>
      </c>
      <c r="W49" t="str">
        <f>CONCATENATE("Размеры"," ",E48," ",F48," ",G48," ",H48," ",I48," ",J48," ",K48," ",L48," ",M48," ",N48," ",O48," ",P48," ",Q48,R48)</f>
        <v>Размеры 23 24 25 26 27 28 29 30 31 32 33 34 35</v>
      </c>
      <c r="X49" t="str">
        <f>CONCATENATE("Цвет"," ",T49," ","Цена по курсу 58 руб"," ",U49,"руб")</f>
        <v>Цвет черный с желтым Цена по курсу 58 руб 1004,29914руб</v>
      </c>
    </row>
    <row r="50" spans="1:21" ht="15.75" thickBot="1">
      <c r="A50" s="12"/>
      <c r="B50" s="31"/>
      <c r="C50" s="13"/>
      <c r="D50" s="14" t="s">
        <v>5</v>
      </c>
      <c r="E50" s="34">
        <v>23</v>
      </c>
      <c r="F50" s="34">
        <v>24</v>
      </c>
      <c r="G50" s="34">
        <v>25</v>
      </c>
      <c r="H50" s="34">
        <v>26</v>
      </c>
      <c r="I50" s="34">
        <v>27</v>
      </c>
      <c r="J50" s="15">
        <v>28</v>
      </c>
      <c r="K50" s="16">
        <v>29</v>
      </c>
      <c r="L50" s="16">
        <v>30</v>
      </c>
      <c r="M50" s="16">
        <v>31</v>
      </c>
      <c r="N50" s="16">
        <v>32</v>
      </c>
      <c r="O50" s="16">
        <v>33</v>
      </c>
      <c r="P50" s="16">
        <v>34</v>
      </c>
      <c r="Q50" s="16">
        <v>35</v>
      </c>
      <c r="R50" s="16"/>
      <c r="S50" s="73"/>
      <c r="T50" s="17"/>
      <c r="U50" s="17"/>
    </row>
    <row r="51" spans="1:24" ht="15.75" thickBot="1">
      <c r="A51" s="12" t="s">
        <v>210</v>
      </c>
      <c r="B51" s="100" t="s">
        <v>113</v>
      </c>
      <c r="C51" s="13" t="s">
        <v>228</v>
      </c>
      <c r="D51" s="19" t="s">
        <v>7</v>
      </c>
      <c r="E51" s="25">
        <v>16.5</v>
      </c>
      <c r="F51" s="25">
        <v>17</v>
      </c>
      <c r="G51" s="25">
        <v>17.5</v>
      </c>
      <c r="H51" s="25">
        <v>18</v>
      </c>
      <c r="I51" s="36">
        <v>18.5</v>
      </c>
      <c r="J51" s="20">
        <v>19</v>
      </c>
      <c r="K51" s="21">
        <v>19.5</v>
      </c>
      <c r="L51" s="21">
        <v>20</v>
      </c>
      <c r="M51" s="21">
        <v>20.5</v>
      </c>
      <c r="N51" s="25">
        <v>21</v>
      </c>
      <c r="O51" s="25">
        <v>21.5</v>
      </c>
      <c r="P51" s="25">
        <v>22</v>
      </c>
      <c r="Q51" s="25">
        <v>22.5</v>
      </c>
      <c r="R51" s="25"/>
      <c r="S51" s="86"/>
      <c r="T51" s="23" t="s">
        <v>227</v>
      </c>
      <c r="U51" s="46">
        <f>VLOOKUP(A51,Лист1!$B$1:$C$200,2,FALSE)</f>
        <v>1072.7717400000001</v>
      </c>
      <c r="V51" t="str">
        <f>CONCATENATE(D51," ",E51," ",F51," ",G51," ",H51," ",I51," ",J51," ",K51," ",L51," ",M51," ",N51," ",O51," ",P51," ",Q51," ",R51)</f>
        <v>Длина стельки 16,5 17 17,5 18 18,5 19 19,5 20 20,5 21 21,5 22 22,5 </v>
      </c>
      <c r="W51" t="str">
        <f>CONCATENATE("Размеры"," ",E50," ",F50," ",G50," ",H50," ",I50," ",J50," ",K50," ",L50," ",M50," ",N50," ",O50," ",P50," ",Q50,R50)</f>
        <v>Размеры 23 24 25 26 27 28 29 30 31 32 33 34 35</v>
      </c>
      <c r="X51" t="str">
        <f>CONCATENATE("Цвет"," ",T51," ","Цена по курсу 58 руб"," ",U51,"руб")</f>
        <v>Цвет черный с желтым Цена по курсу 58 руб 1072,77174руб</v>
      </c>
    </row>
    <row r="52" spans="1:21" ht="15.75" thickBot="1">
      <c r="A52" s="12"/>
      <c r="B52" s="31"/>
      <c r="C52" s="13"/>
      <c r="D52" s="14" t="s">
        <v>5</v>
      </c>
      <c r="E52" s="14"/>
      <c r="F52" s="34">
        <v>24</v>
      </c>
      <c r="G52" s="34">
        <v>25</v>
      </c>
      <c r="H52" s="34">
        <v>26</v>
      </c>
      <c r="I52" s="34">
        <v>27</v>
      </c>
      <c r="J52" s="15">
        <v>28</v>
      </c>
      <c r="K52" s="16">
        <v>29</v>
      </c>
      <c r="L52" s="16">
        <v>30</v>
      </c>
      <c r="M52" s="16">
        <v>31</v>
      </c>
      <c r="N52" s="16">
        <v>32</v>
      </c>
      <c r="O52" s="16">
        <v>33</v>
      </c>
      <c r="P52" s="16">
        <v>34</v>
      </c>
      <c r="Q52" s="16">
        <v>35</v>
      </c>
      <c r="R52" s="16"/>
      <c r="S52" s="73"/>
      <c r="T52" s="17"/>
      <c r="U52" s="17"/>
    </row>
    <row r="53" spans="1:24" ht="15.75" thickBot="1">
      <c r="A53" s="12">
        <v>525</v>
      </c>
      <c r="B53" s="100" t="s">
        <v>113</v>
      </c>
      <c r="C53" s="13" t="s">
        <v>229</v>
      </c>
      <c r="D53" s="19" t="s">
        <v>7</v>
      </c>
      <c r="E53" s="25"/>
      <c r="F53" s="25"/>
      <c r="G53" s="25"/>
      <c r="H53" s="25"/>
      <c r="I53" s="36"/>
      <c r="J53" s="20"/>
      <c r="K53" s="21"/>
      <c r="L53" s="21"/>
      <c r="M53" s="21"/>
      <c r="N53" s="25"/>
      <c r="O53" s="25"/>
      <c r="P53" s="25"/>
      <c r="Q53" s="25"/>
      <c r="R53" s="25"/>
      <c r="S53" s="86"/>
      <c r="T53" s="23" t="s">
        <v>67</v>
      </c>
      <c r="U53" s="46">
        <f>VLOOKUP(A53,Лист1!$B$1:$C$200,2,FALSE)</f>
        <v>1072.7717400000001</v>
      </c>
      <c r="V53" t="str">
        <f>CONCATENATE(D53," ",E53," ",F53," ",G53," ",H53," ",I53," ",J53," ",K53," ",L53," ",M53," ",N53," ",O53," ",P53," ",Q53," ",R53)</f>
        <v>Длина стельки              </v>
      </c>
      <c r="W53" t="str">
        <f>CONCATENATE("Размеры"," ",E52," ",F52," ",G52," ",H52," ",I52," ",J52," ",K52," ",L52," ",M52," ",N52," ",O52," ",P52," ",Q52,R52)</f>
        <v>Размеры  24 25 26 27 28 29 30 31 32 33 34 35</v>
      </c>
      <c r="X53" t="str">
        <f>CONCATENATE("Цвет"," ",T53," ","Цена по курсу 58 руб"," ",U53,"руб")</f>
        <v>Цвет синий Цена по курсу 58 руб 1072,77174руб</v>
      </c>
    </row>
    <row r="54" spans="1:21" ht="15.75" thickBot="1">
      <c r="A54" s="12"/>
      <c r="B54" s="31"/>
      <c r="C54" s="13"/>
      <c r="D54" s="14" t="s">
        <v>5</v>
      </c>
      <c r="E54" s="14"/>
      <c r="F54" s="34">
        <v>24</v>
      </c>
      <c r="G54" s="34">
        <v>25</v>
      </c>
      <c r="H54" s="34">
        <v>26</v>
      </c>
      <c r="I54" s="34">
        <v>27</v>
      </c>
      <c r="J54" s="15">
        <v>28</v>
      </c>
      <c r="K54" s="16">
        <v>29</v>
      </c>
      <c r="L54" s="16">
        <v>30</v>
      </c>
      <c r="M54" s="16">
        <v>31</v>
      </c>
      <c r="N54" s="16">
        <v>32</v>
      </c>
      <c r="O54" s="16">
        <v>33</v>
      </c>
      <c r="P54" s="16">
        <v>34</v>
      </c>
      <c r="Q54" s="16">
        <v>35</v>
      </c>
      <c r="R54" s="16"/>
      <c r="S54" s="73"/>
      <c r="T54" s="17"/>
      <c r="U54" s="17"/>
    </row>
    <row r="55" spans="1:24" ht="15.75" thickBot="1">
      <c r="A55" s="12" t="s">
        <v>211</v>
      </c>
      <c r="B55" s="100" t="s">
        <v>113</v>
      </c>
      <c r="C55" s="13" t="s">
        <v>230</v>
      </c>
      <c r="D55" s="19" t="s">
        <v>7</v>
      </c>
      <c r="E55" s="25"/>
      <c r="F55" s="25"/>
      <c r="G55" s="25"/>
      <c r="H55" s="25"/>
      <c r="I55" s="36"/>
      <c r="J55" s="20"/>
      <c r="K55" s="21"/>
      <c r="L55" s="21"/>
      <c r="M55" s="21"/>
      <c r="N55" s="25"/>
      <c r="O55" s="25"/>
      <c r="P55" s="25"/>
      <c r="Q55" s="25"/>
      <c r="R55" s="25"/>
      <c r="S55" s="86"/>
      <c r="T55" s="23" t="s">
        <v>67</v>
      </c>
      <c r="U55" s="46">
        <f>VLOOKUP(A55,Лист1!$B$1:$C$200,2,FALSE)</f>
        <v>1194.2843400000002</v>
      </c>
      <c r="V55" t="str">
        <f>CONCATENATE(D55," ",E55," ",F55," ",G55," ",H55," ",I55," ",J55," ",K55," ",L55," ",M55," ",N55," ",O55," ",P55," ",Q55," ",R55)</f>
        <v>Длина стельки              </v>
      </c>
      <c r="W55" t="str">
        <f>CONCATENATE("Размеры"," ",E54," ",F54," ",G54," ",H54," ",I54," ",J54," ",K54," ",L54," ",M54," ",N54," ",O54," ",P54," ",Q54,R54)</f>
        <v>Размеры  24 25 26 27 28 29 30 31 32 33 34 35</v>
      </c>
      <c r="X55" t="str">
        <f>CONCATENATE("Цвет"," ",T55," ","Цена по курсу 58 руб"," ",U55,"руб")</f>
        <v>Цвет синий Цена по курсу 58 руб 1194,28434руб</v>
      </c>
    </row>
    <row r="56" spans="1:21" ht="15.75" thickBot="1">
      <c r="A56" s="12"/>
      <c r="B56" s="31"/>
      <c r="C56" s="13"/>
      <c r="D56" s="14" t="s">
        <v>5</v>
      </c>
      <c r="E56" s="34">
        <v>23</v>
      </c>
      <c r="F56" s="34">
        <v>24</v>
      </c>
      <c r="G56" s="34">
        <v>25</v>
      </c>
      <c r="H56" s="15">
        <v>26</v>
      </c>
      <c r="I56" s="16">
        <v>27</v>
      </c>
      <c r="J56" s="16">
        <v>28</v>
      </c>
      <c r="K56" s="16">
        <v>29</v>
      </c>
      <c r="L56" s="16">
        <v>30</v>
      </c>
      <c r="M56" s="16">
        <v>31</v>
      </c>
      <c r="N56" s="16">
        <v>32</v>
      </c>
      <c r="O56" s="16">
        <v>33</v>
      </c>
      <c r="P56" s="16">
        <v>34</v>
      </c>
      <c r="Q56" s="16">
        <v>35</v>
      </c>
      <c r="R56" s="16"/>
      <c r="S56" s="16"/>
      <c r="T56" s="17"/>
      <c r="U56" s="17"/>
    </row>
    <row r="57" spans="1:24" ht="15.75" thickBot="1">
      <c r="A57" s="12">
        <v>534</v>
      </c>
      <c r="B57" s="100" t="s">
        <v>113</v>
      </c>
      <c r="C57" s="13" t="s">
        <v>327</v>
      </c>
      <c r="D57" s="19" t="s">
        <v>7</v>
      </c>
      <c r="E57" s="25">
        <v>16.5</v>
      </c>
      <c r="F57" s="25">
        <v>17</v>
      </c>
      <c r="G57" s="22">
        <v>17.5</v>
      </c>
      <c r="H57" s="20">
        <v>18</v>
      </c>
      <c r="I57" s="21">
        <v>18.5</v>
      </c>
      <c r="J57" s="21">
        <v>19</v>
      </c>
      <c r="K57" s="21">
        <v>19.5</v>
      </c>
      <c r="L57" s="25">
        <v>20</v>
      </c>
      <c r="M57" s="25">
        <v>20.5</v>
      </c>
      <c r="N57" s="25">
        <v>21</v>
      </c>
      <c r="O57" s="25">
        <v>21.5</v>
      </c>
      <c r="P57" s="25">
        <v>22</v>
      </c>
      <c r="Q57" s="25">
        <v>22.5</v>
      </c>
      <c r="R57" s="25"/>
      <c r="S57" s="25"/>
      <c r="T57" s="23" t="s">
        <v>328</v>
      </c>
      <c r="U57" s="46">
        <f>VLOOKUP(A57,Лист1!$B$1:$C$200,2,FALSE)</f>
        <v>902.6541</v>
      </c>
      <c r="V57" t="str">
        <f>CONCATENATE(D57," ",E57," ",F57," ",G57," ",H57," ",I57," ",J57," ",K57," ",L57," ",M57," ",N57," ",O57," ",P57," ",Q57," ",R57)</f>
        <v>Длина стельки 16,5 17 17,5 18 18,5 19 19,5 20 20,5 21 21,5 22 22,5 </v>
      </c>
      <c r="W57" t="str">
        <f>CONCATENATE("Размеры"," ",E56," ",F56," ",G56," ",H56," ",I56," ",J56," ",K56," ",L56," ",M56," ",N56," ",O56," ",P56," ",Q56,R56)</f>
        <v>Размеры 23 24 25 26 27 28 29 30 31 32 33 34 35</v>
      </c>
      <c r="X57" t="str">
        <f>CONCATENATE("Цвет"," ",T57," ","Цена по курсу 58 руб"," ",U57,"руб")</f>
        <v>Цвет Ангри бердс Цена по курсу 58 руб 902,6541руб</v>
      </c>
    </row>
    <row r="58" spans="1:21" ht="15.75" thickBot="1">
      <c r="A58" s="12"/>
      <c r="B58" s="31"/>
      <c r="C58" s="13"/>
      <c r="D58" s="14" t="s">
        <v>5</v>
      </c>
      <c r="E58" s="34">
        <v>23</v>
      </c>
      <c r="F58" s="34">
        <v>24</v>
      </c>
      <c r="G58" s="34">
        <v>25</v>
      </c>
      <c r="H58" s="15">
        <v>26</v>
      </c>
      <c r="I58" s="16">
        <v>27</v>
      </c>
      <c r="J58" s="16">
        <v>28</v>
      </c>
      <c r="K58" s="16">
        <v>29</v>
      </c>
      <c r="L58" s="16">
        <v>30</v>
      </c>
      <c r="M58" s="16">
        <v>31</v>
      </c>
      <c r="N58" s="16">
        <v>32</v>
      </c>
      <c r="O58" s="16">
        <v>33</v>
      </c>
      <c r="P58" s="16">
        <v>34</v>
      </c>
      <c r="Q58" s="16">
        <v>35</v>
      </c>
      <c r="R58" s="16"/>
      <c r="S58" s="16"/>
      <c r="T58" s="17"/>
      <c r="U58" s="17"/>
    </row>
    <row r="59" spans="1:24" ht="15.75" thickBot="1">
      <c r="A59" s="12">
        <v>535</v>
      </c>
      <c r="B59" s="100" t="s">
        <v>113</v>
      </c>
      <c r="C59" s="13" t="s">
        <v>329</v>
      </c>
      <c r="D59" s="19" t="s">
        <v>7</v>
      </c>
      <c r="E59" s="25">
        <v>16.5</v>
      </c>
      <c r="F59" s="25">
        <v>17</v>
      </c>
      <c r="G59" s="22">
        <v>17.5</v>
      </c>
      <c r="H59" s="20">
        <v>18</v>
      </c>
      <c r="I59" s="21">
        <v>18.5</v>
      </c>
      <c r="J59" s="21">
        <v>19</v>
      </c>
      <c r="K59" s="21">
        <v>19.5</v>
      </c>
      <c r="L59" s="25">
        <v>20</v>
      </c>
      <c r="M59" s="25">
        <v>20.5</v>
      </c>
      <c r="N59" s="25">
        <v>21</v>
      </c>
      <c r="O59" s="25">
        <v>21.5</v>
      </c>
      <c r="P59" s="25">
        <v>22</v>
      </c>
      <c r="Q59" s="25">
        <v>22.5</v>
      </c>
      <c r="R59" s="25"/>
      <c r="S59" s="25"/>
      <c r="T59" s="23" t="s">
        <v>328</v>
      </c>
      <c r="U59" s="46">
        <f>VLOOKUP(A59,Лист1!$B$1:$C$200,2,FALSE)</f>
        <v>1125.81174</v>
      </c>
      <c r="V59" t="str">
        <f>CONCATENATE(D59," ",E59," ",F59," ",G59," ",H59," ",I59," ",J59," ",K59," ",L59," ",M59," ",N59," ",O59," ",P59," ",Q59," ",R59)</f>
        <v>Длина стельки 16,5 17 17,5 18 18,5 19 19,5 20 20,5 21 21,5 22 22,5 </v>
      </c>
      <c r="W59" t="str">
        <f>CONCATENATE("Размеры"," ",E58," ",F58," ",G58," ",H58," ",I58," ",J58," ",K58," ",L58," ",M58," ",N58," ",O58," ",P58," ",Q58,R58)</f>
        <v>Размеры 23 24 25 26 27 28 29 30 31 32 33 34 35</v>
      </c>
      <c r="X59" t="str">
        <f>CONCATENATE("Цвет"," ",T59," ","Цена по курсу 58 руб"," ",U59,"руб")</f>
        <v>Цвет Ангри бердс Цена по курсу 58 руб 1125,81174руб</v>
      </c>
    </row>
    <row r="60" spans="1:21" ht="15.75" thickBot="1">
      <c r="A60" s="12"/>
      <c r="B60" s="31"/>
      <c r="C60" s="13"/>
      <c r="D60" s="14" t="s">
        <v>5</v>
      </c>
      <c r="E60" s="34">
        <v>23</v>
      </c>
      <c r="F60" s="34">
        <v>24</v>
      </c>
      <c r="G60" s="34">
        <v>25</v>
      </c>
      <c r="H60" s="34">
        <v>26</v>
      </c>
      <c r="I60" s="34">
        <v>27</v>
      </c>
      <c r="J60" s="15">
        <v>28</v>
      </c>
      <c r="K60" s="16">
        <v>29</v>
      </c>
      <c r="L60" s="16">
        <v>30</v>
      </c>
      <c r="M60" s="16">
        <v>31</v>
      </c>
      <c r="N60" s="16">
        <v>32</v>
      </c>
      <c r="O60" s="16">
        <v>33</v>
      </c>
      <c r="P60" s="16">
        <v>34</v>
      </c>
      <c r="Q60" s="16">
        <v>35</v>
      </c>
      <c r="R60" s="16">
        <v>36</v>
      </c>
      <c r="S60" s="16"/>
      <c r="T60" s="17"/>
      <c r="U60" s="17"/>
    </row>
    <row r="61" spans="1:24" ht="15.75" thickBot="1">
      <c r="A61" s="12">
        <v>539</v>
      </c>
      <c r="B61" s="100" t="s">
        <v>113</v>
      </c>
      <c r="C61" s="13" t="s">
        <v>284</v>
      </c>
      <c r="D61" s="19" t="s">
        <v>7</v>
      </c>
      <c r="E61" s="25">
        <v>14.5</v>
      </c>
      <c r="F61" s="25">
        <v>15.5</v>
      </c>
      <c r="G61" s="25">
        <v>16.5</v>
      </c>
      <c r="H61" s="25">
        <v>17.1</v>
      </c>
      <c r="I61" s="36">
        <v>17.5</v>
      </c>
      <c r="J61" s="20">
        <v>18.3</v>
      </c>
      <c r="K61" s="21">
        <v>19.2</v>
      </c>
      <c r="L61" s="21">
        <v>19.7</v>
      </c>
      <c r="M61" s="21">
        <v>20.3</v>
      </c>
      <c r="N61" s="25">
        <v>21.1</v>
      </c>
      <c r="O61" s="25">
        <v>21.7</v>
      </c>
      <c r="P61" s="25">
        <v>22.5</v>
      </c>
      <c r="Q61" s="25">
        <v>23.3</v>
      </c>
      <c r="R61" s="25">
        <v>24</v>
      </c>
      <c r="S61" s="25"/>
      <c r="T61" s="23" t="s">
        <v>67</v>
      </c>
      <c r="U61" s="46">
        <f>VLOOKUP(A61,Лист1!$B$1:$C$200,2,FALSE)</f>
        <v>919.24032</v>
      </c>
      <c r="V61" t="str">
        <f>CONCATENATE(D61," ",E61," ",F61," ",G61," ",H61," ",I61," ",J61," ",K61," ",L61," ",M61," ",N61," ",O61," ",P61," ",Q61," ",R61)</f>
        <v>Длина стельки 14,5 15,5 16,5 17,1 17,5 18,3 19,2 19,7 20,3 21,1 21,7 22,5 23,3 24</v>
      </c>
      <c r="W61" t="str">
        <f>CONCATENATE("Размеры"," ",E60," ",F60," ",G60," ",H60," ",I60," ",J60," ",K60," ",L60," ",M60," ",N60," ",O60," ",P60," ",Q60,R60)</f>
        <v>Размеры 23 24 25 26 27 28 29 30 31 32 33 34 3536</v>
      </c>
      <c r="X61" t="str">
        <f>CONCATENATE("Цвет"," ",T61," ","Цена по курсу 58 руб"," ",U61,"руб")</f>
        <v>Цвет синий Цена по курсу 58 руб 919,24032руб</v>
      </c>
    </row>
  </sheetData>
  <sheetProtection/>
  <autoFilter ref="A1:U55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3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20.00390625" style="0" customWidth="1"/>
    <col min="3" max="3" width="9.140625" style="45" customWidth="1"/>
    <col min="6" max="6" width="18.57421875" style="0" customWidth="1"/>
  </cols>
  <sheetData>
    <row r="1" spans="1:6" ht="15.75" thickBot="1">
      <c r="A1" t="s">
        <v>113</v>
      </c>
      <c r="B1" s="44">
        <v>1</v>
      </c>
      <c r="C1" s="45">
        <v>835.8892500000001</v>
      </c>
      <c r="F1" s="45"/>
    </row>
    <row r="2" spans="1:6" ht="15.75" thickBot="1">
      <c r="A2" t="s">
        <v>113</v>
      </c>
      <c r="B2" s="44">
        <v>2</v>
      </c>
      <c r="C2" s="45">
        <v>685.78545</v>
      </c>
      <c r="F2" s="45"/>
    </row>
    <row r="3" spans="1:8" ht="15.75" thickBot="1">
      <c r="A3" t="s">
        <v>113</v>
      </c>
      <c r="B3" s="44">
        <v>3</v>
      </c>
      <c r="C3" s="45">
        <v>673.2768000000001</v>
      </c>
      <c r="F3" s="45"/>
      <c r="H3" t="s">
        <v>285</v>
      </c>
    </row>
    <row r="4" spans="1:8" ht="15.75" thickBot="1">
      <c r="A4" t="s">
        <v>113</v>
      </c>
      <c r="B4" s="44">
        <v>4</v>
      </c>
      <c r="C4" s="45">
        <v>658.057918</v>
      </c>
      <c r="F4" s="45" t="s">
        <v>113</v>
      </c>
      <c r="G4">
        <v>14</v>
      </c>
      <c r="H4" s="45">
        <v>612.07424</v>
      </c>
    </row>
    <row r="5" spans="1:8" ht="15.75" thickBot="1">
      <c r="A5" t="s">
        <v>113</v>
      </c>
      <c r="B5" s="44">
        <v>5</v>
      </c>
      <c r="C5" s="45">
        <v>685.78545</v>
      </c>
      <c r="F5" s="45" t="s">
        <v>115</v>
      </c>
      <c r="G5">
        <v>102</v>
      </c>
      <c r="H5" s="45">
        <v>587.060636</v>
      </c>
    </row>
    <row r="6" spans="1:8" ht="15.75" thickBot="1">
      <c r="A6" t="s">
        <v>113</v>
      </c>
      <c r="B6" s="44">
        <v>6</v>
      </c>
      <c r="C6" s="45">
        <v>660.6073</v>
      </c>
      <c r="F6" s="45" t="s">
        <v>115</v>
      </c>
      <c r="G6">
        <v>113</v>
      </c>
      <c r="H6" s="45">
        <v>968.8245000000001</v>
      </c>
    </row>
    <row r="7" spans="1:8" ht="15.75" thickBot="1">
      <c r="A7" t="s">
        <v>113</v>
      </c>
      <c r="B7" s="44">
        <v>7</v>
      </c>
      <c r="C7" s="45">
        <v>897.06552</v>
      </c>
      <c r="F7" s="45" t="s">
        <v>115</v>
      </c>
      <c r="G7">
        <v>114</v>
      </c>
      <c r="H7" s="45">
        <v>1013.4537000000001</v>
      </c>
    </row>
    <row r="8" spans="1:8" ht="15.75" thickBot="1">
      <c r="A8" t="s">
        <v>113</v>
      </c>
      <c r="B8" s="44">
        <v>8</v>
      </c>
      <c r="C8" s="45">
        <v>723.3113999999999</v>
      </c>
      <c r="F8" s="45" t="s">
        <v>116</v>
      </c>
      <c r="G8">
        <v>115</v>
      </c>
      <c r="H8" s="45">
        <v>642.01498</v>
      </c>
    </row>
    <row r="9" spans="1:8" ht="15.75" thickBot="1">
      <c r="A9" t="s">
        <v>113</v>
      </c>
      <c r="B9" s="44">
        <v>9</v>
      </c>
      <c r="C9" s="45">
        <v>530.5888180000001</v>
      </c>
      <c r="F9" s="45" t="s">
        <v>117</v>
      </c>
      <c r="G9">
        <v>130</v>
      </c>
      <c r="H9" s="45">
        <v>1285.08576</v>
      </c>
    </row>
    <row r="10" spans="1:8" ht="15.75" thickBot="1">
      <c r="A10" t="s">
        <v>113</v>
      </c>
      <c r="B10" s="44">
        <v>10</v>
      </c>
      <c r="C10" s="45">
        <v>533.1382</v>
      </c>
      <c r="F10" s="45" t="s">
        <v>117</v>
      </c>
      <c r="G10">
        <v>135</v>
      </c>
      <c r="H10" s="45">
        <v>1079.15388</v>
      </c>
    </row>
    <row r="11" spans="1:8" ht="15.75" thickBot="1">
      <c r="A11" t="s">
        <v>113</v>
      </c>
      <c r="B11" s="44">
        <v>11</v>
      </c>
      <c r="C11" s="45">
        <v>533.1382</v>
      </c>
      <c r="F11" s="45" t="s">
        <v>117</v>
      </c>
      <c r="G11">
        <v>136</v>
      </c>
      <c r="H11" s="45">
        <v>1035.7998</v>
      </c>
    </row>
    <row r="12" spans="1:8" ht="15.75" thickBot="1">
      <c r="A12" t="s">
        <v>113</v>
      </c>
      <c r="B12" s="44">
        <v>12</v>
      </c>
      <c r="C12" s="45">
        <v>760.8373499999999</v>
      </c>
      <c r="F12" s="45" t="s">
        <v>117</v>
      </c>
      <c r="G12">
        <v>137</v>
      </c>
      <c r="H12" s="45">
        <v>547.7617599999999</v>
      </c>
    </row>
    <row r="13" spans="1:8" ht="15.75" thickBot="1">
      <c r="A13" t="s">
        <v>113</v>
      </c>
      <c r="B13" s="44">
        <v>13</v>
      </c>
      <c r="C13" s="45">
        <v>760.8373499999999</v>
      </c>
      <c r="F13" s="45" t="s">
        <v>117</v>
      </c>
      <c r="G13">
        <v>138</v>
      </c>
      <c r="H13" s="45">
        <v>1024.96128</v>
      </c>
    </row>
    <row r="14" spans="1:8" ht="15.75" thickBot="1">
      <c r="A14" t="s">
        <v>113</v>
      </c>
      <c r="B14" s="44">
        <v>14</v>
      </c>
      <c r="C14" s="45">
        <v>686.10112</v>
      </c>
      <c r="F14" s="45" t="s">
        <v>117</v>
      </c>
      <c r="G14">
        <v>139</v>
      </c>
      <c r="H14" s="45">
        <v>1035.7998</v>
      </c>
    </row>
    <row r="15" spans="1:8" ht="15.75" thickBot="1">
      <c r="A15" t="s">
        <v>113</v>
      </c>
      <c r="B15" s="44">
        <v>15</v>
      </c>
      <c r="C15" s="45">
        <v>660.6073</v>
      </c>
      <c r="F15" s="45" t="s">
        <v>185</v>
      </c>
      <c r="G15">
        <v>511</v>
      </c>
      <c r="H15" s="45">
        <v>394.16064</v>
      </c>
    </row>
    <row r="16" spans="1:8" ht="15.75" thickBot="1">
      <c r="A16" t="s">
        <v>113</v>
      </c>
      <c r="B16" s="44">
        <v>16</v>
      </c>
      <c r="C16" s="45">
        <v>698.2941</v>
      </c>
      <c r="F16" s="45" t="s">
        <v>113</v>
      </c>
      <c r="G16">
        <v>26</v>
      </c>
      <c r="H16" s="45">
        <v>984.4978800000001</v>
      </c>
    </row>
    <row r="17" spans="1:8" ht="15.75" thickBot="1">
      <c r="A17" t="s">
        <v>113</v>
      </c>
      <c r="B17" s="44">
        <v>17</v>
      </c>
      <c r="C17" s="45">
        <v>660.6073</v>
      </c>
      <c r="F17" s="45" t="s">
        <v>115</v>
      </c>
      <c r="G17">
        <v>156</v>
      </c>
      <c r="H17" s="45">
        <v>714.98022</v>
      </c>
    </row>
    <row r="18" spans="1:8" ht="15.75" thickBot="1">
      <c r="A18" t="s">
        <v>114</v>
      </c>
      <c r="B18" s="44">
        <v>50</v>
      </c>
      <c r="C18" s="45">
        <v>660.6073</v>
      </c>
      <c r="F18" s="45" t="s">
        <v>250</v>
      </c>
      <c r="G18">
        <v>513</v>
      </c>
      <c r="H18" s="45">
        <v>629.7174</v>
      </c>
    </row>
    <row r="19" spans="1:8" ht="15.75" thickBot="1">
      <c r="A19" t="s">
        <v>114</v>
      </c>
      <c r="B19" s="44">
        <v>51</v>
      </c>
      <c r="C19" s="45">
        <v>660.6073</v>
      </c>
      <c r="F19" s="45" t="s">
        <v>250</v>
      </c>
      <c r="G19">
        <v>514</v>
      </c>
      <c r="H19" s="45">
        <v>640.5559200000001</v>
      </c>
    </row>
    <row r="20" spans="1:8" ht="15.75" thickBot="1">
      <c r="A20" t="s">
        <v>115</v>
      </c>
      <c r="B20" s="12">
        <v>100</v>
      </c>
      <c r="C20" s="45">
        <v>530.5888180000001</v>
      </c>
      <c r="F20" s="45" t="s">
        <v>250</v>
      </c>
      <c r="G20">
        <v>550</v>
      </c>
      <c r="H20" s="45">
        <v>597.20184</v>
      </c>
    </row>
    <row r="21" spans="1:8" ht="15.75" thickBot="1">
      <c r="A21" t="s">
        <v>115</v>
      </c>
      <c r="B21" s="12">
        <v>101</v>
      </c>
      <c r="C21" s="45">
        <v>659.332609</v>
      </c>
      <c r="F21" s="45" t="s">
        <v>250</v>
      </c>
      <c r="G21">
        <v>551</v>
      </c>
      <c r="H21" s="45">
        <v>597.20184</v>
      </c>
    </row>
    <row r="22" spans="1:8" ht="15.75" thickBot="1">
      <c r="A22" t="s">
        <v>115</v>
      </c>
      <c r="B22" s="12">
        <v>102</v>
      </c>
      <c r="C22" s="45">
        <v>658.057918</v>
      </c>
      <c r="F22" s="45" t="s">
        <v>250</v>
      </c>
      <c r="G22">
        <v>552</v>
      </c>
      <c r="H22" s="45">
        <v>738.1026000000002</v>
      </c>
    </row>
    <row r="23" spans="1:8" ht="15.75" thickBot="1">
      <c r="A23" t="s">
        <v>115</v>
      </c>
      <c r="B23" s="12">
        <v>103</v>
      </c>
      <c r="C23" s="45">
        <v>659.332609</v>
      </c>
      <c r="F23" s="45" t="s">
        <v>205</v>
      </c>
      <c r="G23">
        <v>538</v>
      </c>
      <c r="H23" s="45">
        <v>1080.23712</v>
      </c>
    </row>
    <row r="24" spans="1:6" ht="15.75" thickBot="1">
      <c r="A24" t="s">
        <v>115</v>
      </c>
      <c r="B24" s="12">
        <v>104</v>
      </c>
      <c r="C24" s="45">
        <v>673.2768000000001</v>
      </c>
      <c r="F24" s="45"/>
    </row>
    <row r="25" spans="1:6" ht="15.75" thickBot="1">
      <c r="A25" t="s">
        <v>115</v>
      </c>
      <c r="B25" s="12">
        <v>105</v>
      </c>
      <c r="C25" s="45">
        <v>530.5888180000001</v>
      </c>
      <c r="F25" s="45"/>
    </row>
    <row r="26" spans="1:6" ht="15.75" thickBot="1">
      <c r="A26" t="s">
        <v>115</v>
      </c>
      <c r="B26" s="12">
        <v>106</v>
      </c>
      <c r="C26" s="45">
        <v>659.332609</v>
      </c>
      <c r="F26" s="45"/>
    </row>
    <row r="27" spans="1:6" ht="15.75" thickBot="1">
      <c r="A27" t="s">
        <v>115</v>
      </c>
      <c r="B27" s="12">
        <v>107</v>
      </c>
      <c r="C27" s="45">
        <v>673.2768000000001</v>
      </c>
      <c r="F27" s="45"/>
    </row>
    <row r="28" spans="1:6" ht="15.75" thickBot="1">
      <c r="A28" t="s">
        <v>115</v>
      </c>
      <c r="B28" s="12">
        <v>108</v>
      </c>
      <c r="C28" s="45">
        <v>698.2941</v>
      </c>
      <c r="F28" s="45"/>
    </row>
    <row r="29" spans="1:6" ht="15">
      <c r="A29" t="s">
        <v>115</v>
      </c>
      <c r="B29" s="38">
        <v>109</v>
      </c>
      <c r="C29" s="45">
        <v>660.6073</v>
      </c>
      <c r="F29" s="45"/>
    </row>
    <row r="30" spans="1:6" ht="15">
      <c r="A30" t="s">
        <v>115</v>
      </c>
      <c r="B30" s="38">
        <v>110</v>
      </c>
      <c r="C30" s="45">
        <v>660.6073</v>
      </c>
      <c r="F30" s="45"/>
    </row>
    <row r="31" spans="1:6" ht="15">
      <c r="A31" t="s">
        <v>115</v>
      </c>
      <c r="B31" s="38">
        <v>111</v>
      </c>
      <c r="C31" s="45">
        <v>710.8027499999998</v>
      </c>
      <c r="F31" s="45"/>
    </row>
    <row r="32" spans="1:6" ht="15">
      <c r="A32" t="s">
        <v>115</v>
      </c>
      <c r="B32" s="38">
        <v>112</v>
      </c>
      <c r="C32" s="45">
        <v>960.9757500000001</v>
      </c>
      <c r="F32" s="45"/>
    </row>
    <row r="33" spans="1:6" ht="15">
      <c r="A33" t="s">
        <v>115</v>
      </c>
      <c r="B33" s="38">
        <v>113</v>
      </c>
      <c r="C33" s="45">
        <v>1086.06225</v>
      </c>
      <c r="F33" s="45"/>
    </row>
    <row r="34" spans="1:6" ht="15.75" thickBot="1">
      <c r="A34" t="s">
        <v>115</v>
      </c>
      <c r="B34" s="38">
        <v>114</v>
      </c>
      <c r="C34" s="45">
        <v>1136.0968500000001</v>
      </c>
      <c r="F34" s="45"/>
    </row>
    <row r="35" spans="1:6" ht="15.75" thickBot="1">
      <c r="A35" s="199" t="s">
        <v>116</v>
      </c>
      <c r="B35" s="197">
        <v>115</v>
      </c>
      <c r="C35" s="45">
        <v>719.68949</v>
      </c>
      <c r="F35" s="45"/>
    </row>
    <row r="36" spans="1:6" ht="15.75" thickBot="1">
      <c r="A36" t="s">
        <v>116</v>
      </c>
      <c r="B36" s="12">
        <v>116</v>
      </c>
      <c r="C36" s="45">
        <v>603.6926090000001</v>
      </c>
      <c r="F36" s="45"/>
    </row>
    <row r="37" spans="1:6" ht="15.75" thickBot="1">
      <c r="A37" t="s">
        <v>116</v>
      </c>
      <c r="B37" s="12">
        <v>117</v>
      </c>
      <c r="C37" s="45">
        <v>603.6926090000001</v>
      </c>
      <c r="F37" s="45"/>
    </row>
    <row r="38" spans="1:6" ht="15.75" thickBot="1">
      <c r="A38" t="s">
        <v>116</v>
      </c>
      <c r="B38" s="12">
        <v>118</v>
      </c>
      <c r="C38" s="45">
        <v>603.6926090000001</v>
      </c>
      <c r="F38" s="45"/>
    </row>
    <row r="39" spans="1:6" ht="15.75" thickBot="1">
      <c r="A39" t="s">
        <v>116</v>
      </c>
      <c r="B39" s="12">
        <v>119</v>
      </c>
      <c r="C39" s="45">
        <v>603.6926090000001</v>
      </c>
      <c r="F39" s="45"/>
    </row>
    <row r="40" spans="1:6" ht="15.75" thickBot="1">
      <c r="A40" t="s">
        <v>116</v>
      </c>
      <c r="B40" s="12">
        <v>120</v>
      </c>
      <c r="C40" s="45">
        <v>603.6926090000001</v>
      </c>
      <c r="F40" s="45"/>
    </row>
    <row r="41" spans="1:6" ht="15.75" thickBot="1">
      <c r="A41" t="s">
        <v>116</v>
      </c>
      <c r="B41" s="12">
        <v>121</v>
      </c>
      <c r="C41" s="45">
        <v>616.4395189999999</v>
      </c>
      <c r="F41" s="45"/>
    </row>
    <row r="42" spans="1:6" ht="15.75" thickBot="1">
      <c r="A42" t="s">
        <v>116</v>
      </c>
      <c r="B42" s="12">
        <v>122</v>
      </c>
      <c r="C42" s="45">
        <v>646.3947575</v>
      </c>
      <c r="F42" s="45"/>
    </row>
    <row r="43" spans="1:6" ht="15.75" thickBot="1">
      <c r="A43" t="s">
        <v>116</v>
      </c>
      <c r="B43" s="12">
        <v>123</v>
      </c>
      <c r="C43" s="45">
        <v>616.4395189999999</v>
      </c>
      <c r="F43" s="45"/>
    </row>
    <row r="44" spans="1:6" ht="15.75" thickBot="1">
      <c r="A44" t="s">
        <v>116</v>
      </c>
      <c r="B44" s="12">
        <v>124</v>
      </c>
      <c r="C44" s="45">
        <v>616.4395189999999</v>
      </c>
      <c r="F44" s="45"/>
    </row>
    <row r="45" spans="1:6" ht="15.75" thickBot="1">
      <c r="A45" t="s">
        <v>116</v>
      </c>
      <c r="B45" s="12">
        <v>125</v>
      </c>
      <c r="C45" s="45">
        <v>616.4395189999999</v>
      </c>
      <c r="F45" s="45"/>
    </row>
    <row r="46" spans="1:6" ht="15.75" thickBot="1">
      <c r="A46" t="s">
        <v>116</v>
      </c>
      <c r="B46" s="12">
        <v>126</v>
      </c>
      <c r="C46" s="45">
        <v>599.8685360000001</v>
      </c>
      <c r="F46" s="45"/>
    </row>
    <row r="47" spans="1:6" ht="15.75" thickBot="1">
      <c r="A47" t="s">
        <v>116</v>
      </c>
      <c r="B47" s="12">
        <v>127</v>
      </c>
      <c r="C47" s="45">
        <v>599.8685360000001</v>
      </c>
      <c r="F47" s="45"/>
    </row>
    <row r="48" spans="1:6" ht="15.75" thickBot="1">
      <c r="A48" t="s">
        <v>116</v>
      </c>
      <c r="B48" s="12">
        <v>128</v>
      </c>
      <c r="C48" s="45">
        <v>604.9673</v>
      </c>
      <c r="F48" s="45"/>
    </row>
    <row r="49" spans="1:6" ht="15.75" thickBot="1">
      <c r="A49" t="s">
        <v>116</v>
      </c>
      <c r="B49" s="12">
        <v>129</v>
      </c>
      <c r="C49" s="45">
        <v>436.7080880000001</v>
      </c>
      <c r="F49" s="45"/>
    </row>
    <row r="50" spans="1:6" ht="15.75" thickBot="1">
      <c r="A50" t="s">
        <v>116</v>
      </c>
      <c r="B50" s="12">
        <v>147</v>
      </c>
      <c r="C50" s="45">
        <v>706.23735</v>
      </c>
      <c r="F50" s="45"/>
    </row>
    <row r="51" spans="1:6" ht="15.75" thickBot="1">
      <c r="A51" t="s">
        <v>117</v>
      </c>
      <c r="B51" s="12">
        <v>130</v>
      </c>
      <c r="C51" s="45">
        <v>1440.59088</v>
      </c>
      <c r="F51" s="45"/>
    </row>
    <row r="52" spans="1:6" ht="15.75" thickBot="1">
      <c r="A52" t="s">
        <v>117</v>
      </c>
      <c r="B52" s="12">
        <v>131</v>
      </c>
      <c r="C52" s="45">
        <v>1161.1119</v>
      </c>
      <c r="F52" s="45"/>
    </row>
    <row r="53" spans="1:6" ht="15.75" thickBot="1">
      <c r="A53" t="s">
        <v>117</v>
      </c>
      <c r="B53" s="12">
        <v>132</v>
      </c>
      <c r="C53" s="45">
        <v>1173.2631599999997</v>
      </c>
      <c r="F53" s="45"/>
    </row>
    <row r="54" spans="1:6" ht="15.75" thickBot="1">
      <c r="A54" t="s">
        <v>117</v>
      </c>
      <c r="B54" s="12">
        <v>133</v>
      </c>
      <c r="C54" s="45">
        <v>1161.1119</v>
      </c>
      <c r="F54" s="45"/>
    </row>
    <row r="55" spans="1:6" ht="15.75" thickBot="1">
      <c r="A55" t="s">
        <v>117</v>
      </c>
      <c r="B55" s="12">
        <v>134</v>
      </c>
      <c r="C55" s="45">
        <v>1136.80938</v>
      </c>
      <c r="F55" s="45"/>
    </row>
    <row r="56" spans="1:6" ht="15.75" thickBot="1">
      <c r="A56" t="s">
        <v>117</v>
      </c>
      <c r="B56" s="12">
        <v>135</v>
      </c>
      <c r="C56" s="45">
        <v>1209.71694</v>
      </c>
      <c r="F56" s="45"/>
    </row>
    <row r="57" spans="1:6" ht="15.75" thickBot="1">
      <c r="A57" t="s">
        <v>117</v>
      </c>
      <c r="B57" s="12">
        <v>136</v>
      </c>
      <c r="C57" s="45">
        <v>1161.1119</v>
      </c>
      <c r="F57" s="45"/>
    </row>
    <row r="58" spans="1:6" ht="15.75" thickBot="1">
      <c r="A58" t="s">
        <v>117</v>
      </c>
      <c r="B58" s="12">
        <v>137</v>
      </c>
      <c r="C58" s="45">
        <v>613.9608800000001</v>
      </c>
      <c r="F58" s="45"/>
    </row>
    <row r="59" spans="1:6" ht="15.75" thickBot="1">
      <c r="A59" t="s">
        <v>117</v>
      </c>
      <c r="B59" s="12">
        <v>138</v>
      </c>
      <c r="C59" s="45">
        <v>1148.96064</v>
      </c>
      <c r="F59" s="45"/>
    </row>
    <row r="60" spans="1:6" ht="15.75" thickBot="1">
      <c r="A60" t="s">
        <v>117</v>
      </c>
      <c r="B60" s="12">
        <v>139</v>
      </c>
      <c r="C60" s="45">
        <v>1161.1119</v>
      </c>
      <c r="F60" s="45"/>
    </row>
    <row r="61" spans="1:6" ht="15.75" thickBot="1">
      <c r="A61" t="s">
        <v>117</v>
      </c>
      <c r="B61" s="12">
        <v>140</v>
      </c>
      <c r="C61" s="45">
        <v>1209.71694</v>
      </c>
      <c r="F61" s="45"/>
    </row>
    <row r="62" spans="1:6" ht="15.75" thickBot="1">
      <c r="A62" t="s">
        <v>117</v>
      </c>
      <c r="B62" s="12">
        <v>141</v>
      </c>
      <c r="C62" s="45">
        <v>966.69174</v>
      </c>
      <c r="F62" s="45"/>
    </row>
    <row r="63" spans="1:6" ht="15.75" thickBot="1">
      <c r="A63" t="s">
        <v>117</v>
      </c>
      <c r="B63" s="12">
        <v>142</v>
      </c>
      <c r="C63" s="45">
        <v>1209.71694</v>
      </c>
      <c r="F63" s="45"/>
    </row>
    <row r="64" spans="1:6" ht="15.75" thickBot="1">
      <c r="A64" t="s">
        <v>117</v>
      </c>
      <c r="B64" s="12">
        <v>143</v>
      </c>
      <c r="C64" s="45">
        <v>1209.71694</v>
      </c>
      <c r="F64" s="45"/>
    </row>
    <row r="65" spans="1:6" ht="15.75" thickBot="1">
      <c r="A65" t="s">
        <v>114</v>
      </c>
      <c r="B65" s="12">
        <v>144</v>
      </c>
      <c r="C65" s="45">
        <v>474.948818</v>
      </c>
      <c r="F65" s="45"/>
    </row>
    <row r="66" spans="1:6" ht="15.75" thickBot="1">
      <c r="A66" t="s">
        <v>114</v>
      </c>
      <c r="B66" s="12">
        <v>145</v>
      </c>
      <c r="C66" s="45">
        <v>436.7080880000001</v>
      </c>
      <c r="F66" s="45"/>
    </row>
    <row r="67" spans="1:6" ht="15.75" thickBot="1">
      <c r="A67" t="s">
        <v>114</v>
      </c>
      <c r="B67" s="197">
        <v>146</v>
      </c>
      <c r="C67" s="45">
        <v>706.23735</v>
      </c>
      <c r="F67" s="45"/>
    </row>
    <row r="68" spans="1:6" ht="15.75" thickBot="1">
      <c r="A68" t="s">
        <v>114</v>
      </c>
      <c r="B68" s="12">
        <v>148</v>
      </c>
      <c r="C68" s="45">
        <v>717.495135</v>
      </c>
      <c r="F68" s="45"/>
    </row>
    <row r="69" spans="1:6" ht="15.75" thickBot="1">
      <c r="A69" t="s">
        <v>116</v>
      </c>
      <c r="B69" s="12">
        <v>147</v>
      </c>
      <c r="C69" s="45">
        <v>706.23735</v>
      </c>
      <c r="F69" s="45"/>
    </row>
    <row r="70" spans="1:6" ht="15.75" thickBot="1">
      <c r="A70" t="s">
        <v>116</v>
      </c>
      <c r="B70" s="12">
        <v>149</v>
      </c>
      <c r="C70" s="45">
        <v>831.32385</v>
      </c>
      <c r="F70" s="45"/>
    </row>
    <row r="71" spans="1:6" ht="15.75" thickBot="1">
      <c r="A71" t="s">
        <v>113</v>
      </c>
      <c r="B71" s="12">
        <v>150</v>
      </c>
      <c r="C71" s="45">
        <v>835.8892500000001</v>
      </c>
      <c r="F71" s="45"/>
    </row>
    <row r="72" spans="1:6" ht="15.75" thickBot="1">
      <c r="A72" t="s">
        <v>113</v>
      </c>
      <c r="B72" s="12">
        <v>151</v>
      </c>
      <c r="C72" s="45">
        <v>798.3633</v>
      </c>
      <c r="F72" s="45"/>
    </row>
    <row r="73" spans="1:6" ht="15.75" thickBot="1">
      <c r="A73" t="s">
        <v>113</v>
      </c>
      <c r="B73" s="12">
        <v>152</v>
      </c>
      <c r="C73" s="45">
        <v>1048.5363</v>
      </c>
      <c r="F73" s="45"/>
    </row>
    <row r="74" spans="1:6" ht="15.75" thickBot="1">
      <c r="A74" t="s">
        <v>115</v>
      </c>
      <c r="B74" s="12">
        <v>153</v>
      </c>
      <c r="C74" s="45">
        <v>885.9238499999999</v>
      </c>
      <c r="F74" s="45"/>
    </row>
    <row r="75" spans="1:6" ht="15.75" thickBot="1">
      <c r="A75" t="s">
        <v>185</v>
      </c>
      <c r="B75" s="52">
        <v>510</v>
      </c>
      <c r="C75" s="45">
        <v>417.57779999999997</v>
      </c>
      <c r="F75" s="45"/>
    </row>
    <row r="76" spans="1:6" ht="15.75" thickBot="1">
      <c r="A76" t="s">
        <v>185</v>
      </c>
      <c r="B76" s="52">
        <v>511</v>
      </c>
      <c r="C76" s="45">
        <v>441.88032</v>
      </c>
      <c r="F76" s="45"/>
    </row>
    <row r="77" spans="1:6" ht="15.75" thickBot="1">
      <c r="A77" t="s">
        <v>185</v>
      </c>
      <c r="B77" s="81">
        <v>512</v>
      </c>
      <c r="C77" s="45">
        <v>368.97276</v>
      </c>
      <c r="F77" s="45"/>
    </row>
    <row r="78" spans="1:6" ht="15.75" thickBot="1">
      <c r="A78" t="s">
        <v>186</v>
      </c>
      <c r="B78" s="12">
        <v>500</v>
      </c>
      <c r="C78" s="45">
        <v>475.05276</v>
      </c>
      <c r="F78" s="45"/>
    </row>
    <row r="79" spans="1:6" ht="15.75" thickBot="1">
      <c r="A79" t="s">
        <v>186</v>
      </c>
      <c r="B79" s="12">
        <v>501</v>
      </c>
      <c r="C79" s="45">
        <v>499.35528</v>
      </c>
      <c r="F79" s="45"/>
    </row>
    <row r="80" spans="1:6" ht="15.75" thickBot="1">
      <c r="A80" t="s">
        <v>186</v>
      </c>
      <c r="B80" s="12">
        <v>502</v>
      </c>
      <c r="C80" s="45">
        <v>499.35528</v>
      </c>
      <c r="F80" s="45"/>
    </row>
    <row r="81" spans="1:6" ht="15.75" thickBot="1">
      <c r="A81" t="s">
        <v>186</v>
      </c>
      <c r="B81" s="12">
        <v>503</v>
      </c>
      <c r="C81" s="45">
        <v>547.96032</v>
      </c>
      <c r="F81" s="45"/>
    </row>
    <row r="82" spans="1:6" ht="15.75" thickBot="1">
      <c r="A82" t="s">
        <v>186</v>
      </c>
      <c r="B82" s="197">
        <v>504</v>
      </c>
      <c r="C82" s="45">
        <v>499.35528</v>
      </c>
      <c r="F82" s="45"/>
    </row>
    <row r="83" spans="1:6" ht="15.75" thickBot="1">
      <c r="A83" t="s">
        <v>186</v>
      </c>
      <c r="B83" s="12">
        <v>505</v>
      </c>
      <c r="C83" s="45">
        <v>456.82587</v>
      </c>
      <c r="F83" s="45"/>
    </row>
    <row r="84" spans="1:6" ht="15.75" thickBot="1">
      <c r="A84" t="s">
        <v>113</v>
      </c>
      <c r="B84" s="12">
        <v>18</v>
      </c>
      <c r="C84" s="45">
        <v>520.67127</v>
      </c>
      <c r="F84" s="45"/>
    </row>
    <row r="85" spans="1:6" ht="15.75" thickBot="1">
      <c r="A85" t="s">
        <v>113</v>
      </c>
      <c r="B85" s="12">
        <v>19</v>
      </c>
      <c r="C85" s="45">
        <v>648.2595</v>
      </c>
      <c r="F85" s="45"/>
    </row>
    <row r="86" spans="1:6" ht="15.75" thickBot="1">
      <c r="A86" t="s">
        <v>113</v>
      </c>
      <c r="B86" s="12">
        <v>20</v>
      </c>
      <c r="C86" s="45">
        <v>398.0865</v>
      </c>
      <c r="F86" s="45"/>
    </row>
    <row r="87" spans="1:6" ht="15.75" thickBot="1">
      <c r="A87" t="s">
        <v>113</v>
      </c>
      <c r="B87" s="12">
        <v>21</v>
      </c>
      <c r="C87" s="45">
        <v>648.2595</v>
      </c>
      <c r="F87" s="45"/>
    </row>
    <row r="88" spans="1:6" ht="15.75" thickBot="1">
      <c r="A88" t="s">
        <v>113</v>
      </c>
      <c r="B88" s="12">
        <v>22</v>
      </c>
      <c r="C88" s="45">
        <v>982.1243400000001</v>
      </c>
      <c r="F88" s="45"/>
    </row>
    <row r="89" spans="1:6" ht="15.75" thickBot="1">
      <c r="A89" t="s">
        <v>113</v>
      </c>
      <c r="B89" s="12">
        <v>23</v>
      </c>
      <c r="C89" s="45">
        <v>982.1243400000001</v>
      </c>
      <c r="F89" s="45"/>
    </row>
    <row r="90" spans="1:6" ht="15.75" thickBot="1">
      <c r="A90" t="s">
        <v>113</v>
      </c>
      <c r="B90" s="12">
        <v>24</v>
      </c>
      <c r="C90" s="45">
        <v>994.2755999999999</v>
      </c>
      <c r="F90" s="45"/>
    </row>
    <row r="91" spans="1:6" ht="15.75" thickBot="1">
      <c r="A91" t="s">
        <v>113</v>
      </c>
      <c r="B91" s="12">
        <v>25</v>
      </c>
      <c r="C91" s="45">
        <v>994.2755999999999</v>
      </c>
      <c r="F91" s="45"/>
    </row>
    <row r="92" spans="1:6" ht="15.75" thickBot="1">
      <c r="A92" t="s">
        <v>113</v>
      </c>
      <c r="B92" s="12">
        <v>26</v>
      </c>
      <c r="C92" s="45">
        <v>1103.63694</v>
      </c>
      <c r="F92" s="45"/>
    </row>
    <row r="93" spans="1:6" ht="15.75" thickBot="1">
      <c r="A93" t="s">
        <v>113</v>
      </c>
      <c r="B93" s="12">
        <v>27</v>
      </c>
      <c r="C93" s="45">
        <v>994.2755999999999</v>
      </c>
      <c r="F93" s="45"/>
    </row>
    <row r="94" spans="1:6" ht="15.75" thickBot="1">
      <c r="A94" t="s">
        <v>113</v>
      </c>
      <c r="B94" s="12">
        <v>28</v>
      </c>
      <c r="C94" s="45">
        <v>929.0843400000001</v>
      </c>
      <c r="F94" s="45"/>
    </row>
    <row r="95" spans="1:6" ht="15.75" thickBot="1">
      <c r="A95" t="s">
        <v>113</v>
      </c>
      <c r="B95" s="12">
        <v>29</v>
      </c>
      <c r="C95" s="45">
        <v>941.2356</v>
      </c>
      <c r="F95" s="45"/>
    </row>
    <row r="96" spans="1:6" ht="15.75" thickBot="1">
      <c r="A96" t="s">
        <v>113</v>
      </c>
      <c r="B96" s="12">
        <v>30</v>
      </c>
      <c r="C96" s="45">
        <v>941.2356</v>
      </c>
      <c r="F96" s="45"/>
    </row>
    <row r="97" spans="1:6" ht="15.75" thickBot="1">
      <c r="A97" t="s">
        <v>113</v>
      </c>
      <c r="B97" s="12">
        <v>31</v>
      </c>
      <c r="C97" s="45">
        <v>929.0843400000001</v>
      </c>
      <c r="F97" s="45"/>
    </row>
    <row r="98" spans="1:6" ht="15.75" thickBot="1">
      <c r="A98" t="s">
        <v>113</v>
      </c>
      <c r="B98" s="12">
        <v>32</v>
      </c>
      <c r="C98" s="45">
        <v>1103.63694</v>
      </c>
      <c r="F98" s="45"/>
    </row>
    <row r="99" spans="1:6" ht="15.75" thickBot="1">
      <c r="A99" t="s">
        <v>113</v>
      </c>
      <c r="B99" s="12">
        <v>33</v>
      </c>
      <c r="C99" s="45">
        <v>994.2755999999999</v>
      </c>
      <c r="F99" s="45"/>
    </row>
    <row r="100" spans="1:6" ht="15">
      <c r="A100" s="100" t="s">
        <v>205</v>
      </c>
      <c r="B100" s="200">
        <v>515</v>
      </c>
      <c r="C100" s="45">
        <v>1004.29914</v>
      </c>
      <c r="F100" s="45"/>
    </row>
    <row r="101" spans="1:6" ht="15">
      <c r="A101" s="100" t="s">
        <v>205</v>
      </c>
      <c r="B101" s="200">
        <v>516</v>
      </c>
      <c r="C101" s="45">
        <v>1004.29914</v>
      </c>
      <c r="F101" s="45"/>
    </row>
    <row r="102" spans="1:6" ht="15">
      <c r="A102" s="100" t="s">
        <v>205</v>
      </c>
      <c r="B102" s="200">
        <v>517</v>
      </c>
      <c r="C102" s="45">
        <v>776.70654</v>
      </c>
      <c r="F102" s="45"/>
    </row>
    <row r="103" spans="1:6" ht="15">
      <c r="A103" s="100" t="s">
        <v>205</v>
      </c>
      <c r="B103" s="200">
        <v>520</v>
      </c>
      <c r="C103" s="45">
        <v>1077.2067</v>
      </c>
      <c r="F103" s="45"/>
    </row>
    <row r="104" spans="1:6" ht="15">
      <c r="A104" s="100" t="s">
        <v>205</v>
      </c>
      <c r="B104" s="200" t="s">
        <v>206</v>
      </c>
      <c r="C104" s="45">
        <v>1247.3243400000001</v>
      </c>
      <c r="F104" s="45"/>
    </row>
    <row r="105" spans="1:6" ht="15">
      <c r="A105" s="100" t="s">
        <v>205</v>
      </c>
      <c r="B105" s="200">
        <v>526</v>
      </c>
      <c r="C105" s="45">
        <v>992.14788</v>
      </c>
      <c r="F105" s="45"/>
    </row>
    <row r="106" spans="1:6" ht="15">
      <c r="A106" s="100" t="s">
        <v>205</v>
      </c>
      <c r="B106" s="200">
        <v>527</v>
      </c>
      <c r="C106" s="45">
        <v>1077.2067</v>
      </c>
      <c r="F106" s="45"/>
    </row>
    <row r="107" spans="1:6" ht="15">
      <c r="A107" s="100" t="s">
        <v>205</v>
      </c>
      <c r="B107" s="200">
        <v>528</v>
      </c>
      <c r="C107" s="45">
        <v>1016.4504</v>
      </c>
      <c r="F107" s="45"/>
    </row>
    <row r="108" spans="1:6" ht="15">
      <c r="A108" s="100" t="s">
        <v>205</v>
      </c>
      <c r="B108" s="200">
        <v>529</v>
      </c>
      <c r="C108" s="45">
        <v>1259.4756</v>
      </c>
      <c r="F108" s="45"/>
    </row>
    <row r="109" spans="1:6" ht="15">
      <c r="A109" s="100" t="s">
        <v>205</v>
      </c>
      <c r="B109" s="200">
        <v>530</v>
      </c>
      <c r="C109" s="45">
        <v>1162.2655200000002</v>
      </c>
      <c r="F109" s="45"/>
    </row>
    <row r="110" spans="1:6" ht="15">
      <c r="A110" s="100" t="s">
        <v>205</v>
      </c>
      <c r="B110" s="200">
        <v>531</v>
      </c>
      <c r="C110" s="45">
        <v>1040.75292</v>
      </c>
      <c r="F110" s="45"/>
    </row>
    <row r="111" spans="1:6" ht="15">
      <c r="A111" s="100" t="s">
        <v>205</v>
      </c>
      <c r="B111" s="200">
        <v>532</v>
      </c>
      <c r="C111" s="45">
        <v>1040.75292</v>
      </c>
      <c r="F111" s="45"/>
    </row>
    <row r="112" spans="1:6" ht="15">
      <c r="A112" s="100" t="s">
        <v>205</v>
      </c>
      <c r="B112" s="200" t="s">
        <v>207</v>
      </c>
      <c r="C112" s="45">
        <v>1162.2655200000002</v>
      </c>
      <c r="F112" s="45"/>
    </row>
    <row r="113" spans="1:6" ht="15">
      <c r="A113" s="100" t="s">
        <v>208</v>
      </c>
      <c r="B113" s="200">
        <v>518</v>
      </c>
      <c r="C113" s="45">
        <v>1004.29914</v>
      </c>
      <c r="F113" s="45"/>
    </row>
    <row r="114" spans="1:6" ht="15">
      <c r="A114" s="100" t="s">
        <v>208</v>
      </c>
      <c r="B114" s="200">
        <v>519</v>
      </c>
      <c r="C114" s="45">
        <v>1141.2443400000002</v>
      </c>
      <c r="F114" s="45"/>
    </row>
    <row r="115" spans="1:6" ht="15">
      <c r="A115" s="100" t="s">
        <v>208</v>
      </c>
      <c r="B115" s="200">
        <v>521</v>
      </c>
      <c r="C115" s="45">
        <v>1077.2067</v>
      </c>
      <c r="F115" s="45"/>
    </row>
    <row r="116" spans="1:6" ht="15">
      <c r="A116" s="100" t="s">
        <v>208</v>
      </c>
      <c r="B116" s="200" t="s">
        <v>209</v>
      </c>
      <c r="C116" s="45">
        <v>1194.2843400000002</v>
      </c>
      <c r="F116" s="45"/>
    </row>
    <row r="117" spans="1:6" ht="15">
      <c r="A117" s="100" t="s">
        <v>208</v>
      </c>
      <c r="B117" s="200">
        <v>522</v>
      </c>
      <c r="C117" s="45">
        <v>1040.75292</v>
      </c>
      <c r="F117" s="45"/>
    </row>
    <row r="118" spans="1:6" ht="15">
      <c r="A118" s="100" t="s">
        <v>208</v>
      </c>
      <c r="B118" s="200">
        <v>523</v>
      </c>
      <c r="C118" s="45">
        <v>1077.2067</v>
      </c>
      <c r="F118" s="45"/>
    </row>
    <row r="119" spans="1:6" ht="15">
      <c r="A119" s="100" t="s">
        <v>208</v>
      </c>
      <c r="B119" s="200">
        <v>524</v>
      </c>
      <c r="C119" s="45">
        <v>1004.29914</v>
      </c>
      <c r="F119" s="45"/>
    </row>
    <row r="120" spans="1:6" ht="15">
      <c r="A120" s="100" t="s">
        <v>208</v>
      </c>
      <c r="B120" s="200" t="s">
        <v>210</v>
      </c>
      <c r="C120" s="45">
        <v>1072.7717400000001</v>
      </c>
      <c r="F120" s="45"/>
    </row>
    <row r="121" spans="1:6" ht="15">
      <c r="A121" s="100" t="s">
        <v>208</v>
      </c>
      <c r="B121" s="200">
        <v>525</v>
      </c>
      <c r="C121" s="45">
        <v>1072.7717400000001</v>
      </c>
      <c r="F121" s="45"/>
    </row>
    <row r="122" spans="1:6" ht="15">
      <c r="A122" s="100" t="s">
        <v>208</v>
      </c>
      <c r="B122" s="200" t="s">
        <v>211</v>
      </c>
      <c r="C122" s="45">
        <v>1194.2843400000002</v>
      </c>
      <c r="F122" s="45"/>
    </row>
    <row r="123" spans="1:6" ht="15">
      <c r="A123" s="143" t="s">
        <v>113</v>
      </c>
      <c r="B123" s="191">
        <v>153</v>
      </c>
      <c r="C123" s="45">
        <v>1832.71254</v>
      </c>
      <c r="F123" s="45"/>
    </row>
    <row r="124" spans="1:6" ht="15">
      <c r="A124" s="143" t="s">
        <v>113</v>
      </c>
      <c r="B124" s="191">
        <v>158</v>
      </c>
      <c r="C124" s="45">
        <v>1415.1347400000002</v>
      </c>
      <c r="F124" s="45"/>
    </row>
    <row r="125" spans="1:6" ht="15">
      <c r="A125" s="143" t="s">
        <v>113</v>
      </c>
      <c r="B125" s="191">
        <v>159</v>
      </c>
      <c r="C125" s="45">
        <v>1346.6621400000001</v>
      </c>
      <c r="F125" s="45"/>
    </row>
    <row r="126" spans="1:6" ht="15">
      <c r="A126" s="143" t="s">
        <v>113</v>
      </c>
      <c r="B126" s="191">
        <v>160</v>
      </c>
      <c r="C126" s="45">
        <v>1468.1747400000002</v>
      </c>
      <c r="F126" s="45"/>
    </row>
    <row r="127" spans="1:6" ht="15">
      <c r="A127" s="143" t="s">
        <v>113</v>
      </c>
      <c r="B127" s="191">
        <v>161</v>
      </c>
      <c r="C127" s="45">
        <v>1346.6621400000001</v>
      </c>
      <c r="F127" s="45"/>
    </row>
    <row r="128" spans="1:6" ht="15">
      <c r="A128" s="143" t="s">
        <v>113</v>
      </c>
      <c r="B128" s="191">
        <v>162</v>
      </c>
      <c r="C128" s="45">
        <v>1468.1747400000002</v>
      </c>
      <c r="F128" s="45"/>
    </row>
    <row r="129" spans="1:6" ht="15">
      <c r="A129" t="s">
        <v>115</v>
      </c>
      <c r="B129" s="191">
        <v>156</v>
      </c>
      <c r="C129" s="45">
        <v>807.57174</v>
      </c>
      <c r="F129" s="45"/>
    </row>
    <row r="130" spans="1:6" ht="15">
      <c r="A130" t="s">
        <v>115</v>
      </c>
      <c r="B130" s="191">
        <v>157</v>
      </c>
      <c r="C130" s="45">
        <v>1415.1347400000002</v>
      </c>
      <c r="F130" s="45"/>
    </row>
    <row r="131" spans="1:6" ht="15">
      <c r="A131" s="111" t="s">
        <v>247</v>
      </c>
      <c r="B131" s="196">
        <v>154</v>
      </c>
      <c r="C131" s="45">
        <v>1415.1347400000002</v>
      </c>
      <c r="F131" s="45"/>
    </row>
    <row r="132" spans="1:6" ht="15.75" thickBot="1">
      <c r="A132" s="111" t="s">
        <v>247</v>
      </c>
      <c r="B132" s="196">
        <v>155</v>
      </c>
      <c r="C132" s="45">
        <v>1415.1347400000002</v>
      </c>
      <c r="F132" s="45"/>
    </row>
    <row r="133" spans="1:6" ht="15.75" thickBot="1">
      <c r="A133" s="111" t="s">
        <v>249</v>
      </c>
      <c r="B133" s="12">
        <v>165</v>
      </c>
      <c r="C133" s="45">
        <v>1225.14954</v>
      </c>
      <c r="F133" s="45"/>
    </row>
    <row r="134" spans="1:6" ht="15.75" thickBot="1">
      <c r="A134" s="111" t="s">
        <v>249</v>
      </c>
      <c r="B134" s="12">
        <v>166</v>
      </c>
      <c r="C134" s="45">
        <v>1589.68734</v>
      </c>
      <c r="F134" s="45"/>
    </row>
    <row r="135" spans="1:6" ht="15.75" thickBot="1">
      <c r="A135" s="111" t="s">
        <v>250</v>
      </c>
      <c r="B135" s="201">
        <v>513</v>
      </c>
      <c r="C135" s="45">
        <v>705.9267</v>
      </c>
      <c r="F135" s="45"/>
    </row>
    <row r="136" spans="1:6" ht="15.75" thickBot="1">
      <c r="A136" s="111" t="s">
        <v>250</v>
      </c>
      <c r="B136" s="201">
        <v>514</v>
      </c>
      <c r="C136" s="45">
        <v>718.0779600000001</v>
      </c>
      <c r="F136" s="45"/>
    </row>
    <row r="137" spans="1:6" ht="15.75" thickBot="1">
      <c r="A137" s="111" t="s">
        <v>250</v>
      </c>
      <c r="B137" s="201">
        <v>550</v>
      </c>
      <c r="C137" s="45">
        <v>669.47292</v>
      </c>
      <c r="F137" s="45"/>
    </row>
    <row r="138" spans="1:6" ht="15.75" thickBot="1">
      <c r="A138" s="111" t="s">
        <v>250</v>
      </c>
      <c r="B138" s="201">
        <v>551</v>
      </c>
      <c r="C138" s="45">
        <v>669.47292</v>
      </c>
      <c r="F138" s="45"/>
    </row>
    <row r="139" spans="1:6" ht="15">
      <c r="A139" s="111" t="s">
        <v>250</v>
      </c>
      <c r="B139" s="201">
        <v>552</v>
      </c>
      <c r="C139" s="45">
        <v>827.4393</v>
      </c>
      <c r="F139" s="45"/>
    </row>
    <row r="140" spans="1:6" ht="15.75" thickBot="1">
      <c r="A140" s="111" t="s">
        <v>186</v>
      </c>
      <c r="B140" s="202">
        <v>506</v>
      </c>
      <c r="C140" s="45">
        <v>620.86788</v>
      </c>
      <c r="F140" s="45"/>
    </row>
    <row r="141" spans="1:6" ht="15.75" thickBot="1">
      <c r="A141" s="100" t="s">
        <v>205</v>
      </c>
      <c r="B141" s="197">
        <v>536</v>
      </c>
      <c r="C141" s="45">
        <v>1113.66048</v>
      </c>
      <c r="F141" s="45"/>
    </row>
    <row r="142" spans="1:6" ht="15.75" thickBot="1">
      <c r="A142" s="100" t="s">
        <v>205</v>
      </c>
      <c r="B142" s="197">
        <v>537</v>
      </c>
      <c r="C142" s="45">
        <v>1004.29914</v>
      </c>
      <c r="F142" s="45"/>
    </row>
    <row r="143" spans="1:6" ht="15.75" thickBot="1">
      <c r="A143" s="100" t="s">
        <v>205</v>
      </c>
      <c r="B143" s="197">
        <v>538</v>
      </c>
      <c r="C143" s="45">
        <v>1210.87056</v>
      </c>
      <c r="F143" s="45"/>
    </row>
    <row r="144" spans="1:6" ht="15.75" thickBot="1">
      <c r="A144" s="100" t="s">
        <v>208</v>
      </c>
      <c r="B144" s="197">
        <v>540</v>
      </c>
      <c r="C144" s="45">
        <v>1113.66048</v>
      </c>
      <c r="F144" s="45"/>
    </row>
    <row r="145" spans="1:6" ht="15.75" thickBot="1">
      <c r="A145" s="100" t="s">
        <v>208</v>
      </c>
      <c r="B145" s="197">
        <v>539</v>
      </c>
      <c r="C145" s="45">
        <v>919.24032</v>
      </c>
      <c r="F145" s="45"/>
    </row>
    <row r="146" spans="1:3" ht="15.75" thickBot="1">
      <c r="A146" s="111" t="s">
        <v>247</v>
      </c>
      <c r="B146" s="203">
        <v>170</v>
      </c>
      <c r="C146" s="45">
        <v>1335.3870000000002</v>
      </c>
    </row>
    <row r="147" spans="1:3" ht="15.75" thickBot="1">
      <c r="A147" s="111" t="s">
        <v>247</v>
      </c>
      <c r="B147" s="203">
        <v>171</v>
      </c>
      <c r="C147" s="45">
        <v>1335.3870000000002</v>
      </c>
    </row>
    <row r="148" spans="1:3" ht="15.75" thickBot="1">
      <c r="A148" s="111" t="s">
        <v>247</v>
      </c>
      <c r="B148" s="203">
        <v>172</v>
      </c>
      <c r="C148" s="45">
        <v>1335.3870000000002</v>
      </c>
    </row>
    <row r="149" spans="1:3" ht="15.75" thickBot="1">
      <c r="A149" s="111" t="s">
        <v>247</v>
      </c>
      <c r="B149" s="203">
        <v>173</v>
      </c>
      <c r="C149" s="45">
        <v>1454.517</v>
      </c>
    </row>
    <row r="150" spans="1:3" ht="15.75" thickBot="1">
      <c r="A150" s="111" t="s">
        <v>247</v>
      </c>
      <c r="B150" s="203">
        <v>174</v>
      </c>
      <c r="C150" s="45">
        <v>1335.3870000000002</v>
      </c>
    </row>
    <row r="151" spans="1:3" ht="15.75" thickBot="1">
      <c r="A151" s="111" t="s">
        <v>247</v>
      </c>
      <c r="B151" s="203">
        <v>175</v>
      </c>
      <c r="C151" s="45">
        <v>1335.3870000000002</v>
      </c>
    </row>
    <row r="152" spans="1:3" ht="15.75" thickBot="1">
      <c r="A152" s="111" t="s">
        <v>247</v>
      </c>
      <c r="B152" s="203">
        <v>176</v>
      </c>
      <c r="C152" s="45">
        <v>1454.517</v>
      </c>
    </row>
    <row r="153" spans="1:3" ht="15.75" thickBot="1">
      <c r="A153" s="111" t="s">
        <v>247</v>
      </c>
      <c r="B153" s="203">
        <v>177</v>
      </c>
      <c r="C153" s="45">
        <v>1335.3870000000002</v>
      </c>
    </row>
    <row r="154" spans="1:3" ht="15.75" thickBot="1">
      <c r="A154" s="111" t="s">
        <v>247</v>
      </c>
      <c r="B154" s="203">
        <v>180</v>
      </c>
      <c r="C154" s="45">
        <v>977.9970000000001</v>
      </c>
    </row>
    <row r="155" spans="1:3" ht="15.75" thickBot="1">
      <c r="A155" s="111" t="s">
        <v>247</v>
      </c>
      <c r="B155" s="203">
        <v>182</v>
      </c>
      <c r="C155" s="45">
        <v>1049.475</v>
      </c>
    </row>
    <row r="156" spans="1:3" ht="15.75" thickBot="1">
      <c r="A156" s="111" t="s">
        <v>247</v>
      </c>
      <c r="B156" s="203">
        <v>184</v>
      </c>
      <c r="C156" s="45">
        <v>1097.127</v>
      </c>
    </row>
    <row r="157" spans="1:3" ht="15.75" thickBot="1">
      <c r="A157" s="111" t="s">
        <v>247</v>
      </c>
      <c r="B157" s="203">
        <v>186</v>
      </c>
      <c r="C157" s="45">
        <v>620.607</v>
      </c>
    </row>
    <row r="158" spans="1:3" ht="15.75" thickBot="1">
      <c r="A158" s="111" t="s">
        <v>247</v>
      </c>
      <c r="B158" s="203">
        <v>178</v>
      </c>
      <c r="C158" s="45">
        <v>1335.3870000000002</v>
      </c>
    </row>
    <row r="159" spans="1:3" ht="15.75" thickBot="1">
      <c r="A159" s="111" t="s">
        <v>247</v>
      </c>
      <c r="B159" s="203">
        <v>179</v>
      </c>
      <c r="C159" s="45">
        <v>1335.3870000000002</v>
      </c>
    </row>
    <row r="160" spans="1:3" ht="15.75" thickBot="1">
      <c r="A160" s="111" t="s">
        <v>247</v>
      </c>
      <c r="B160" s="203">
        <v>183</v>
      </c>
      <c r="C160" s="45">
        <v>1097.127</v>
      </c>
    </row>
    <row r="161" spans="1:3" ht="15.75" thickBot="1">
      <c r="A161" s="111" t="s">
        <v>247</v>
      </c>
      <c r="B161" s="203">
        <v>185</v>
      </c>
      <c r="C161" s="45">
        <v>1335.3870000000002</v>
      </c>
    </row>
    <row r="162" spans="1:3" ht="15.75" thickBot="1">
      <c r="A162" s="111" t="s">
        <v>247</v>
      </c>
      <c r="B162" s="203">
        <v>190</v>
      </c>
      <c r="C162" s="45">
        <v>1049.475</v>
      </c>
    </row>
    <row r="163" spans="1:3" ht="15.75" thickBot="1">
      <c r="A163" s="111" t="s">
        <v>247</v>
      </c>
      <c r="B163" s="203">
        <v>191</v>
      </c>
      <c r="C163" s="45">
        <v>1335.3870000000002</v>
      </c>
    </row>
    <row r="164" spans="1:3" ht="15">
      <c r="A164" s="143" t="s">
        <v>113</v>
      </c>
      <c r="B164" s="166">
        <v>188</v>
      </c>
      <c r="C164" s="45">
        <v>1220.605</v>
      </c>
    </row>
    <row r="165" spans="1:3" ht="15">
      <c r="A165" s="143" t="s">
        <v>113</v>
      </c>
      <c r="B165" s="166">
        <v>189</v>
      </c>
      <c r="C165" s="45">
        <v>1613.7340000000002</v>
      </c>
    </row>
    <row r="166" spans="1:3" ht="15">
      <c r="A166" s="143" t="s">
        <v>113</v>
      </c>
      <c r="B166" s="166">
        <v>192</v>
      </c>
      <c r="C166" s="45">
        <v>1308.344</v>
      </c>
    </row>
    <row r="167" spans="1:3" ht="15">
      <c r="A167" t="s">
        <v>115</v>
      </c>
      <c r="B167" s="166">
        <v>193</v>
      </c>
      <c r="C167" s="45">
        <v>1081.997</v>
      </c>
    </row>
    <row r="168" spans="1:3" ht="15">
      <c r="A168" s="100" t="s">
        <v>208</v>
      </c>
      <c r="B168" s="204">
        <v>534</v>
      </c>
      <c r="C168" s="141">
        <v>902.6541</v>
      </c>
    </row>
    <row r="169" spans="1:3" ht="15">
      <c r="A169" s="100" t="s">
        <v>208</v>
      </c>
      <c r="B169" s="142">
        <v>535</v>
      </c>
      <c r="C169" s="141">
        <v>1125.81174</v>
      </c>
    </row>
    <row r="170" spans="1:3" ht="15.75" thickBot="1">
      <c r="A170" s="111" t="s">
        <v>330</v>
      </c>
      <c r="B170" s="142">
        <v>52</v>
      </c>
      <c r="C170" s="45">
        <v>235.3089</v>
      </c>
    </row>
    <row r="171" spans="1:3" ht="15.75" thickBot="1">
      <c r="A171" s="143" t="s">
        <v>113</v>
      </c>
      <c r="B171" s="144">
        <v>226</v>
      </c>
      <c r="C171" s="45">
        <v>1854.88734</v>
      </c>
    </row>
    <row r="172" spans="1:3" ht="15.75" thickBot="1">
      <c r="A172" s="143" t="s">
        <v>113</v>
      </c>
      <c r="B172" s="145">
        <v>227</v>
      </c>
      <c r="C172" s="45">
        <v>1563.2571</v>
      </c>
    </row>
    <row r="173" spans="1:3" ht="15.75" thickBot="1">
      <c r="A173" s="143" t="s">
        <v>113</v>
      </c>
      <c r="B173" s="145">
        <v>228</v>
      </c>
      <c r="C173" s="45">
        <v>1709.0722200000002</v>
      </c>
    </row>
    <row r="174" spans="1:3" ht="15.75" thickBot="1">
      <c r="A174" s="143" t="s">
        <v>113</v>
      </c>
      <c r="B174" s="145">
        <v>229</v>
      </c>
      <c r="C174" s="45">
        <v>1162.2655200000002</v>
      </c>
    </row>
    <row r="175" spans="1:3" ht="15.75" thickBot="1">
      <c r="A175" s="111" t="s">
        <v>115</v>
      </c>
      <c r="B175" s="146">
        <v>217</v>
      </c>
      <c r="C175" s="45">
        <v>1313.4896999999999</v>
      </c>
    </row>
    <row r="176" spans="1:3" ht="15.75" thickBot="1">
      <c r="A176" s="111" t="s">
        <v>331</v>
      </c>
      <c r="B176" s="147">
        <v>195</v>
      </c>
      <c r="C176" s="45">
        <v>1832.71254</v>
      </c>
    </row>
    <row r="177" spans="1:3" ht="15.75" thickBot="1">
      <c r="A177" s="111" t="s">
        <v>331</v>
      </c>
      <c r="B177" s="147">
        <v>196</v>
      </c>
      <c r="C177" s="45">
        <v>1443.8722200000002</v>
      </c>
    </row>
    <row r="178" spans="1:3" ht="15.75" thickBot="1">
      <c r="A178" s="111" t="s">
        <v>331</v>
      </c>
      <c r="B178" s="147">
        <v>197</v>
      </c>
      <c r="C178" s="45">
        <v>1298.0571</v>
      </c>
    </row>
    <row r="179" spans="1:3" ht="15.75" thickBot="1">
      <c r="A179" s="111" t="s">
        <v>331</v>
      </c>
      <c r="B179" s="147">
        <v>198</v>
      </c>
      <c r="C179" s="45">
        <v>1419.5697</v>
      </c>
    </row>
    <row r="180" spans="1:3" ht="15.75" thickBot="1">
      <c r="A180" s="111" t="s">
        <v>331</v>
      </c>
      <c r="B180" s="147">
        <v>200</v>
      </c>
      <c r="C180" s="45">
        <v>1383.1159200000002</v>
      </c>
    </row>
    <row r="181" spans="1:3" ht="15.75" thickBot="1">
      <c r="A181" s="111" t="s">
        <v>331</v>
      </c>
      <c r="B181" s="145">
        <v>202</v>
      </c>
      <c r="C181" s="45">
        <v>1784.1075</v>
      </c>
    </row>
    <row r="182" spans="1:3" ht="15.75" thickBot="1">
      <c r="A182" s="111" t="s">
        <v>331</v>
      </c>
      <c r="B182" s="145">
        <v>203</v>
      </c>
      <c r="C182" s="45">
        <v>1346.6621400000001</v>
      </c>
    </row>
    <row r="183" spans="1:3" ht="15.75" thickBot="1">
      <c r="A183" s="111" t="s">
        <v>331</v>
      </c>
      <c r="B183" s="145">
        <v>204</v>
      </c>
      <c r="C183" s="45">
        <v>1346.6621400000001</v>
      </c>
    </row>
    <row r="184" spans="1:3" ht="15.75" thickBot="1">
      <c r="A184" s="111" t="s">
        <v>331</v>
      </c>
      <c r="B184" s="145">
        <v>205</v>
      </c>
      <c r="C184" s="45">
        <v>1443.8722200000002</v>
      </c>
    </row>
    <row r="185" spans="1:3" ht="15.75" thickBot="1">
      <c r="A185" s="111" t="s">
        <v>331</v>
      </c>
      <c r="B185" s="144">
        <v>206</v>
      </c>
      <c r="C185" s="45">
        <v>1245.0171</v>
      </c>
    </row>
    <row r="186" spans="1:3" ht="15.75" thickBot="1">
      <c r="A186" s="111" t="s">
        <v>331</v>
      </c>
      <c r="B186" s="144">
        <v>216</v>
      </c>
      <c r="C186" s="45">
        <v>1472.6097</v>
      </c>
    </row>
    <row r="187" spans="1:3" ht="15.75" thickBot="1">
      <c r="A187" s="111" t="s">
        <v>331</v>
      </c>
      <c r="B187" s="144">
        <v>220</v>
      </c>
      <c r="C187" s="45">
        <v>1594.1223</v>
      </c>
    </row>
    <row r="188" spans="1:3" ht="15.75" thickBot="1">
      <c r="A188" s="111" t="s">
        <v>331</v>
      </c>
      <c r="B188" s="145">
        <v>222</v>
      </c>
      <c r="C188" s="45">
        <v>1448.3071799999998</v>
      </c>
    </row>
    <row r="189" spans="1:3" ht="15.75" thickBot="1">
      <c r="A189" s="111" t="s">
        <v>331</v>
      </c>
      <c r="B189" s="144">
        <v>223</v>
      </c>
      <c r="C189" s="45">
        <v>1035.16434</v>
      </c>
    </row>
    <row r="190" spans="1:3" ht="15.75" thickBot="1">
      <c r="A190" s="111" t="s">
        <v>331</v>
      </c>
      <c r="B190" s="144">
        <v>224</v>
      </c>
      <c r="C190" s="45">
        <v>1594.1223</v>
      </c>
    </row>
    <row r="191" spans="1:3" ht="15.75" thickBot="1">
      <c r="A191" s="111" t="s">
        <v>331</v>
      </c>
      <c r="B191" s="144">
        <v>225</v>
      </c>
      <c r="C191" s="45">
        <v>1715.6349</v>
      </c>
    </row>
    <row r="192" spans="1:3" ht="15.75" thickBot="1">
      <c r="A192" s="111" t="s">
        <v>332</v>
      </c>
      <c r="B192" s="144">
        <v>199</v>
      </c>
      <c r="C192" s="45">
        <v>1419.5697</v>
      </c>
    </row>
    <row r="193" spans="1:3" ht="15.75" thickBot="1">
      <c r="A193" s="111" t="s">
        <v>332</v>
      </c>
      <c r="B193" s="145">
        <v>201</v>
      </c>
      <c r="C193" s="45">
        <v>1383.1159200000002</v>
      </c>
    </row>
    <row r="194" spans="1:3" ht="15.75" thickBot="1">
      <c r="A194" s="111" t="s">
        <v>332</v>
      </c>
      <c r="B194" s="144">
        <v>207</v>
      </c>
      <c r="C194" s="45">
        <v>1245.0171</v>
      </c>
    </row>
    <row r="195" spans="1:3" ht="15.75" thickBot="1">
      <c r="A195" s="111" t="s">
        <v>332</v>
      </c>
      <c r="B195" s="145">
        <v>208</v>
      </c>
      <c r="C195" s="45">
        <v>1087.05072</v>
      </c>
    </row>
    <row r="196" spans="1:3" ht="15.75" thickBot="1">
      <c r="A196" s="111" t="s">
        <v>332</v>
      </c>
      <c r="B196" s="145">
        <v>217</v>
      </c>
      <c r="C196" s="45">
        <v>1313.4896999999999</v>
      </c>
    </row>
    <row r="197" spans="1:3" ht="15.75" thickBot="1">
      <c r="A197" s="111" t="s">
        <v>332</v>
      </c>
      <c r="B197" s="145">
        <v>219</v>
      </c>
      <c r="C197" s="45">
        <v>1541.0823</v>
      </c>
    </row>
    <row r="198" spans="1:3" ht="15.75" thickBot="1">
      <c r="A198" s="111" t="s">
        <v>332</v>
      </c>
      <c r="B198" s="145">
        <v>221</v>
      </c>
      <c r="C198" s="45">
        <v>1395.2671799999998</v>
      </c>
    </row>
    <row r="199" spans="1:3" ht="15.75" thickBot="1">
      <c r="A199" s="111" t="s">
        <v>332</v>
      </c>
      <c r="B199" s="144">
        <v>209</v>
      </c>
      <c r="C199" s="45">
        <v>948.9519</v>
      </c>
    </row>
    <row r="200" spans="1:3" ht="15.75" thickBot="1">
      <c r="A200" s="111" t="s">
        <v>332</v>
      </c>
      <c r="B200" s="145">
        <v>210</v>
      </c>
      <c r="C200" s="45">
        <v>948.9519</v>
      </c>
    </row>
    <row r="201" spans="1:3" ht="15.75" thickBot="1">
      <c r="A201" s="111" t="s">
        <v>332</v>
      </c>
      <c r="B201" s="144">
        <v>211</v>
      </c>
      <c r="C201" s="45">
        <v>948.9519</v>
      </c>
    </row>
    <row r="202" spans="1:3" ht="15.75" thickBot="1">
      <c r="A202" s="111" t="s">
        <v>332</v>
      </c>
      <c r="B202" s="145">
        <v>212</v>
      </c>
      <c r="C202" s="45">
        <v>948.9519</v>
      </c>
    </row>
    <row r="203" spans="1:3" ht="15.75" thickBot="1">
      <c r="A203" s="111" t="s">
        <v>332</v>
      </c>
      <c r="B203" s="145">
        <v>213</v>
      </c>
      <c r="C203" s="45">
        <v>948.9519</v>
      </c>
    </row>
    <row r="204" spans="1:3" ht="15.75" thickBot="1">
      <c r="A204" s="111" t="s">
        <v>332</v>
      </c>
      <c r="B204" s="145">
        <v>214</v>
      </c>
      <c r="C204" s="45">
        <v>1119.06954</v>
      </c>
    </row>
    <row r="205" spans="1:3" ht="15.75" thickBot="1">
      <c r="A205" s="111" t="s">
        <v>332</v>
      </c>
      <c r="B205" s="145">
        <v>215</v>
      </c>
      <c r="C205" s="45">
        <v>1419.5697</v>
      </c>
    </row>
    <row r="206" spans="1:3" ht="15.75" thickBot="1">
      <c r="A206" s="111" t="s">
        <v>407</v>
      </c>
      <c r="B206" s="159">
        <v>230</v>
      </c>
      <c r="C206" s="45">
        <v>1248.3881999999999</v>
      </c>
    </row>
    <row r="207" spans="1:3" ht="15.75" thickBot="1">
      <c r="A207" s="111" t="s">
        <v>407</v>
      </c>
      <c r="B207" s="160">
        <v>233</v>
      </c>
      <c r="C207" s="45">
        <v>1345.59828</v>
      </c>
    </row>
    <row r="208" spans="1:3" ht="15.75" thickBot="1">
      <c r="A208" s="111" t="s">
        <v>407</v>
      </c>
      <c r="B208" s="159">
        <v>235</v>
      </c>
      <c r="C208" s="45">
        <v>1479.26214</v>
      </c>
    </row>
    <row r="209" spans="1:3" ht="15.75" thickBot="1">
      <c r="A209" s="111" t="s">
        <v>407</v>
      </c>
      <c r="B209" s="159">
        <v>236</v>
      </c>
      <c r="C209" s="45">
        <v>1345.59828</v>
      </c>
    </row>
    <row r="210" spans="1:3" ht="15.75" thickBot="1">
      <c r="A210" s="111" t="s">
        <v>408</v>
      </c>
      <c r="B210" s="160">
        <v>234</v>
      </c>
      <c r="C210" s="45">
        <v>1345.59828</v>
      </c>
    </row>
    <row r="211" spans="1:3" ht="15.75" thickBot="1">
      <c r="A211" s="111" t="s">
        <v>408</v>
      </c>
      <c r="B211" s="159">
        <v>239</v>
      </c>
      <c r="C211" s="45">
        <v>1126.8756</v>
      </c>
    </row>
    <row r="212" spans="1:3" ht="15.75" thickBot="1">
      <c r="A212" s="111" t="s">
        <v>408</v>
      </c>
      <c r="B212" s="159">
        <v>240</v>
      </c>
      <c r="C212" s="45">
        <v>1248.3881999999999</v>
      </c>
    </row>
    <row r="213" spans="1:3" ht="15.75" thickBot="1">
      <c r="A213" s="111" t="s">
        <v>409</v>
      </c>
      <c r="B213" s="159">
        <v>231</v>
      </c>
      <c r="C213" s="45">
        <v>1102.57308</v>
      </c>
    </row>
    <row r="214" spans="1:3" ht="15.75" thickBot="1">
      <c r="A214" s="111" t="s">
        <v>409</v>
      </c>
      <c r="B214" s="12">
        <v>232</v>
      </c>
      <c r="C214" s="45">
        <v>1345.59828</v>
      </c>
    </row>
    <row r="215" spans="1:3" ht="15.75" thickBot="1">
      <c r="A215" s="111" t="s">
        <v>409</v>
      </c>
      <c r="B215" s="159">
        <v>237</v>
      </c>
      <c r="C215" s="45">
        <v>1345.59828</v>
      </c>
    </row>
    <row r="216" spans="1:3" ht="15.75" thickBot="1">
      <c r="A216" s="111" t="s">
        <v>409</v>
      </c>
      <c r="B216" s="159">
        <v>238</v>
      </c>
      <c r="C216" s="45">
        <v>1588.62348</v>
      </c>
    </row>
    <row r="217" spans="1:3" ht="15.75" thickBot="1">
      <c r="A217" s="111" t="s">
        <v>408</v>
      </c>
      <c r="B217" s="161">
        <v>239</v>
      </c>
      <c r="C217" s="45">
        <v>1126.8756</v>
      </c>
    </row>
    <row r="218" spans="1:3" ht="15.75" thickBot="1">
      <c r="A218" s="111" t="s">
        <v>408</v>
      </c>
      <c r="B218" s="161">
        <v>240</v>
      </c>
      <c r="C218" s="45">
        <v>1248.3881999999999</v>
      </c>
    </row>
    <row r="219" spans="1:3" ht="15.75" thickBot="1">
      <c r="A219" s="111" t="s">
        <v>408</v>
      </c>
      <c r="B219" s="161">
        <v>241</v>
      </c>
      <c r="C219" s="45">
        <v>1345.59828</v>
      </c>
    </row>
    <row r="220" spans="1:3" ht="15.75" thickBot="1">
      <c r="A220" s="111" t="s">
        <v>408</v>
      </c>
      <c r="B220" s="161">
        <v>244</v>
      </c>
      <c r="C220" s="45">
        <v>1710.13608</v>
      </c>
    </row>
    <row r="221" spans="1:3" ht="15.75" thickBot="1">
      <c r="A221" s="111" t="s">
        <v>408</v>
      </c>
      <c r="B221" s="161">
        <v>245</v>
      </c>
      <c r="C221" s="45">
        <v>1430.6571000000001</v>
      </c>
    </row>
    <row r="222" spans="1:3" ht="15.75" thickBot="1">
      <c r="A222" s="111" t="s">
        <v>408</v>
      </c>
      <c r="B222" s="161">
        <v>246</v>
      </c>
      <c r="C222" s="45">
        <v>1479.26214</v>
      </c>
    </row>
    <row r="223" spans="1:3" ht="15">
      <c r="A223" s="111" t="s">
        <v>407</v>
      </c>
      <c r="B223" s="162">
        <v>243</v>
      </c>
      <c r="C223" s="45">
        <v>1588.62348</v>
      </c>
    </row>
    <row r="224" spans="1:3" ht="15">
      <c r="A224" s="111" t="s">
        <v>409</v>
      </c>
      <c r="B224" s="162">
        <v>242</v>
      </c>
      <c r="C224" s="45">
        <v>1588.62348</v>
      </c>
    </row>
    <row r="225" spans="1:3" ht="15">
      <c r="A225" s="172" t="s">
        <v>332</v>
      </c>
      <c r="B225" s="173">
        <v>247</v>
      </c>
      <c r="C225" s="45">
        <v>824.11308</v>
      </c>
    </row>
    <row r="226" spans="1:3" ht="15">
      <c r="A226" s="172" t="s">
        <v>332</v>
      </c>
      <c r="B226" s="173">
        <v>248</v>
      </c>
      <c r="C226" s="45">
        <v>726.903</v>
      </c>
    </row>
    <row r="227" spans="1:3" ht="15">
      <c r="A227" s="172" t="s">
        <v>332</v>
      </c>
      <c r="B227" s="173">
        <v>249</v>
      </c>
      <c r="C227" s="45">
        <v>1152.1971</v>
      </c>
    </row>
    <row r="228" spans="1:3" ht="15">
      <c r="A228" s="172" t="s">
        <v>332</v>
      </c>
      <c r="B228" s="173">
        <v>250</v>
      </c>
      <c r="C228" s="45">
        <v>824.11308</v>
      </c>
    </row>
    <row r="229" spans="1:3" ht="15">
      <c r="A229" s="172" t="s">
        <v>332</v>
      </c>
      <c r="B229" s="173">
        <v>251</v>
      </c>
      <c r="C229" s="45">
        <v>787.6593</v>
      </c>
    </row>
    <row r="230" spans="1:3" ht="15">
      <c r="A230" s="172" t="s">
        <v>332</v>
      </c>
      <c r="B230" s="173">
        <v>252</v>
      </c>
      <c r="C230" s="45">
        <v>787.6593</v>
      </c>
    </row>
    <row r="231" spans="1:3" ht="15">
      <c r="A231" s="111" t="s">
        <v>408</v>
      </c>
      <c r="B231" s="173">
        <v>253</v>
      </c>
      <c r="C231" s="45">
        <v>1187.6319</v>
      </c>
    </row>
    <row r="232" spans="1:3" ht="15">
      <c r="A232" s="111" t="s">
        <v>409</v>
      </c>
      <c r="B232" s="173">
        <v>254</v>
      </c>
      <c r="C232" s="45">
        <v>1187.6319</v>
      </c>
    </row>
    <row r="233" spans="1:3" ht="15">
      <c r="A233" s="172" t="s">
        <v>332</v>
      </c>
      <c r="B233" s="173">
        <v>255</v>
      </c>
      <c r="C233" s="45">
        <v>702.60048</v>
      </c>
    </row>
    <row r="234" spans="1:3" ht="15">
      <c r="A234" s="172" t="s">
        <v>332</v>
      </c>
      <c r="B234" s="173">
        <v>256</v>
      </c>
      <c r="C234" s="45">
        <v>848.4155999999999</v>
      </c>
    </row>
    <row r="235" spans="1:3" ht="15">
      <c r="A235" s="172" t="s">
        <v>332</v>
      </c>
      <c r="B235" s="173">
        <v>257</v>
      </c>
      <c r="C235" s="45">
        <v>824.11308</v>
      </c>
    </row>
    <row r="236" spans="1:3" ht="15">
      <c r="A236" s="111" t="s">
        <v>409</v>
      </c>
      <c r="B236" s="173">
        <v>258</v>
      </c>
      <c r="C236" s="45">
        <v>2366.30412</v>
      </c>
    </row>
    <row r="237" spans="1:3" ht="15">
      <c r="A237" s="172" t="s">
        <v>440</v>
      </c>
      <c r="B237" s="173">
        <v>259</v>
      </c>
      <c r="C237" s="45">
        <v>702.60048</v>
      </c>
    </row>
    <row r="238" spans="1:3" ht="15">
      <c r="A238" s="172" t="s">
        <v>440</v>
      </c>
      <c r="B238" s="173">
        <v>260</v>
      </c>
      <c r="C238" s="45">
        <v>848.4155999999999</v>
      </c>
    </row>
    <row r="239" spans="1:3" ht="15">
      <c r="A239" s="172" t="s">
        <v>440</v>
      </c>
      <c r="B239" s="173">
        <v>261</v>
      </c>
      <c r="C239" s="45">
        <v>824.11308</v>
      </c>
    </row>
    <row r="240" spans="1:3" ht="15">
      <c r="A240" s="172" t="s">
        <v>440</v>
      </c>
      <c r="B240" s="173">
        <v>262</v>
      </c>
      <c r="C240" s="45">
        <v>909.1719</v>
      </c>
    </row>
    <row r="241" spans="1:3" ht="15.75" thickBot="1">
      <c r="A241" s="111" t="s">
        <v>408</v>
      </c>
      <c r="B241" s="173">
        <v>263</v>
      </c>
      <c r="C241" s="45">
        <v>2366.30412</v>
      </c>
    </row>
    <row r="242" spans="1:3" ht="15.75" thickBot="1">
      <c r="A242" s="187" t="s">
        <v>407</v>
      </c>
      <c r="B242" s="171">
        <v>274</v>
      </c>
      <c r="C242" s="45">
        <v>1710.13608</v>
      </c>
    </row>
    <row r="243" spans="1:3" ht="15.75" thickBot="1">
      <c r="A243" s="172" t="s">
        <v>407</v>
      </c>
      <c r="B243" s="171">
        <v>275</v>
      </c>
      <c r="C243" s="45">
        <v>1275.1623000000002</v>
      </c>
    </row>
    <row r="244" spans="1:3" ht="15.75" thickBot="1">
      <c r="A244" s="172" t="s">
        <v>407</v>
      </c>
      <c r="B244" s="171">
        <v>276</v>
      </c>
      <c r="C244" s="45">
        <v>1953.16128</v>
      </c>
    </row>
    <row r="245" spans="1:3" ht="15.75" thickBot="1">
      <c r="A245" s="172" t="s">
        <v>407</v>
      </c>
      <c r="B245" s="171">
        <v>277</v>
      </c>
      <c r="C245" s="45">
        <v>944.6067</v>
      </c>
    </row>
    <row r="246" spans="1:3" ht="15.75" thickBot="1">
      <c r="A246" s="172" t="s">
        <v>479</v>
      </c>
      <c r="B246" s="171">
        <v>265</v>
      </c>
      <c r="C246" s="45">
        <v>1710.13608</v>
      </c>
    </row>
    <row r="247" spans="1:3" ht="15.75" thickBot="1">
      <c r="A247" s="172" t="s">
        <v>479</v>
      </c>
      <c r="B247" s="171">
        <v>266</v>
      </c>
      <c r="C247" s="45">
        <v>1600.77474</v>
      </c>
    </row>
    <row r="248" spans="1:3" ht="15.75" thickBot="1">
      <c r="A248" s="172" t="s">
        <v>479</v>
      </c>
      <c r="B248" s="171">
        <v>267</v>
      </c>
      <c r="C248" s="45">
        <v>1600.77474</v>
      </c>
    </row>
    <row r="249" spans="1:3" ht="15.75" thickBot="1">
      <c r="A249" s="172" t="s">
        <v>479</v>
      </c>
      <c r="B249" s="171">
        <v>268</v>
      </c>
      <c r="C249" s="45">
        <v>1479.26214</v>
      </c>
    </row>
    <row r="250" spans="1:3" ht="15.75" thickBot="1">
      <c r="A250" s="172" t="s">
        <v>479</v>
      </c>
      <c r="B250" s="171">
        <v>269</v>
      </c>
      <c r="C250" s="45">
        <v>1467.11088</v>
      </c>
    </row>
    <row r="251" spans="1:3" ht="15.75" thickBot="1">
      <c r="A251" s="172" t="s">
        <v>479</v>
      </c>
      <c r="B251" s="171">
        <v>270</v>
      </c>
      <c r="C251" s="45">
        <v>823.0940999999999</v>
      </c>
    </row>
    <row r="252" spans="1:3" ht="15.75" thickBot="1">
      <c r="A252" s="172" t="s">
        <v>479</v>
      </c>
      <c r="B252" s="171">
        <v>271</v>
      </c>
      <c r="C252" s="45">
        <v>2074.6738800000003</v>
      </c>
    </row>
    <row r="253" spans="1:3" ht="15.75" thickBot="1">
      <c r="A253" s="172" t="s">
        <v>479</v>
      </c>
      <c r="B253" s="171">
        <v>272</v>
      </c>
      <c r="C253" s="45">
        <v>2074.6738800000003</v>
      </c>
    </row>
    <row r="254" spans="1:3" ht="15.75" thickBot="1">
      <c r="A254" s="172" t="s">
        <v>479</v>
      </c>
      <c r="B254" s="171">
        <v>273</v>
      </c>
      <c r="C254" s="45">
        <v>2038.2201</v>
      </c>
    </row>
    <row r="255" spans="1:3" ht="15.75" thickBot="1">
      <c r="A255" s="172" t="s">
        <v>479</v>
      </c>
      <c r="B255" s="171">
        <v>274</v>
      </c>
      <c r="C255" s="45">
        <v>1710.13608</v>
      </c>
    </row>
    <row r="256" spans="1:3" ht="15.75" thickBot="1">
      <c r="A256" t="s">
        <v>115</v>
      </c>
      <c r="B256" s="171">
        <v>279</v>
      </c>
      <c r="C256" s="45">
        <v>1401.8747400000002</v>
      </c>
    </row>
    <row r="257" spans="1:3" ht="15.75" thickBot="1">
      <c r="A257" t="s">
        <v>115</v>
      </c>
      <c r="B257" s="186">
        <v>280</v>
      </c>
      <c r="C257" s="45">
        <v>1401.8747400000002</v>
      </c>
    </row>
    <row r="258" spans="1:3" ht="15.75" thickBot="1">
      <c r="A258" t="s">
        <v>115</v>
      </c>
      <c r="B258" s="171">
        <v>281</v>
      </c>
      <c r="C258" s="45">
        <v>1280.36214</v>
      </c>
    </row>
    <row r="259" spans="1:3" ht="15.75" thickBot="1">
      <c r="A259" t="s">
        <v>115</v>
      </c>
      <c r="B259" s="171">
        <v>282</v>
      </c>
      <c r="C259" s="45">
        <v>1644.8999400000002</v>
      </c>
    </row>
    <row r="260" spans="1:3" ht="15.75" thickBot="1">
      <c r="A260" t="s">
        <v>115</v>
      </c>
      <c r="B260" s="171">
        <v>283</v>
      </c>
      <c r="C260" s="45">
        <v>1450.47978</v>
      </c>
    </row>
    <row r="261" spans="1:3" ht="15.75" thickBot="1">
      <c r="A261" t="s">
        <v>115</v>
      </c>
      <c r="B261" s="171">
        <v>284</v>
      </c>
      <c r="C261" s="45">
        <v>1596.2949</v>
      </c>
    </row>
    <row r="262" spans="1:3" ht="15.75" thickBot="1">
      <c r="A262" t="s">
        <v>115</v>
      </c>
      <c r="B262" s="171">
        <v>285</v>
      </c>
      <c r="C262" s="45">
        <v>1474.7823</v>
      </c>
    </row>
    <row r="263" spans="1:3" ht="15.75" thickBot="1">
      <c r="A263" t="s">
        <v>115</v>
      </c>
      <c r="B263" s="171">
        <v>286</v>
      </c>
      <c r="C263" s="45">
        <v>1353.2696999999998</v>
      </c>
    </row>
    <row r="264" spans="1:3" ht="15.75" thickBot="1">
      <c r="A264" t="s">
        <v>115</v>
      </c>
      <c r="B264" s="171">
        <v>287</v>
      </c>
      <c r="C264" s="45">
        <v>1717.8075</v>
      </c>
    </row>
    <row r="265" spans="1:3" ht="15.75" thickBot="1">
      <c r="A265" t="s">
        <v>115</v>
      </c>
      <c r="B265" s="171">
        <v>288</v>
      </c>
      <c r="C265" s="45">
        <v>1474.7823</v>
      </c>
    </row>
    <row r="266" spans="1:3" ht="15.75" thickBot="1">
      <c r="A266" s="111" t="s">
        <v>331</v>
      </c>
      <c r="B266" s="188">
        <v>289</v>
      </c>
      <c r="C266" s="45">
        <v>1845.97254</v>
      </c>
    </row>
    <row r="267" spans="1:3" ht="15.75" thickBot="1">
      <c r="A267" s="111" t="s">
        <v>331</v>
      </c>
      <c r="B267" s="188">
        <v>290</v>
      </c>
      <c r="C267" s="45">
        <v>1268.21088</v>
      </c>
    </row>
    <row r="268" spans="1:3" ht="15.75" thickBot="1">
      <c r="A268" s="111" t="s">
        <v>331</v>
      </c>
      <c r="B268" s="188">
        <v>291</v>
      </c>
      <c r="C268" s="45">
        <v>1243.9083600000001</v>
      </c>
    </row>
    <row r="269" spans="1:3" ht="15.75" thickBot="1">
      <c r="A269" s="111" t="s">
        <v>331</v>
      </c>
      <c r="B269" s="188">
        <v>292</v>
      </c>
      <c r="C269" s="45">
        <v>1025.18568</v>
      </c>
    </row>
    <row r="270" spans="1:3" ht="15.75" thickBot="1">
      <c r="A270" s="111" t="s">
        <v>331</v>
      </c>
      <c r="B270" s="188">
        <v>293</v>
      </c>
      <c r="C270" s="45">
        <v>1025.18568</v>
      </c>
    </row>
    <row r="271" spans="1:3" ht="15.75" thickBot="1">
      <c r="A271" s="111" t="s">
        <v>331</v>
      </c>
      <c r="B271" s="188">
        <v>294</v>
      </c>
      <c r="C271" s="45">
        <v>1372.0734</v>
      </c>
    </row>
    <row r="272" spans="1:3" ht="15.75" thickBot="1">
      <c r="A272" s="111" t="s">
        <v>331</v>
      </c>
      <c r="B272" s="188">
        <v>295</v>
      </c>
      <c r="C272" s="45">
        <v>1292.5134</v>
      </c>
    </row>
    <row r="273" spans="1:3" ht="15.75" thickBot="1">
      <c r="A273" s="111" t="s">
        <v>331</v>
      </c>
      <c r="B273" s="188">
        <v>298</v>
      </c>
      <c r="C273" s="45">
        <v>1073.79072</v>
      </c>
    </row>
    <row r="274" spans="1:3" ht="15">
      <c r="A274" s="111" t="s">
        <v>492</v>
      </c>
      <c r="B274" s="189">
        <v>296</v>
      </c>
      <c r="C274" s="45">
        <v>1025.18568</v>
      </c>
    </row>
    <row r="275" spans="1:3" ht="15">
      <c r="A275" s="111" t="s">
        <v>492</v>
      </c>
      <c r="B275" s="190">
        <v>297</v>
      </c>
      <c r="C275" s="45">
        <v>1025.18568</v>
      </c>
    </row>
    <row r="276" spans="1:3" ht="15">
      <c r="A276" s="111" t="s">
        <v>115</v>
      </c>
      <c r="B276" s="195">
        <v>299</v>
      </c>
      <c r="C276" s="45">
        <v>485.25120000000004</v>
      </c>
    </row>
    <row r="277" spans="1:3" ht="15">
      <c r="A277" s="111" t="s">
        <v>115</v>
      </c>
      <c r="B277" s="196">
        <v>300</v>
      </c>
      <c r="C277" s="45">
        <v>458.56607999999994</v>
      </c>
    </row>
    <row r="278" spans="1:3" ht="15">
      <c r="A278" s="111" t="s">
        <v>115</v>
      </c>
      <c r="B278" s="195">
        <v>301</v>
      </c>
      <c r="C278" s="45">
        <v>654.79185</v>
      </c>
    </row>
    <row r="279" spans="1:3" ht="15">
      <c r="A279" s="111" t="s">
        <v>501</v>
      </c>
      <c r="B279" s="196">
        <v>302</v>
      </c>
      <c r="C279" s="45">
        <v>654.79185</v>
      </c>
    </row>
    <row r="280" spans="1:3" ht="15">
      <c r="A280" s="111" t="s">
        <v>501</v>
      </c>
      <c r="B280" s="195">
        <v>303</v>
      </c>
      <c r="C280" s="45">
        <v>705.77949</v>
      </c>
    </row>
    <row r="281" spans="1:3" ht="15">
      <c r="A281" s="111" t="s">
        <v>115</v>
      </c>
      <c r="B281" s="196">
        <v>304</v>
      </c>
      <c r="C281" s="45">
        <v>705.77949</v>
      </c>
    </row>
    <row r="282" spans="1:3" ht="15">
      <c r="A282" s="111" t="s">
        <v>115</v>
      </c>
      <c r="B282" s="195">
        <v>305</v>
      </c>
      <c r="C282" s="45">
        <v>705.77949</v>
      </c>
    </row>
    <row r="283" spans="1:3" ht="15">
      <c r="A283" s="111" t="s">
        <v>501</v>
      </c>
      <c r="B283" s="196">
        <v>306</v>
      </c>
      <c r="C283" s="45">
        <v>705.77949</v>
      </c>
    </row>
    <row r="284" spans="1:3" ht="15">
      <c r="A284" s="111" t="s">
        <v>501</v>
      </c>
      <c r="B284" s="195">
        <v>307</v>
      </c>
      <c r="C284" s="45">
        <v>591.0573</v>
      </c>
    </row>
    <row r="285" spans="1:3" ht="15">
      <c r="A285" t="s">
        <v>115</v>
      </c>
      <c r="B285" s="195">
        <v>308</v>
      </c>
      <c r="C285" s="45">
        <v>591.0573</v>
      </c>
    </row>
    <row r="286" spans="1:3" ht="15">
      <c r="A286" s="111" t="s">
        <v>501</v>
      </c>
      <c r="B286" s="192">
        <v>309</v>
      </c>
      <c r="C286" s="45">
        <v>1049.4881999999998</v>
      </c>
    </row>
    <row r="287" spans="1:3" ht="15">
      <c r="A287" s="111" t="s">
        <v>501</v>
      </c>
      <c r="B287" s="192">
        <v>310</v>
      </c>
      <c r="C287" s="45">
        <v>927.9756</v>
      </c>
    </row>
    <row r="288" spans="1:3" ht="15">
      <c r="A288" s="111" t="s">
        <v>501</v>
      </c>
      <c r="B288" s="192">
        <v>311</v>
      </c>
      <c r="C288" s="45">
        <v>718.5264</v>
      </c>
    </row>
    <row r="289" spans="1:3" ht="15.75" thickBot="1">
      <c r="A289" s="111" t="s">
        <v>501</v>
      </c>
      <c r="B289" s="192">
        <v>312</v>
      </c>
      <c r="C289" s="45">
        <v>806.463</v>
      </c>
    </row>
    <row r="290" spans="1:3" ht="15.75" thickBot="1">
      <c r="A290" s="111" t="s">
        <v>501</v>
      </c>
      <c r="B290" s="197">
        <v>314</v>
      </c>
      <c r="C290" s="45">
        <v>903.6730799999999</v>
      </c>
    </row>
    <row r="291" spans="1:3" ht="15.75" thickBot="1">
      <c r="A291" s="111" t="s">
        <v>501</v>
      </c>
      <c r="B291" s="197">
        <v>316</v>
      </c>
      <c r="C291" s="45">
        <v>915.8243400000001</v>
      </c>
    </row>
    <row r="292" spans="1:3" ht="15">
      <c r="A292" s="111" t="s">
        <v>501</v>
      </c>
      <c r="B292" s="191">
        <v>319</v>
      </c>
      <c r="C292" s="45">
        <v>705.77949</v>
      </c>
    </row>
    <row r="293" spans="1:3" ht="15">
      <c r="A293" s="111" t="s">
        <v>501</v>
      </c>
      <c r="B293" s="191">
        <v>324</v>
      </c>
      <c r="C293" s="45">
        <v>591.0573</v>
      </c>
    </row>
    <row r="294" spans="1:3" ht="15.75" thickBot="1">
      <c r="A294" s="111" t="s">
        <v>501</v>
      </c>
      <c r="B294" s="191">
        <v>326</v>
      </c>
      <c r="C294" s="45">
        <v>705.77949</v>
      </c>
    </row>
    <row r="295" spans="1:3" ht="15.75" thickBot="1">
      <c r="A295" s="111" t="s">
        <v>492</v>
      </c>
      <c r="B295" s="197">
        <v>313</v>
      </c>
      <c r="C295" s="45">
        <v>903.6730799999999</v>
      </c>
    </row>
    <row r="296" spans="1:3" ht="15.75" thickBot="1">
      <c r="A296" s="111" t="s">
        <v>492</v>
      </c>
      <c r="B296" s="197">
        <v>315</v>
      </c>
      <c r="C296" s="45">
        <v>915.8243400000001</v>
      </c>
    </row>
    <row r="297" spans="1:3" ht="15.75" thickBot="1">
      <c r="A297" s="111" t="s">
        <v>492</v>
      </c>
      <c r="B297" s="197">
        <v>317</v>
      </c>
      <c r="C297" s="45">
        <v>591.0573</v>
      </c>
    </row>
    <row r="298" spans="1:3" ht="15.75" thickBot="1">
      <c r="A298" s="111" t="s">
        <v>492</v>
      </c>
      <c r="B298" s="197">
        <v>318</v>
      </c>
      <c r="C298" s="45">
        <v>705.77949</v>
      </c>
    </row>
    <row r="299" spans="1:3" ht="15.75" thickBot="1">
      <c r="A299" s="111" t="s">
        <v>492</v>
      </c>
      <c r="B299" s="197">
        <v>321</v>
      </c>
      <c r="C299" s="45">
        <v>629.2980299999998</v>
      </c>
    </row>
    <row r="300" spans="1:3" ht="15.75" thickBot="1">
      <c r="A300" s="111" t="s">
        <v>492</v>
      </c>
      <c r="B300" s="197">
        <v>323</v>
      </c>
      <c r="C300" s="45">
        <v>591.0573</v>
      </c>
    </row>
    <row r="301" spans="1:3" ht="15.75" thickBot="1">
      <c r="A301" s="111" t="s">
        <v>492</v>
      </c>
      <c r="B301" s="197">
        <v>325</v>
      </c>
      <c r="C301" s="45">
        <v>718.5264</v>
      </c>
    </row>
    <row r="302" spans="1:3" ht="15.75" thickBot="1">
      <c r="A302" s="111" t="s">
        <v>247</v>
      </c>
      <c r="B302" s="197">
        <v>322</v>
      </c>
      <c r="C302" s="45">
        <v>591.0573</v>
      </c>
    </row>
    <row r="303" spans="1:3" ht="15">
      <c r="A303" s="111" t="s">
        <v>247</v>
      </c>
      <c r="B303" s="196">
        <v>320</v>
      </c>
      <c r="C303" s="45">
        <v>718.5264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007</cp:lastModifiedBy>
  <dcterms:created xsi:type="dcterms:W3CDTF">2017-06-13T21:19:14Z</dcterms:created>
  <dcterms:modified xsi:type="dcterms:W3CDTF">2018-11-02T22:44:14Z</dcterms:modified>
  <cp:category/>
  <cp:version/>
  <cp:contentType/>
  <cp:contentStatus/>
</cp:coreProperties>
</file>