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0" windowWidth="13875" windowHeight="8580" activeTab="0"/>
  </bookViews>
  <sheets>
    <sheet name="Элементы" sheetId="1" r:id="rId1"/>
    <sheet name="Прайс-лист" sheetId="2" r:id="rId2"/>
  </sheets>
  <definedNames>
    <definedName name="_xlnm.Print_Titles" localSheetId="0">'Элементы'!$1:$16</definedName>
    <definedName name="_xlnm.Print_Area" localSheetId="0">'Элементы'!$A$1:$R$111</definedName>
  </definedNames>
  <calcPr fullCalcOnLoad="1" refMode="R1C1"/>
</workbook>
</file>

<file path=xl/sharedStrings.xml><?xml version="1.0" encoding="utf-8"?>
<sst xmlns="http://schemas.openxmlformats.org/spreadsheetml/2006/main" count="401" uniqueCount="159">
  <si>
    <t>Наименование</t>
  </si>
  <si>
    <t>Полка</t>
  </si>
  <si>
    <t>Стол</t>
  </si>
  <si>
    <t>Артикул</t>
  </si>
  <si>
    <t>980х200х259</t>
  </si>
  <si>
    <t xml:space="preserve">№ </t>
  </si>
  <si>
    <t>Стенка вертикальная шкафа</t>
  </si>
  <si>
    <t>Шкаф распашной</t>
  </si>
  <si>
    <t>1561х680х2261</t>
  </si>
  <si>
    <t>1254х470х775</t>
  </si>
  <si>
    <t>изоб.</t>
  </si>
  <si>
    <t>зерк.</t>
  </si>
  <si>
    <t>994х450х724</t>
  </si>
  <si>
    <t>Тумба</t>
  </si>
  <si>
    <t>667х470х264</t>
  </si>
  <si>
    <t>1140х560х22</t>
  </si>
  <si>
    <t>52Z001</t>
  </si>
  <si>
    <t>Зеркало</t>
  </si>
  <si>
    <t>Шкаф</t>
  </si>
  <si>
    <t>52H100</t>
  </si>
  <si>
    <t>51P003</t>
  </si>
  <si>
    <t>Каркас тумбы</t>
  </si>
  <si>
    <r>
      <t xml:space="preserve">Кромочная лента: </t>
    </r>
    <r>
      <rPr>
        <sz val="12"/>
        <rFont val="Arial"/>
        <family val="2"/>
      </rPr>
      <t>ABS 1 мм</t>
    </r>
  </si>
  <si>
    <t>Кровати (без матрацев)</t>
  </si>
  <si>
    <t>52S0011</t>
  </si>
  <si>
    <t>52S0013</t>
  </si>
  <si>
    <t>Шкаф-купе</t>
  </si>
  <si>
    <t>№</t>
  </si>
  <si>
    <t>Кол-во</t>
  </si>
  <si>
    <t>52H0011</t>
  </si>
  <si>
    <t>Комплект дверей шкафа</t>
  </si>
  <si>
    <t>52H0031</t>
  </si>
  <si>
    <t>52H0041</t>
  </si>
  <si>
    <t>Дверь шкафа</t>
  </si>
  <si>
    <t>52H200</t>
  </si>
  <si>
    <t>Спинка кровати</t>
  </si>
  <si>
    <t>Комплект элементов кровати</t>
  </si>
  <si>
    <t>Комплект элементов стола</t>
  </si>
  <si>
    <t>Комплект стенок передних стола</t>
  </si>
  <si>
    <t>Комплект стенок боковых стола</t>
  </si>
  <si>
    <t>52T0011</t>
  </si>
  <si>
    <t>52T0031</t>
  </si>
  <si>
    <t>Стенка передняя тумбы</t>
  </si>
  <si>
    <t>52T0033</t>
  </si>
  <si>
    <t>Комплект элементов тумбы</t>
  </si>
  <si>
    <t>Кол-во упак-х мест</t>
  </si>
  <si>
    <t>Вес брутто, кг</t>
  </si>
  <si>
    <t>52H0101</t>
  </si>
  <si>
    <t>52H110</t>
  </si>
  <si>
    <t>52S0123</t>
  </si>
  <si>
    <t>52S0133</t>
  </si>
  <si>
    <t>1744х470х775</t>
  </si>
  <si>
    <t>1217х1075х2261</t>
  </si>
  <si>
    <t>50х470х2261 (1шт)</t>
  </si>
  <si>
    <t>980х592х2 261</t>
  </si>
  <si>
    <t>-</t>
  </si>
  <si>
    <t>1 461х592х2 261</t>
  </si>
  <si>
    <t>1 075х1 217х2 261</t>
  </si>
  <si>
    <t>470х50х2 261</t>
  </si>
  <si>
    <t>1 000х470х775</t>
  </si>
  <si>
    <t>508х428х198</t>
  </si>
  <si>
    <t>1 140х560х22</t>
  </si>
  <si>
    <t>52K3012</t>
  </si>
  <si>
    <t>52K3013</t>
  </si>
  <si>
    <t>52K3022</t>
  </si>
  <si>
    <t>52K3023</t>
  </si>
  <si>
    <t>1 154х449х345</t>
  </si>
  <si>
    <t>Схема компл-ции</t>
  </si>
  <si>
    <t>Размер, мм</t>
  </si>
  <si>
    <t>Шкафы</t>
  </si>
  <si>
    <t>52K305</t>
  </si>
  <si>
    <t>52K0051</t>
  </si>
  <si>
    <t>52K306</t>
  </si>
  <si>
    <t>52K0061</t>
  </si>
  <si>
    <t>56S003</t>
  </si>
  <si>
    <t>56S0031</t>
  </si>
  <si>
    <t>56S002</t>
  </si>
  <si>
    <t>56S102</t>
  </si>
  <si>
    <t>56T0042</t>
  </si>
  <si>
    <t>56T004</t>
  </si>
  <si>
    <t>Тумба прикроватная</t>
  </si>
  <si>
    <t>56T005</t>
  </si>
  <si>
    <t>56T0051</t>
  </si>
  <si>
    <t>Стенки вертикальные к шкафам</t>
  </si>
  <si>
    <t>56H005</t>
  </si>
  <si>
    <t>56H0051</t>
  </si>
  <si>
    <t>1461х611х2261</t>
  </si>
  <si>
    <t>56H006</t>
  </si>
  <si>
    <t>56H0062</t>
  </si>
  <si>
    <t>56H0063</t>
  </si>
  <si>
    <t>980х611х2261</t>
  </si>
  <si>
    <t>56H007</t>
  </si>
  <si>
    <t>56H008</t>
  </si>
  <si>
    <t>56H009</t>
  </si>
  <si>
    <t>56H0091</t>
  </si>
  <si>
    <t>Коллекция мебели для спальни "ШАРМИ"</t>
  </si>
  <si>
    <r>
      <t xml:space="preserve">Материалы: </t>
    </r>
    <r>
      <rPr>
        <sz val="12"/>
        <rFont val="Arial"/>
        <family val="2"/>
      </rPr>
      <t>ДСтП 50 мм (25+25), 25 мм, 18 мм ; МДФ 19 мм</t>
    </r>
  </si>
  <si>
    <t>1 762х128х1 074</t>
  </si>
  <si>
    <t>1 962х128х1 074</t>
  </si>
  <si>
    <t>1 462х83х2 211</t>
  </si>
  <si>
    <t>976х19х2 190</t>
  </si>
  <si>
    <t>479х19х2 190</t>
  </si>
  <si>
    <t>1 206х19х2 190</t>
  </si>
  <si>
    <t>1 146х19х143</t>
  </si>
  <si>
    <t>Комплект стенок передних тумбы</t>
  </si>
  <si>
    <t>938х19х654</t>
  </si>
  <si>
    <t>504х19х194</t>
  </si>
  <si>
    <t>Прайс-лист на коллекцию мебели для спальни "ШАРМИ"</t>
  </si>
  <si>
    <t>Объем, м. куб.</t>
  </si>
  <si>
    <t>Стол, совмещенный с тумбой</t>
  </si>
  <si>
    <t>2 031х1 674х240</t>
  </si>
  <si>
    <t>2 006х1 620х245</t>
  </si>
  <si>
    <t>2 031х1 874х240</t>
  </si>
  <si>
    <t>2 006х1 820х245</t>
  </si>
  <si>
    <t>2124х1762х1079</t>
  </si>
  <si>
    <t>2124х1962х1079</t>
  </si>
  <si>
    <t>2 246х50х680</t>
  </si>
  <si>
    <t>Полка для шкафа</t>
  </si>
  <si>
    <t>944х565х18</t>
  </si>
  <si>
    <t>52H0013</t>
  </si>
  <si>
    <t>52H0014</t>
  </si>
  <si>
    <t>Полка со штангой для шкафа</t>
  </si>
  <si>
    <t>Полка шкафа</t>
  </si>
  <si>
    <t>654х470х760</t>
  </si>
  <si>
    <t>52K325</t>
  </si>
  <si>
    <t>52K326</t>
  </si>
  <si>
    <t>52K3213</t>
  </si>
  <si>
    <t>52K3223</t>
  </si>
  <si>
    <t>56T006</t>
  </si>
  <si>
    <t>56T0062</t>
  </si>
  <si>
    <t>52T0061</t>
  </si>
  <si>
    <t>396x450x550</t>
  </si>
  <si>
    <t>Полка навесная</t>
  </si>
  <si>
    <t>614х50х2 261</t>
  </si>
  <si>
    <t>396х450х505</t>
  </si>
  <si>
    <t>340х19х435</t>
  </si>
  <si>
    <r>
      <t xml:space="preserve">Цветовые решения (ДСтП): </t>
    </r>
    <r>
      <rPr>
        <sz val="12"/>
        <rFont val="Arial"/>
        <family val="2"/>
      </rPr>
      <t>Белый премиум (W3), Акация (E2)</t>
    </r>
  </si>
  <si>
    <r>
      <t xml:space="preserve">Цветовые решения (МДФ): </t>
    </r>
    <r>
      <rPr>
        <sz val="12"/>
        <rFont val="Arial"/>
        <family val="2"/>
      </rPr>
      <t>Белый премиум (W3)</t>
    </r>
  </si>
  <si>
    <r>
      <t xml:space="preserve">Мягкий элемент изголовья кровати изготавливается из экокожи в цвете </t>
    </r>
    <r>
      <rPr>
        <b/>
        <sz val="12"/>
        <rFont val="Arial"/>
        <family val="2"/>
      </rPr>
      <t>Белый (W)</t>
    </r>
  </si>
  <si>
    <t>Столы, тумбы</t>
  </si>
  <si>
    <t>с 19.02.2018</t>
  </si>
  <si>
    <t>119071, г. Москва, ул. Орджоникидзе, 10</t>
  </si>
  <si>
    <t>тел: (495) 790-7288</t>
  </si>
  <si>
    <t>http://d-dom.msk.ru/</t>
  </si>
  <si>
    <t xml:space="preserve">e-mail: infomsk@d-dom.ru </t>
  </si>
  <si>
    <t>Цена</t>
  </si>
  <si>
    <t>Вес, кг</t>
  </si>
  <si>
    <t>Объем, м3</t>
  </si>
  <si>
    <t xml:space="preserve">Мест  </t>
  </si>
  <si>
    <t>Шкаф угловой</t>
  </si>
  <si>
    <t xml:space="preserve">50х614х2261 (1шт) </t>
  </si>
  <si>
    <t>Навесные элементы</t>
  </si>
  <si>
    <t>Подъемный механизм 1150Н рассчитан на вес матраса 30…50кг., механизм 1500Н рассчитан на вес матраса 50…70кг.</t>
  </si>
  <si>
    <r>
      <t xml:space="preserve">Кровать с подъемн.мех-ом </t>
    </r>
    <r>
      <rPr>
        <b/>
        <sz val="12"/>
        <color indexed="10"/>
        <rFont val="Arial Narrow"/>
        <family val="2"/>
      </rPr>
      <t>1150Н</t>
    </r>
    <r>
      <rPr>
        <b/>
        <sz val="12"/>
        <rFont val="Arial Narrow"/>
        <family val="2"/>
      </rPr>
      <t>, кристаллы в изголовье (матрас 1600х2000)</t>
    </r>
  </si>
  <si>
    <r>
      <t xml:space="preserve">Кровать с подъемн. мех-ом </t>
    </r>
    <r>
      <rPr>
        <b/>
        <sz val="10"/>
        <color indexed="10"/>
        <rFont val="Arial"/>
        <family val="2"/>
      </rPr>
      <t>1150Н</t>
    </r>
    <r>
      <rPr>
        <b/>
        <sz val="10"/>
        <rFont val="Arial"/>
        <family val="2"/>
      </rPr>
      <t>, кристаллы в изголовье (матрас 1800х2000)</t>
    </r>
  </si>
  <si>
    <r>
      <t xml:space="preserve">Кровать с подъемн. мех-ом </t>
    </r>
    <r>
      <rPr>
        <b/>
        <sz val="10"/>
        <color indexed="10"/>
        <rFont val="Arial"/>
        <family val="2"/>
      </rPr>
      <t>1300Н</t>
    </r>
    <r>
      <rPr>
        <b/>
        <sz val="10"/>
        <rFont val="Arial"/>
        <family val="2"/>
      </rPr>
      <t>, кристаллы в изголовье (матрас 1800х2000)</t>
    </r>
  </si>
  <si>
    <r>
      <t xml:space="preserve">Кровать с подъемн.мех-ом </t>
    </r>
    <r>
      <rPr>
        <b/>
        <sz val="10"/>
        <color indexed="10"/>
        <rFont val="Arial"/>
        <family val="2"/>
      </rPr>
      <t>1300Н</t>
    </r>
    <r>
      <rPr>
        <b/>
        <sz val="10"/>
        <rFont val="Arial"/>
        <family val="2"/>
      </rPr>
      <t>, кристаллы в изголовье (матрас 1600х2000)</t>
    </r>
  </si>
  <si>
    <t>http://ddom-mos.ru/</t>
  </si>
  <si>
    <t>Дилерский прайс-лист с 01.10.2018г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</si>
</sst>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$-409]#,##0.0"/>
    <numFmt numFmtId="181" formatCode="#,##0.000"/>
    <numFmt numFmtId="182" formatCode="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0.0000"/>
    <numFmt numFmtId="190" formatCode="[$-FC19]d\ mmmm\ yyyy\ &quot;г.&quot;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 Narrow"/>
      <family val="2"/>
    </font>
    <font>
      <sz val="9"/>
      <name val="Arial"/>
      <family val="2"/>
    </font>
    <font>
      <sz val="12"/>
      <name val="Arial Rounded MT Bold"/>
      <family val="2"/>
    </font>
    <font>
      <sz val="12"/>
      <name val="Arial Narrow"/>
      <family val="2"/>
    </font>
    <font>
      <b/>
      <sz val="14"/>
      <name val="Arial Rounded MT Bold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10"/>
      <color indexed="10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Rounded MT Bold"/>
      <family val="2"/>
    </font>
    <font>
      <b/>
      <sz val="9"/>
      <color indexed="10"/>
      <name val="Arial"/>
      <family val="2"/>
    </font>
    <font>
      <sz val="16"/>
      <color indexed="10"/>
      <name val="Arial Rounded MT Bold"/>
      <family val="2"/>
    </font>
    <font>
      <sz val="12"/>
      <color indexed="8"/>
      <name val="Arial"/>
      <family val="2"/>
    </font>
    <font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Rounded MT Bold"/>
      <family val="2"/>
    </font>
    <font>
      <b/>
      <sz val="9"/>
      <color rgb="FFFF0000"/>
      <name val="Arial"/>
      <family val="2"/>
    </font>
    <font>
      <sz val="16"/>
      <color rgb="FFFF0000"/>
      <name val="Arial Rounded MT Bold"/>
      <family val="2"/>
    </font>
    <font>
      <sz val="12"/>
      <color theme="1"/>
      <name val="Arial"/>
      <family val="2"/>
    </font>
    <font>
      <sz val="9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 horizontal="left"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NumberFormat="1" applyFill="1" applyAlignment="1">
      <alignment wrapText="1"/>
    </xf>
    <xf numFmtId="0" fontId="0" fillId="0" borderId="0" xfId="0" applyNumberFormat="1" applyAlignment="1">
      <alignment wrapText="1"/>
    </xf>
    <xf numFmtId="0" fontId="7" fillId="33" borderId="0" xfId="0" applyNumberFormat="1" applyFont="1" applyFill="1" applyAlignment="1">
      <alignment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Border="1" applyAlignment="1">
      <alignment vertical="center" wrapText="1"/>
    </xf>
    <xf numFmtId="0" fontId="7" fillId="33" borderId="0" xfId="0" applyNumberFormat="1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8" fillId="33" borderId="0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horizontal="left"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182" fontId="7" fillId="33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188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wrapText="1"/>
    </xf>
    <xf numFmtId="0" fontId="7" fillId="34" borderId="0" xfId="0" applyNumberFormat="1" applyFont="1" applyFill="1" applyBorder="1" applyAlignment="1">
      <alignment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wrapText="1"/>
    </xf>
    <xf numFmtId="0" fontId="0" fillId="0" borderId="12" xfId="0" applyNumberFormat="1" applyBorder="1" applyAlignment="1">
      <alignment wrapText="1"/>
    </xf>
    <xf numFmtId="3" fontId="7" fillId="33" borderId="0" xfId="0" applyNumberFormat="1" applyFont="1" applyFill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3" fontId="7" fillId="34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1" xfId="0" applyNumberFormat="1" applyFont="1" applyFill="1" applyBorder="1" applyAlignment="1">
      <alignment horizontal="left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3" fontId="0" fillId="33" borderId="0" xfId="0" applyNumberFormat="1" applyFill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3" fontId="9" fillId="33" borderId="1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0" borderId="0" xfId="53" applyFont="1" applyFill="1" applyAlignment="1">
      <alignment horizontal="center" vertical="center"/>
      <protection/>
    </xf>
    <xf numFmtId="0" fontId="4" fillId="34" borderId="0" xfId="0" applyFont="1" applyFill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center" vertical="center" wrapText="1"/>
    </xf>
    <xf numFmtId="3" fontId="0" fillId="34" borderId="0" xfId="0" applyNumberForma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8" fillId="34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8" fillId="33" borderId="19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8" fillId="34" borderId="0" xfId="0" applyNumberFormat="1" applyFont="1" applyFill="1" applyBorder="1" applyAlignment="1">
      <alignment vertical="center"/>
    </xf>
    <xf numFmtId="0" fontId="0" fillId="34" borderId="0" xfId="0" applyNumberFormat="1" applyFill="1" applyBorder="1" applyAlignment="1">
      <alignment horizontal="center" vertical="center"/>
    </xf>
    <xf numFmtId="3" fontId="0" fillId="34" borderId="0" xfId="0" applyNumberForma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7" fillId="34" borderId="0" xfId="0" applyNumberFormat="1" applyFont="1" applyFill="1" applyBorder="1" applyAlignment="1">
      <alignment vertical="center"/>
    </xf>
    <xf numFmtId="0" fontId="7" fillId="34" borderId="0" xfId="0" applyNumberFormat="1" applyFont="1" applyFill="1" applyBorder="1" applyAlignment="1">
      <alignment horizontal="center" vertical="center"/>
    </xf>
    <xf numFmtId="3" fontId="7" fillId="34" borderId="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left" vertical="center"/>
    </xf>
    <xf numFmtId="0" fontId="3" fillId="33" borderId="0" xfId="0" applyNumberFormat="1" applyFont="1" applyFill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/>
    </xf>
    <xf numFmtId="0" fontId="3" fillId="33" borderId="0" xfId="0" applyNumberFormat="1" applyFont="1" applyFill="1" applyAlignment="1">
      <alignment horizontal="left" vertical="top"/>
    </xf>
    <xf numFmtId="3" fontId="4" fillId="33" borderId="0" xfId="0" applyNumberFormat="1" applyFont="1" applyFill="1" applyBorder="1" applyAlignment="1">
      <alignment horizontal="left" vertical="center"/>
    </xf>
    <xf numFmtId="0" fontId="10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vertical="center" wrapText="1"/>
    </xf>
    <xf numFmtId="0" fontId="11" fillId="33" borderId="15" xfId="0" applyNumberFormat="1" applyFont="1" applyFill="1" applyBorder="1" applyAlignment="1">
      <alignment horizontal="center" vertical="center" wrapText="1"/>
    </xf>
    <xf numFmtId="0" fontId="11" fillId="33" borderId="17" xfId="0" applyNumberFormat="1" applyFont="1" applyFill="1" applyBorder="1" applyAlignment="1">
      <alignment horizontal="center" vertical="center" wrapText="1"/>
    </xf>
    <xf numFmtId="3" fontId="11" fillId="33" borderId="17" xfId="0" applyNumberFormat="1" applyFont="1" applyFill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3" fontId="61" fillId="33" borderId="14" xfId="0" applyNumberFormat="1" applyFont="1" applyFill="1" applyBorder="1" applyAlignment="1">
      <alignment horizontal="center" vertical="center" wrapText="1"/>
    </xf>
    <xf numFmtId="188" fontId="4" fillId="33" borderId="14" xfId="0" applyNumberFormat="1" applyFont="1" applyFill="1" applyBorder="1" applyAlignment="1">
      <alignment horizontal="center" vertical="center" wrapText="1"/>
    </xf>
    <xf numFmtId="182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15" fillId="34" borderId="21" xfId="0" applyNumberFormat="1" applyFont="1" applyFill="1" applyBorder="1" applyAlignment="1">
      <alignment vertical="center"/>
    </xf>
    <xf numFmtId="0" fontId="3" fillId="33" borderId="11" xfId="0" applyNumberFormat="1" applyFont="1" applyFill="1" applyBorder="1" applyAlignment="1">
      <alignment vertical="center"/>
    </xf>
    <xf numFmtId="0" fontId="16" fillId="33" borderId="15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188" fontId="7" fillId="33" borderId="0" xfId="0" applyNumberFormat="1" applyFont="1" applyFill="1" applyBorder="1" applyAlignment="1">
      <alignment horizontal="center" vertical="center" wrapText="1"/>
    </xf>
    <xf numFmtId="182" fontId="7" fillId="33" borderId="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vertical="center"/>
    </xf>
    <xf numFmtId="0" fontId="3" fillId="33" borderId="22" xfId="0" applyNumberFormat="1" applyFont="1" applyFill="1" applyBorder="1" applyAlignment="1">
      <alignment horizontal="right" vertical="center"/>
    </xf>
    <xf numFmtId="0" fontId="0" fillId="0" borderId="11" xfId="0" applyNumberFormat="1" applyBorder="1" applyAlignment="1">
      <alignment/>
    </xf>
    <xf numFmtId="3" fontId="8" fillId="33" borderId="13" xfId="0" applyNumberFormat="1" applyFont="1" applyFill="1" applyBorder="1" applyAlignment="1">
      <alignment horizontal="center" vertical="center" wrapText="1"/>
    </xf>
    <xf numFmtId="188" fontId="7" fillId="33" borderId="13" xfId="0" applyNumberFormat="1" applyFont="1" applyFill="1" applyBorder="1" applyAlignment="1">
      <alignment horizontal="center" vertical="center" wrapText="1"/>
    </xf>
    <xf numFmtId="182" fontId="7" fillId="33" borderId="13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3" fontId="61" fillId="33" borderId="0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 wrapText="1"/>
    </xf>
    <xf numFmtId="3" fontId="9" fillId="33" borderId="19" xfId="0" applyNumberFormat="1" applyFont="1" applyFill="1" applyBorder="1" applyAlignment="1">
      <alignment horizontal="center" vertical="center" wrapText="1"/>
    </xf>
    <xf numFmtId="0" fontId="11" fillId="33" borderId="22" xfId="0" applyNumberFormat="1" applyFont="1" applyFill="1" applyBorder="1" applyAlignment="1">
      <alignment horizontal="center" vertical="center" wrapText="1"/>
    </xf>
    <xf numFmtId="0" fontId="16" fillId="33" borderId="22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right" vertical="center"/>
    </xf>
    <xf numFmtId="188" fontId="13" fillId="33" borderId="0" xfId="0" applyNumberFormat="1" applyFont="1" applyFill="1" applyBorder="1" applyAlignment="1">
      <alignment horizontal="center" vertical="center" wrapText="1"/>
    </xf>
    <xf numFmtId="182" fontId="13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 wrapText="1"/>
    </xf>
    <xf numFmtId="3" fontId="11" fillId="33" borderId="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right" vertical="center"/>
    </xf>
    <xf numFmtId="0" fontId="7" fillId="0" borderId="13" xfId="0" applyNumberFormat="1" applyFont="1" applyBorder="1" applyAlignment="1">
      <alignment horizontal="center" vertical="center" wrapText="1"/>
    </xf>
    <xf numFmtId="3" fontId="61" fillId="33" borderId="22" xfId="0" applyNumberFormat="1" applyFont="1" applyFill="1" applyBorder="1" applyAlignment="1">
      <alignment horizontal="center" vertical="center" wrapText="1"/>
    </xf>
    <xf numFmtId="188" fontId="4" fillId="33" borderId="22" xfId="0" applyNumberFormat="1" applyFont="1" applyFill="1" applyBorder="1" applyAlignment="1">
      <alignment horizontal="center" vertical="center" wrapText="1"/>
    </xf>
    <xf numFmtId="182" fontId="4" fillId="33" borderId="22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1" fontId="11" fillId="0" borderId="0" xfId="0" applyNumberFormat="1" applyFont="1" applyAlignment="1">
      <alignment/>
    </xf>
    <xf numFmtId="9" fontId="9" fillId="35" borderId="15" xfId="0" applyNumberFormat="1" applyFont="1" applyFill="1" applyBorder="1" applyAlignment="1">
      <alignment horizontal="center" vertical="top"/>
    </xf>
    <xf numFmtId="9" fontId="9" fillId="13" borderId="15" xfId="0" applyNumberFormat="1" applyFont="1" applyFill="1" applyBorder="1" applyAlignment="1">
      <alignment horizontal="center" vertical="top"/>
    </xf>
    <xf numFmtId="9" fontId="9" fillId="36" borderId="15" xfId="0" applyNumberFormat="1" applyFont="1" applyFill="1" applyBorder="1" applyAlignment="1">
      <alignment horizontal="center" vertical="top"/>
    </xf>
    <xf numFmtId="9" fontId="9" fillId="37" borderId="14" xfId="0" applyNumberFormat="1" applyFont="1" applyFill="1" applyBorder="1" applyAlignment="1">
      <alignment horizontal="center" vertical="top"/>
    </xf>
    <xf numFmtId="1" fontId="11" fillId="0" borderId="14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left" vertical="top" wrapText="1"/>
    </xf>
    <xf numFmtId="0" fontId="11" fillId="0" borderId="14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left" vertical="top"/>
    </xf>
    <xf numFmtId="0" fontId="11" fillId="0" borderId="14" xfId="0" applyNumberFormat="1" applyFont="1" applyBorder="1" applyAlignment="1">
      <alignment horizontal="center" vertical="top"/>
    </xf>
    <xf numFmtId="188" fontId="11" fillId="0" borderId="14" xfId="0" applyNumberFormat="1" applyFont="1" applyBorder="1" applyAlignment="1">
      <alignment horizontal="center" vertical="top"/>
    </xf>
    <xf numFmtId="182" fontId="11" fillId="0" borderId="14" xfId="0" applyNumberFormat="1" applyFont="1" applyBorder="1" applyAlignment="1">
      <alignment horizontal="center" vertical="top"/>
    </xf>
    <xf numFmtId="3" fontId="11" fillId="0" borderId="14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NumberFormat="1" applyFont="1" applyAlignment="1">
      <alignment vertical="top" wrapText="1"/>
    </xf>
    <xf numFmtId="0" fontId="63" fillId="33" borderId="0" xfId="0" applyNumberFormat="1" applyFont="1" applyFill="1" applyBorder="1" applyAlignment="1">
      <alignment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64" fillId="34" borderId="0" xfId="0" applyFont="1" applyFill="1" applyAlignment="1">
      <alignment horizontal="right" vertical="center"/>
    </xf>
    <xf numFmtId="0" fontId="21" fillId="0" borderId="0" xfId="0" applyNumberFormat="1" applyFont="1" applyAlignment="1">
      <alignment horizontal="right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2" fillId="33" borderId="15" xfId="0" applyNumberFormat="1" applyFont="1" applyFill="1" applyBorder="1" applyAlignment="1">
      <alignment horizontal="center" vertical="center"/>
    </xf>
    <xf numFmtId="0" fontId="12" fillId="33" borderId="17" xfId="0" applyNumberFormat="1" applyFont="1" applyFill="1" applyBorder="1" applyAlignment="1">
      <alignment horizontal="center" vertical="center"/>
    </xf>
    <xf numFmtId="0" fontId="12" fillId="33" borderId="16" xfId="0" applyNumberFormat="1" applyFont="1" applyFill="1" applyBorder="1" applyAlignment="1">
      <alignment horizontal="center" vertical="center"/>
    </xf>
    <xf numFmtId="0" fontId="12" fillId="33" borderId="15" xfId="0" applyNumberFormat="1" applyFont="1" applyFill="1" applyBorder="1" applyAlignment="1">
      <alignment horizontal="center" vertical="center" wrapText="1"/>
    </xf>
    <xf numFmtId="0" fontId="12" fillId="33" borderId="17" xfId="0" applyNumberFormat="1" applyFont="1" applyFill="1" applyBorder="1" applyAlignment="1">
      <alignment horizontal="center" vertical="center" wrapText="1"/>
    </xf>
    <xf numFmtId="0" fontId="12" fillId="33" borderId="16" xfId="0" applyNumberFormat="1" applyFont="1" applyFill="1" applyBorder="1" applyAlignment="1">
      <alignment horizontal="center" vertical="center" wrapText="1"/>
    </xf>
    <xf numFmtId="3" fontId="61" fillId="33" borderId="15" xfId="0" applyNumberFormat="1" applyFont="1" applyFill="1" applyBorder="1" applyAlignment="1">
      <alignment horizontal="center" vertical="center" wrapText="1"/>
    </xf>
    <xf numFmtId="3" fontId="61" fillId="33" borderId="16" xfId="0" applyNumberFormat="1" applyFont="1" applyFill="1" applyBorder="1" applyAlignment="1">
      <alignment horizontal="center" vertical="center" wrapText="1"/>
    </xf>
    <xf numFmtId="3" fontId="61" fillId="33" borderId="22" xfId="0" applyNumberFormat="1" applyFont="1" applyFill="1" applyBorder="1" applyAlignment="1">
      <alignment horizontal="center" vertical="center" wrapText="1"/>
    </xf>
    <xf numFmtId="3" fontId="61" fillId="33" borderId="24" xfId="0" applyNumberFormat="1" applyFont="1" applyFill="1" applyBorder="1" applyAlignment="1">
      <alignment horizontal="center" vertical="center" wrapText="1"/>
    </xf>
    <xf numFmtId="188" fontId="4" fillId="33" borderId="22" xfId="0" applyNumberFormat="1" applyFont="1" applyFill="1" applyBorder="1" applyAlignment="1">
      <alignment horizontal="center" vertical="center" wrapText="1"/>
    </xf>
    <xf numFmtId="188" fontId="4" fillId="33" borderId="24" xfId="0" applyNumberFormat="1" applyFont="1" applyFill="1" applyBorder="1" applyAlignment="1">
      <alignment horizontal="center" vertical="center" wrapText="1"/>
    </xf>
    <xf numFmtId="182" fontId="4" fillId="33" borderId="22" xfId="0" applyNumberFormat="1" applyFont="1" applyFill="1" applyBorder="1" applyAlignment="1">
      <alignment horizontal="center" vertical="center" wrapText="1"/>
    </xf>
    <xf numFmtId="182" fontId="4" fillId="33" borderId="24" xfId="0" applyNumberFormat="1" applyFont="1" applyFill="1" applyBorder="1" applyAlignment="1">
      <alignment horizontal="center" vertical="center" wrapText="1"/>
    </xf>
    <xf numFmtId="0" fontId="14" fillId="38" borderId="15" xfId="0" applyNumberFormat="1" applyFont="1" applyFill="1" applyBorder="1" applyAlignment="1">
      <alignment horizontal="center" vertical="center"/>
    </xf>
    <xf numFmtId="0" fontId="14" fillId="38" borderId="17" xfId="0" applyNumberFormat="1" applyFont="1" applyFill="1" applyBorder="1" applyAlignment="1">
      <alignment horizontal="center" vertical="center"/>
    </xf>
    <xf numFmtId="0" fontId="14" fillId="38" borderId="16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6" fillId="39" borderId="0" xfId="0" applyNumberFormat="1" applyFont="1" applyFill="1" applyAlignment="1">
      <alignment horizontal="center" vertical="center" wrapText="1"/>
    </xf>
    <xf numFmtId="0" fontId="12" fillId="33" borderId="21" xfId="0" applyNumberFormat="1" applyFont="1" applyFill="1" applyBorder="1" applyAlignment="1">
      <alignment horizontal="center" vertical="center" wrapText="1"/>
    </xf>
    <xf numFmtId="0" fontId="12" fillId="33" borderId="19" xfId="0" applyNumberFormat="1" applyFont="1" applyFill="1" applyBorder="1" applyAlignment="1">
      <alignment horizontal="center" vertical="center" wrapText="1"/>
    </xf>
    <xf numFmtId="0" fontId="12" fillId="33" borderId="20" xfId="0" applyNumberFormat="1" applyFont="1" applyFill="1" applyBorder="1" applyAlignment="1">
      <alignment horizontal="center" vertical="center" wrapText="1"/>
    </xf>
    <xf numFmtId="0" fontId="11" fillId="33" borderId="15" xfId="0" applyNumberFormat="1" applyFont="1" applyFill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center" vertical="center" wrapText="1"/>
    </xf>
    <xf numFmtId="0" fontId="8" fillId="3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 vertical="center"/>
    </xf>
    <xf numFmtId="0" fontId="7" fillId="34" borderId="0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182" fontId="7" fillId="33" borderId="22" xfId="0" applyNumberFormat="1" applyFont="1" applyFill="1" applyBorder="1" applyAlignment="1">
      <alignment horizontal="center" vertical="center" wrapText="1"/>
    </xf>
    <xf numFmtId="182" fontId="7" fillId="33" borderId="24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24" xfId="0" applyNumberFormat="1" applyFont="1" applyFill="1" applyBorder="1" applyAlignment="1">
      <alignment horizontal="center" vertical="center" wrapText="1"/>
    </xf>
    <xf numFmtId="188" fontId="7" fillId="33" borderId="22" xfId="0" applyNumberFormat="1" applyFont="1" applyFill="1" applyBorder="1" applyAlignment="1">
      <alignment horizontal="center" vertical="center" wrapText="1"/>
    </xf>
    <xf numFmtId="188" fontId="7" fillId="33" borderId="24" xfId="0" applyNumberFormat="1" applyFont="1" applyFill="1" applyBorder="1" applyAlignment="1">
      <alignment horizontal="center" vertical="center" wrapText="1"/>
    </xf>
    <xf numFmtId="0" fontId="63" fillId="33" borderId="0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7" fillId="0" borderId="22" xfId="54" applyFont="1" applyBorder="1" applyAlignment="1">
      <alignment horizontal="center" vertical="center" wrapText="1"/>
      <protection/>
    </xf>
    <xf numFmtId="0" fontId="18" fillId="0" borderId="24" xfId="0" applyFont="1" applyBorder="1" applyAlignment="1">
      <alignment vertical="center" wrapText="1"/>
    </xf>
    <xf numFmtId="3" fontId="17" fillId="0" borderId="22" xfId="54" applyNumberFormat="1" applyFont="1" applyBorder="1" applyAlignment="1">
      <alignment horizontal="center" vertical="center" wrapText="1"/>
      <protection/>
    </xf>
    <xf numFmtId="3" fontId="17" fillId="0" borderId="22" xfId="54" applyNumberFormat="1" applyFont="1" applyBorder="1" applyAlignment="1">
      <alignment horizontal="center" vertical="top" wrapText="1"/>
      <protection/>
    </xf>
    <xf numFmtId="0" fontId="18" fillId="0" borderId="24" xfId="0" applyFont="1" applyBorder="1" applyAlignment="1">
      <alignment/>
    </xf>
    <xf numFmtId="3" fontId="17" fillId="0" borderId="24" xfId="54" applyNumberFormat="1" applyFont="1" applyBorder="1" applyAlignment="1">
      <alignment horizontal="center" vertical="center" wrapText="1"/>
      <protection/>
    </xf>
    <xf numFmtId="0" fontId="65" fillId="0" borderId="14" xfId="0" applyFont="1" applyBorder="1" applyAlignment="1">
      <alignment horizontal="right"/>
    </xf>
    <xf numFmtId="3" fontId="65" fillId="0" borderId="14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png" /><Relationship Id="rId3" Type="http://schemas.openxmlformats.org/officeDocument/2006/relationships/image" Target="../media/image57.png" /><Relationship Id="rId4" Type="http://schemas.openxmlformats.org/officeDocument/2006/relationships/image" Target="../media/image58.png" /><Relationship Id="rId5" Type="http://schemas.openxmlformats.org/officeDocument/2006/relationships/image" Target="../media/image59.png" /><Relationship Id="rId6" Type="http://schemas.openxmlformats.org/officeDocument/2006/relationships/image" Target="../media/image60.png" /><Relationship Id="rId7" Type="http://schemas.openxmlformats.org/officeDocument/2006/relationships/image" Target="../media/image61.png" /><Relationship Id="rId8" Type="http://schemas.openxmlformats.org/officeDocument/2006/relationships/image" Target="../media/image62.png" /><Relationship Id="rId9" Type="http://schemas.openxmlformats.org/officeDocument/2006/relationships/image" Target="../media/image63.png" /><Relationship Id="rId10" Type="http://schemas.openxmlformats.org/officeDocument/2006/relationships/image" Target="../media/image64.png" /><Relationship Id="rId11" Type="http://schemas.openxmlformats.org/officeDocument/2006/relationships/image" Target="../media/image65.png" /><Relationship Id="rId12" Type="http://schemas.openxmlformats.org/officeDocument/2006/relationships/image" Target="../media/image66.png" /><Relationship Id="rId13" Type="http://schemas.openxmlformats.org/officeDocument/2006/relationships/image" Target="../media/image67.png" /><Relationship Id="rId14" Type="http://schemas.openxmlformats.org/officeDocument/2006/relationships/image" Target="../media/image68.png" /><Relationship Id="rId15" Type="http://schemas.openxmlformats.org/officeDocument/2006/relationships/image" Target="../media/image69.png" /><Relationship Id="rId16" Type="http://schemas.openxmlformats.org/officeDocument/2006/relationships/image" Target="../media/image70.png" /><Relationship Id="rId17" Type="http://schemas.openxmlformats.org/officeDocument/2006/relationships/image" Target="../media/image71.png" /><Relationship Id="rId18" Type="http://schemas.openxmlformats.org/officeDocument/2006/relationships/image" Target="../media/image72.png" /><Relationship Id="rId19" Type="http://schemas.openxmlformats.org/officeDocument/2006/relationships/image" Target="../media/image73.jpeg" /><Relationship Id="rId20" Type="http://schemas.openxmlformats.org/officeDocument/2006/relationships/image" Target="../media/image74.png" /><Relationship Id="rId21" Type="http://schemas.openxmlformats.org/officeDocument/2006/relationships/image" Target="../media/image7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20</xdr:row>
      <xdr:rowOff>76200</xdr:rowOff>
    </xdr:from>
    <xdr:to>
      <xdr:col>1</xdr:col>
      <xdr:colOff>457200</xdr:colOff>
      <xdr:row>24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81400"/>
          <a:ext cx="1476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19</xdr:row>
      <xdr:rowOff>247650</xdr:rowOff>
    </xdr:from>
    <xdr:to>
      <xdr:col>10</xdr:col>
      <xdr:colOff>409575</xdr:colOff>
      <xdr:row>25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505200"/>
          <a:ext cx="1390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28</xdr:row>
      <xdr:rowOff>142875</xdr:rowOff>
    </xdr:from>
    <xdr:to>
      <xdr:col>1</xdr:col>
      <xdr:colOff>476250</xdr:colOff>
      <xdr:row>32</xdr:row>
      <xdr:rowOff>142875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343525"/>
          <a:ext cx="1476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28</xdr:row>
      <xdr:rowOff>104775</xdr:rowOff>
    </xdr:from>
    <xdr:to>
      <xdr:col>10</xdr:col>
      <xdr:colOff>485775</xdr:colOff>
      <xdr:row>32</xdr:row>
      <xdr:rowOff>95250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29325" y="5305425"/>
          <a:ext cx="1457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36</xdr:row>
      <xdr:rowOff>19050</xdr:rowOff>
    </xdr:from>
    <xdr:to>
      <xdr:col>10</xdr:col>
      <xdr:colOff>390525</xdr:colOff>
      <xdr:row>41</xdr:row>
      <xdr:rowOff>57150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34100" y="6934200"/>
          <a:ext cx="12573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46</xdr:row>
      <xdr:rowOff>28575</xdr:rowOff>
    </xdr:from>
    <xdr:to>
      <xdr:col>1</xdr:col>
      <xdr:colOff>438150</xdr:colOff>
      <xdr:row>50</xdr:row>
      <xdr:rowOff>161925</xdr:rowOff>
    </xdr:to>
    <xdr:pic>
      <xdr:nvPicPr>
        <xdr:cNvPr id="6" name="Рисунок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9086850"/>
          <a:ext cx="1495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37</xdr:row>
      <xdr:rowOff>123825</xdr:rowOff>
    </xdr:from>
    <xdr:to>
      <xdr:col>1</xdr:col>
      <xdr:colOff>514350</xdr:colOff>
      <xdr:row>41</xdr:row>
      <xdr:rowOff>28575</xdr:rowOff>
    </xdr:to>
    <xdr:pic>
      <xdr:nvPicPr>
        <xdr:cNvPr id="7" name="Рисунок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7286625"/>
          <a:ext cx="1581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46</xdr:row>
      <xdr:rowOff>9525</xdr:rowOff>
    </xdr:from>
    <xdr:to>
      <xdr:col>10</xdr:col>
      <xdr:colOff>409575</xdr:colOff>
      <xdr:row>50</xdr:row>
      <xdr:rowOff>28575</xdr:rowOff>
    </xdr:to>
    <xdr:pic>
      <xdr:nvPicPr>
        <xdr:cNvPr id="8" name="Рисунок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24550" y="9067800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54</xdr:row>
      <xdr:rowOff>161925</xdr:rowOff>
    </xdr:from>
    <xdr:to>
      <xdr:col>1</xdr:col>
      <xdr:colOff>419100</xdr:colOff>
      <xdr:row>58</xdr:row>
      <xdr:rowOff>28575</xdr:rowOff>
    </xdr:to>
    <xdr:pic>
      <xdr:nvPicPr>
        <xdr:cNvPr id="9" name="Рисунок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5275" y="10772775"/>
          <a:ext cx="1276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63</xdr:row>
      <xdr:rowOff>19050</xdr:rowOff>
    </xdr:from>
    <xdr:to>
      <xdr:col>1</xdr:col>
      <xdr:colOff>257175</xdr:colOff>
      <xdr:row>65</xdr:row>
      <xdr:rowOff>180975</xdr:rowOff>
    </xdr:to>
    <xdr:pic>
      <xdr:nvPicPr>
        <xdr:cNvPr id="10" name="Рисунок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9075" y="12573000"/>
          <a:ext cx="1190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74</xdr:row>
      <xdr:rowOff>114300</xdr:rowOff>
    </xdr:from>
    <xdr:to>
      <xdr:col>1</xdr:col>
      <xdr:colOff>419100</xdr:colOff>
      <xdr:row>79</xdr:row>
      <xdr:rowOff>76200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" y="13944600"/>
          <a:ext cx="1400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74</xdr:row>
      <xdr:rowOff>28575</xdr:rowOff>
    </xdr:from>
    <xdr:to>
      <xdr:col>10</xdr:col>
      <xdr:colOff>485775</xdr:colOff>
      <xdr:row>79</xdr:row>
      <xdr:rowOff>142875</xdr:rowOff>
    </xdr:to>
    <xdr:pic>
      <xdr:nvPicPr>
        <xdr:cNvPr id="12" name="Рисунок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67425" y="13858875"/>
          <a:ext cx="14192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82</xdr:row>
      <xdr:rowOff>47625</xdr:rowOff>
    </xdr:from>
    <xdr:to>
      <xdr:col>1</xdr:col>
      <xdr:colOff>142875</xdr:colOff>
      <xdr:row>87</xdr:row>
      <xdr:rowOff>76200</xdr:rowOff>
    </xdr:to>
    <xdr:pic>
      <xdr:nvPicPr>
        <xdr:cNvPr id="13" name="Рисунок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0025" y="156400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82</xdr:row>
      <xdr:rowOff>19050</xdr:rowOff>
    </xdr:from>
    <xdr:to>
      <xdr:col>10</xdr:col>
      <xdr:colOff>209550</xdr:colOff>
      <xdr:row>87</xdr:row>
      <xdr:rowOff>114300</xdr:rowOff>
    </xdr:to>
    <xdr:pic>
      <xdr:nvPicPr>
        <xdr:cNvPr id="14" name="Рисунок 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57900" y="15611475"/>
          <a:ext cx="1152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99</xdr:row>
      <xdr:rowOff>66675</xdr:rowOff>
    </xdr:from>
    <xdr:to>
      <xdr:col>0</xdr:col>
      <xdr:colOff>990600</xdr:colOff>
      <xdr:row>103</xdr:row>
      <xdr:rowOff>190500</xdr:rowOff>
    </xdr:to>
    <xdr:pic>
      <xdr:nvPicPr>
        <xdr:cNvPr id="15" name="Рисунок 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3850" y="18830925"/>
          <a:ext cx="666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99</xdr:row>
      <xdr:rowOff>47625</xdr:rowOff>
    </xdr:from>
    <xdr:to>
      <xdr:col>9</xdr:col>
      <xdr:colOff>1152525</xdr:colOff>
      <xdr:row>103</xdr:row>
      <xdr:rowOff>161925</xdr:rowOff>
    </xdr:to>
    <xdr:pic>
      <xdr:nvPicPr>
        <xdr:cNvPr id="16" name="Рисунок 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3150" y="18811875"/>
          <a:ext cx="847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90</xdr:row>
      <xdr:rowOff>142875</xdr:rowOff>
    </xdr:from>
    <xdr:to>
      <xdr:col>1</xdr:col>
      <xdr:colOff>352425</xdr:colOff>
      <xdr:row>95</xdr:row>
      <xdr:rowOff>66675</xdr:rowOff>
    </xdr:to>
    <xdr:pic>
      <xdr:nvPicPr>
        <xdr:cNvPr id="17" name="Рисунок 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9075" y="17383125"/>
          <a:ext cx="1285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62</xdr:row>
      <xdr:rowOff>57150</xdr:rowOff>
    </xdr:from>
    <xdr:to>
      <xdr:col>10</xdr:col>
      <xdr:colOff>314325</xdr:colOff>
      <xdr:row>65</xdr:row>
      <xdr:rowOff>209550</xdr:rowOff>
    </xdr:to>
    <xdr:pic>
      <xdr:nvPicPr>
        <xdr:cNvPr id="18" name="Рисунок 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05525" y="12439650"/>
          <a:ext cx="1209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0</xdr:col>
      <xdr:colOff>1143000</xdr:colOff>
      <xdr:row>5</xdr:row>
      <xdr:rowOff>19050</xdr:rowOff>
    </xdr:to>
    <xdr:pic>
      <xdr:nvPicPr>
        <xdr:cNvPr id="19" name="Рисунок 22" descr="logo_DD темный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675" y="38100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106</xdr:row>
      <xdr:rowOff>19050</xdr:rowOff>
    </xdr:from>
    <xdr:to>
      <xdr:col>1</xdr:col>
      <xdr:colOff>428625</xdr:colOff>
      <xdr:row>108</xdr:row>
      <xdr:rowOff>104775</xdr:rowOff>
    </xdr:to>
    <xdr:pic>
      <xdr:nvPicPr>
        <xdr:cNvPr id="20" name="Рисунок 1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150" y="2026920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106</xdr:row>
      <xdr:rowOff>95250</xdr:rowOff>
    </xdr:from>
    <xdr:to>
      <xdr:col>10</xdr:col>
      <xdr:colOff>514350</xdr:colOff>
      <xdr:row>108</xdr:row>
      <xdr:rowOff>133350</xdr:rowOff>
    </xdr:to>
    <xdr:pic>
      <xdr:nvPicPr>
        <xdr:cNvPr id="21" name="Рисунок 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124575" y="20345400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view="pageBreakPreview" zoomScaleSheetLayoutView="100" workbookViewId="0" topLeftCell="A6">
      <selection activeCell="R13" sqref="R13"/>
    </sheetView>
  </sheetViews>
  <sheetFormatPr defaultColWidth="9.00390625" defaultRowHeight="12.75"/>
  <cols>
    <col min="1" max="1" width="15.125" style="3" customWidth="1"/>
    <col min="2" max="2" width="7.375" style="3" customWidth="1"/>
    <col min="3" max="3" width="3.75390625" style="44" customWidth="1"/>
    <col min="4" max="4" width="9.75390625" style="44" customWidth="1"/>
    <col min="5" max="5" width="5.75390625" style="44" customWidth="1"/>
    <col min="6" max="6" width="9.75390625" style="43" customWidth="1"/>
    <col min="7" max="7" width="8.75390625" style="44" customWidth="1"/>
    <col min="8" max="8" width="9.75390625" style="44" customWidth="1"/>
    <col min="9" max="9" width="6.75390625" style="44" customWidth="1"/>
    <col min="10" max="10" width="15.125" style="3" customWidth="1"/>
    <col min="11" max="11" width="8.125" style="3" customWidth="1"/>
    <col min="12" max="12" width="3.75390625" style="44" customWidth="1"/>
    <col min="13" max="13" width="9.75390625" style="44" customWidth="1"/>
    <col min="14" max="14" width="5.75390625" style="44" customWidth="1"/>
    <col min="15" max="15" width="9.75390625" style="43" customWidth="1"/>
    <col min="16" max="16" width="8.75390625" style="44" customWidth="1"/>
    <col min="17" max="17" width="9.75390625" style="44" customWidth="1"/>
    <col min="18" max="18" width="6.75390625" style="44" customWidth="1"/>
    <col min="19" max="16384" width="9.125" style="3" customWidth="1"/>
  </cols>
  <sheetData>
    <row r="1" spans="1:18" ht="15" customHeight="1">
      <c r="A1" s="2"/>
      <c r="B1" s="2"/>
      <c r="C1" s="42"/>
      <c r="D1" s="42"/>
      <c r="E1" s="42"/>
      <c r="F1" s="41"/>
      <c r="G1" s="42"/>
      <c r="H1" s="42"/>
      <c r="I1" s="42"/>
      <c r="J1" s="2"/>
      <c r="K1" s="2"/>
      <c r="L1" s="42"/>
      <c r="M1" s="42"/>
      <c r="N1" s="42"/>
      <c r="O1" s="41"/>
      <c r="P1" s="48"/>
      <c r="Q1" s="48"/>
      <c r="R1" s="165" t="s">
        <v>141</v>
      </c>
    </row>
    <row r="2" spans="1:18" ht="15" customHeight="1">
      <c r="A2" s="2"/>
      <c r="B2" s="2"/>
      <c r="C2" s="42"/>
      <c r="D2" s="42"/>
      <c r="E2" s="42"/>
      <c r="F2" s="41"/>
      <c r="G2" s="42"/>
      <c r="H2" s="42"/>
      <c r="I2" s="42"/>
      <c r="J2" s="2"/>
      <c r="K2" s="2"/>
      <c r="L2" s="42"/>
      <c r="M2" s="42"/>
      <c r="N2" s="42"/>
      <c r="O2" s="41"/>
      <c r="P2" s="48"/>
      <c r="Q2" s="48"/>
      <c r="R2" s="165" t="s">
        <v>142</v>
      </c>
    </row>
    <row r="3" spans="1:18" ht="15" customHeight="1">
      <c r="A3" s="2"/>
      <c r="B3" s="2"/>
      <c r="C3" s="42"/>
      <c r="D3" s="42"/>
      <c r="E3" s="42"/>
      <c r="F3" s="41"/>
      <c r="G3" s="42"/>
      <c r="H3" s="42"/>
      <c r="I3" s="42"/>
      <c r="J3" s="2"/>
      <c r="K3" s="2"/>
      <c r="L3" s="42"/>
      <c r="M3" s="42"/>
      <c r="N3" s="42"/>
      <c r="O3" s="41"/>
      <c r="P3" s="48"/>
      <c r="Q3" s="48"/>
      <c r="R3" s="165" t="s">
        <v>157</v>
      </c>
    </row>
    <row r="4" spans="1:18" ht="15" customHeight="1">
      <c r="A4" s="2"/>
      <c r="B4" s="2"/>
      <c r="C4" s="42"/>
      <c r="D4" s="42"/>
      <c r="E4" s="42"/>
      <c r="F4" s="41"/>
      <c r="G4" s="42"/>
      <c r="H4" s="42"/>
      <c r="I4" s="42"/>
      <c r="J4" s="2"/>
      <c r="K4" s="2"/>
      <c r="L4" s="42"/>
      <c r="M4" s="42"/>
      <c r="N4" s="42"/>
      <c r="O4" s="41"/>
      <c r="P4" s="48"/>
      <c r="Q4" s="48"/>
      <c r="R4" s="165" t="s">
        <v>143</v>
      </c>
    </row>
    <row r="5" spans="1:18" ht="15" customHeight="1">
      <c r="A5" s="2"/>
      <c r="B5" s="2"/>
      <c r="C5" s="42"/>
      <c r="D5" s="42"/>
      <c r="E5" s="42"/>
      <c r="F5" s="41"/>
      <c r="G5" s="42"/>
      <c r="H5" s="42"/>
      <c r="I5" s="42"/>
      <c r="J5" s="2"/>
      <c r="K5" s="2"/>
      <c r="L5" s="42"/>
      <c r="M5" s="42"/>
      <c r="N5" s="42"/>
      <c r="O5" s="41"/>
      <c r="P5" s="48"/>
      <c r="Q5" s="48"/>
      <c r="R5" s="165" t="s">
        <v>144</v>
      </c>
    </row>
    <row r="6" spans="1:18" ht="14.25" customHeight="1">
      <c r="A6" s="2"/>
      <c r="B6" s="2"/>
      <c r="C6" s="42"/>
      <c r="D6" s="42"/>
      <c r="E6" s="42"/>
      <c r="F6" s="41"/>
      <c r="G6" s="42"/>
      <c r="H6" s="42"/>
      <c r="I6" s="42"/>
      <c r="J6" s="2"/>
      <c r="K6" s="2"/>
      <c r="L6" s="42"/>
      <c r="M6" s="42"/>
      <c r="N6" s="42"/>
      <c r="O6" s="41"/>
      <c r="P6" s="48"/>
      <c r="Q6" s="48"/>
      <c r="R6" s="49"/>
    </row>
    <row r="7" spans="1:18" ht="13.5" customHeight="1" hidden="1">
      <c r="A7" s="2"/>
      <c r="B7" s="2"/>
      <c r="C7" s="42"/>
      <c r="D7" s="42"/>
      <c r="E7" s="42"/>
      <c r="F7" s="41"/>
      <c r="G7" s="42"/>
      <c r="H7" s="42"/>
      <c r="I7" s="42"/>
      <c r="J7" s="2"/>
      <c r="K7" s="2"/>
      <c r="L7" s="42"/>
      <c r="M7" s="42"/>
      <c r="N7" s="42"/>
      <c r="O7" s="41"/>
      <c r="P7" s="48"/>
      <c r="Q7" s="48"/>
      <c r="R7" s="49"/>
    </row>
    <row r="8" spans="1:18" ht="15" customHeight="1" hidden="1">
      <c r="A8" s="2"/>
      <c r="B8" s="2"/>
      <c r="C8" s="42"/>
      <c r="D8" s="42"/>
      <c r="E8" s="42"/>
      <c r="F8" s="41"/>
      <c r="G8" s="42"/>
      <c r="H8" s="42"/>
      <c r="I8" s="42"/>
      <c r="J8" s="2"/>
      <c r="K8" s="2"/>
      <c r="L8" s="42"/>
      <c r="M8" s="42"/>
      <c r="N8" s="42"/>
      <c r="O8" s="41"/>
      <c r="P8" s="42"/>
      <c r="Q8" s="42"/>
      <c r="R8" s="42"/>
    </row>
    <row r="9" spans="1:18" ht="20.25" customHeight="1">
      <c r="A9" s="195" t="s">
        <v>95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</row>
    <row r="10" spans="1:18" ht="6" customHeight="1">
      <c r="A10" s="4"/>
      <c r="B10" s="4"/>
      <c r="C10" s="5"/>
      <c r="D10" s="5"/>
      <c r="E10" s="5"/>
      <c r="F10" s="30"/>
      <c r="G10" s="5"/>
      <c r="H10" s="5"/>
      <c r="I10" s="5"/>
      <c r="J10" s="4"/>
      <c r="K10" s="4"/>
      <c r="L10" s="5"/>
      <c r="M10" s="5"/>
      <c r="N10" s="5"/>
      <c r="O10" s="30"/>
      <c r="P10" s="5"/>
      <c r="Q10" s="5"/>
      <c r="R10" s="5"/>
    </row>
    <row r="11" spans="1:18" s="88" customFormat="1" ht="18" customHeight="1">
      <c r="A11" s="86" t="s">
        <v>96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7"/>
      <c r="Q11" s="87"/>
      <c r="R11" s="87"/>
    </row>
    <row r="12" spans="1:18" s="88" customFormat="1" ht="18" customHeight="1">
      <c r="A12" s="86" t="s">
        <v>22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7"/>
      <c r="Q12" s="87"/>
      <c r="R12" s="166" t="s">
        <v>158</v>
      </c>
    </row>
    <row r="13" spans="1:18" s="88" customFormat="1" ht="18" customHeight="1">
      <c r="A13" s="89" t="s">
        <v>136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s="88" customFormat="1" ht="18" customHeight="1">
      <c r="A14" s="89" t="s">
        <v>137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20" s="88" customFormat="1" ht="18" customHeight="1">
      <c r="A15" s="85" t="s">
        <v>138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</row>
    <row r="16" spans="1:20" s="88" customFormat="1" ht="18" customHeight="1" hidden="1">
      <c r="A16" s="85"/>
      <c r="B16" s="85"/>
      <c r="C16" s="85"/>
      <c r="D16" s="85"/>
      <c r="E16" s="85"/>
      <c r="F16" s="90"/>
      <c r="G16" s="85"/>
      <c r="H16" s="85"/>
      <c r="I16" s="85"/>
      <c r="J16" s="85"/>
      <c r="K16" s="85"/>
      <c r="L16" s="85"/>
      <c r="M16" s="85"/>
      <c r="N16" s="85"/>
      <c r="O16" s="90"/>
      <c r="P16" s="85"/>
      <c r="Q16" s="85"/>
      <c r="R16" s="85"/>
      <c r="S16" s="85"/>
      <c r="T16" s="85"/>
    </row>
    <row r="17" spans="1:18" ht="19.5" customHeight="1">
      <c r="A17" s="187" t="s">
        <v>23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9"/>
    </row>
    <row r="18" spans="1:18" s="61" customFormat="1" ht="18" customHeight="1">
      <c r="A18" s="103" t="s">
        <v>153</v>
      </c>
      <c r="B18" s="59"/>
      <c r="C18" s="59"/>
      <c r="D18" s="59"/>
      <c r="E18" s="59"/>
      <c r="F18" s="59"/>
      <c r="G18" s="59"/>
      <c r="H18" s="59"/>
      <c r="I18" s="60"/>
      <c r="J18" s="103" t="s">
        <v>154</v>
      </c>
      <c r="K18" s="59"/>
      <c r="L18" s="59"/>
      <c r="M18" s="59"/>
      <c r="N18" s="59"/>
      <c r="O18" s="59"/>
      <c r="P18" s="59"/>
      <c r="Q18" s="59"/>
      <c r="R18" s="60"/>
    </row>
    <row r="19" spans="1:18" s="61" customFormat="1" ht="13.5" customHeight="1">
      <c r="A19" s="104" t="s">
        <v>114</v>
      </c>
      <c r="B19" s="62"/>
      <c r="C19" s="63"/>
      <c r="D19" s="63"/>
      <c r="E19" s="63"/>
      <c r="F19" s="64"/>
      <c r="G19" s="63"/>
      <c r="H19" s="63"/>
      <c r="I19" s="65"/>
      <c r="J19" s="104" t="s">
        <v>115</v>
      </c>
      <c r="K19" s="62"/>
      <c r="L19" s="63"/>
      <c r="M19" s="63"/>
      <c r="N19" s="63"/>
      <c r="O19" s="64"/>
      <c r="P19" s="63"/>
      <c r="Q19" s="63"/>
      <c r="R19" s="65"/>
    </row>
    <row r="20" spans="1:18" ht="19.5" customHeight="1">
      <c r="A20" s="10"/>
      <c r="B20" s="11"/>
      <c r="C20" s="171" t="s">
        <v>3</v>
      </c>
      <c r="D20" s="172"/>
      <c r="E20" s="172"/>
      <c r="F20" s="91" t="s">
        <v>145</v>
      </c>
      <c r="G20" s="91" t="s">
        <v>146</v>
      </c>
      <c r="H20" s="91" t="s">
        <v>147</v>
      </c>
      <c r="I20" s="91" t="s">
        <v>148</v>
      </c>
      <c r="J20" s="10"/>
      <c r="K20" s="11"/>
      <c r="L20" s="171" t="s">
        <v>3</v>
      </c>
      <c r="M20" s="172"/>
      <c r="N20" s="172"/>
      <c r="O20" s="91" t="s">
        <v>145</v>
      </c>
      <c r="P20" s="91" t="s">
        <v>146</v>
      </c>
      <c r="Q20" s="91" t="s">
        <v>147</v>
      </c>
      <c r="R20" s="91" t="s">
        <v>148</v>
      </c>
    </row>
    <row r="21" spans="1:18" ht="19.5" customHeight="1">
      <c r="A21" s="10"/>
      <c r="B21" s="11"/>
      <c r="C21" s="173" t="s">
        <v>70</v>
      </c>
      <c r="D21" s="174"/>
      <c r="E21" s="175"/>
      <c r="F21" s="98">
        <f>SUM(F23:F25)</f>
        <v>23956</v>
      </c>
      <c r="G21" s="99">
        <f>SUM(G23:G25)</f>
        <v>151.6</v>
      </c>
      <c r="H21" s="100">
        <f>SUM(H23:H25)</f>
        <v>0.7649999999999999</v>
      </c>
      <c r="I21" s="101">
        <f>SUM(I23:I25)</f>
        <v>6</v>
      </c>
      <c r="J21" s="10"/>
      <c r="K21" s="11"/>
      <c r="L21" s="176" t="s">
        <v>72</v>
      </c>
      <c r="M21" s="177"/>
      <c r="N21" s="178"/>
      <c r="O21" s="98">
        <f>SUM(O23:O25)</f>
        <v>25872</v>
      </c>
      <c r="P21" s="99">
        <f>SUM(P23:P25)</f>
        <v>166.4</v>
      </c>
      <c r="Q21" s="100">
        <f>SUM(Q23:Q25)</f>
        <v>0.8160000000000001</v>
      </c>
      <c r="R21" s="101">
        <f>SUM(R23:R25)</f>
        <v>6</v>
      </c>
    </row>
    <row r="22" spans="1:18" s="97" customFormat="1" ht="15.75" customHeight="1">
      <c r="A22" s="10"/>
      <c r="B22" s="92"/>
      <c r="C22" s="93" t="s">
        <v>27</v>
      </c>
      <c r="D22" s="93" t="s">
        <v>3</v>
      </c>
      <c r="E22" s="94"/>
      <c r="F22" s="95"/>
      <c r="G22" s="94"/>
      <c r="H22" s="94"/>
      <c r="I22" s="96"/>
      <c r="J22" s="10"/>
      <c r="K22" s="92"/>
      <c r="L22" s="93" t="s">
        <v>27</v>
      </c>
      <c r="M22" s="93" t="s">
        <v>3</v>
      </c>
      <c r="N22" s="94"/>
      <c r="O22" s="95"/>
      <c r="P22" s="94"/>
      <c r="Q22" s="94"/>
      <c r="R22" s="96"/>
    </row>
    <row r="23" spans="1:18" ht="15.75" customHeight="1">
      <c r="A23" s="10"/>
      <c r="B23" s="11"/>
      <c r="C23" s="22">
        <v>1</v>
      </c>
      <c r="D23" s="169" t="s">
        <v>71</v>
      </c>
      <c r="E23" s="170"/>
      <c r="F23" s="32">
        <f>SUMIF('Прайс-лист'!$B$12:$B$46,$D23,'Прайс-лист'!$M$12:$M$46)</f>
        <v>8875</v>
      </c>
      <c r="G23" s="21">
        <f>SUMIF('Прайс-лист'!$B$12:$B$46,$D23,'Прайс-лист'!$F$12:$F$46)</f>
        <v>37.3</v>
      </c>
      <c r="H23" s="19">
        <f>SUMIF('Прайс-лист'!$B$12:$B$46,$D23,'Прайс-лист'!$G$12:$G$46)</f>
        <v>0.356</v>
      </c>
      <c r="I23" s="18">
        <f>SUMIF('Прайс-лист'!$B$12:$B$46,$D23,'Прайс-лист'!$H$12:$H$46)</f>
        <v>1</v>
      </c>
      <c r="J23" s="7"/>
      <c r="K23" s="11"/>
      <c r="L23" s="102">
        <v>1</v>
      </c>
      <c r="M23" s="169" t="s">
        <v>73</v>
      </c>
      <c r="N23" s="170"/>
      <c r="O23" s="32">
        <f>SUMIF('Прайс-лист'!$B$12:$B$46,$M23,'Прайс-лист'!$M$12:$M$46)</f>
        <v>10018</v>
      </c>
      <c r="P23" s="21">
        <f>SUMIF('Прайс-лист'!$B$12:$B$46,$M23,'Прайс-лист'!$F$12:$F$46)</f>
        <v>41</v>
      </c>
      <c r="Q23" s="19">
        <f>SUMIF('Прайс-лист'!$B$12:$B$46,$M23,'Прайс-лист'!$G$12:$G$46)</f>
        <v>0.396</v>
      </c>
      <c r="R23" s="18">
        <f>SUMIF('Прайс-лист'!$B$12:$B$46,$M23,'Прайс-лист'!$H$12:$H$46)</f>
        <v>1</v>
      </c>
    </row>
    <row r="24" spans="1:18" ht="15.75" customHeight="1">
      <c r="A24" s="10"/>
      <c r="B24" s="11"/>
      <c r="C24" s="22">
        <v>2</v>
      </c>
      <c r="D24" s="169" t="s">
        <v>62</v>
      </c>
      <c r="E24" s="170"/>
      <c r="F24" s="32">
        <f>SUMIF('Прайс-лист'!$B$12:$B$46,$D24,'Прайс-лист'!$M$12:$M$46)</f>
        <v>2275</v>
      </c>
      <c r="G24" s="21">
        <f>SUMIF('Прайс-лист'!$B$12:$B$46,$D24,'Прайс-лист'!$F$12:$F$46)</f>
        <v>23.7</v>
      </c>
      <c r="H24" s="19">
        <f>SUMIF('Прайс-лист'!$B$12:$B$46,$D24,'Прайс-лист'!$G$12:$G$46)</f>
        <v>0.041</v>
      </c>
      <c r="I24" s="18">
        <f>SUMIF('Прайс-лист'!$B$12:$B$46,$D24,'Прайс-лист'!$H$12:$H$46)</f>
        <v>1</v>
      </c>
      <c r="J24" s="7"/>
      <c r="K24" s="11"/>
      <c r="L24" s="102">
        <v>2</v>
      </c>
      <c r="M24" s="169" t="s">
        <v>64</v>
      </c>
      <c r="N24" s="170"/>
      <c r="O24" s="32">
        <f>SUMIF('Прайс-лист'!$B$12:$B$46,$M24,'Прайс-лист'!$M$12:$M$46)</f>
        <v>2374</v>
      </c>
      <c r="P24" s="21">
        <f>SUMIF('Прайс-лист'!$B$12:$B$46,$M24,'Прайс-лист'!$F$12:$F$46)</f>
        <v>24.7</v>
      </c>
      <c r="Q24" s="19">
        <f>SUMIF('Прайс-лист'!$B$12:$B$46,$M24,'Прайс-лист'!$G$12:$G$46)</f>
        <v>0.041</v>
      </c>
      <c r="R24" s="18">
        <f>SUMIF('Прайс-лист'!$B$12:$B$46,$M24,'Прайс-лист'!$H$12:$H$46)</f>
        <v>1</v>
      </c>
    </row>
    <row r="25" spans="1:18" ht="15.75" customHeight="1">
      <c r="A25" s="12"/>
      <c r="B25" s="13"/>
      <c r="C25" s="22">
        <v>3</v>
      </c>
      <c r="D25" s="169" t="s">
        <v>63</v>
      </c>
      <c r="E25" s="170"/>
      <c r="F25" s="32">
        <f>SUMIF('Прайс-лист'!$B$12:$B$46,$D25,'Прайс-лист'!$M$12:$M$46)</f>
        <v>12806</v>
      </c>
      <c r="G25" s="21">
        <f>SUMIF('Прайс-лист'!$B$12:$B$46,$D25,'Прайс-лист'!$F$12:$F$46)</f>
        <v>90.6</v>
      </c>
      <c r="H25" s="19">
        <f>SUMIF('Прайс-лист'!$B$12:$B$46,$D25,'Прайс-лист'!$G$12:$G$46)</f>
        <v>0.368</v>
      </c>
      <c r="I25" s="18">
        <f>SUMIF('Прайс-лист'!$B$12:$B$46,$D25,'Прайс-лист'!$H$12:$H$46)</f>
        <v>4</v>
      </c>
      <c r="J25" s="7"/>
      <c r="K25" s="11"/>
      <c r="L25" s="102">
        <v>3</v>
      </c>
      <c r="M25" s="169" t="s">
        <v>65</v>
      </c>
      <c r="N25" s="170"/>
      <c r="O25" s="32">
        <f>SUMIF('Прайс-лист'!$B$12:$B$46,$M25,'Прайс-лист'!$M$12:$M$46)</f>
        <v>13480</v>
      </c>
      <c r="P25" s="21">
        <f>SUMIF('Прайс-лист'!$B$12:$B$46,$M25,'Прайс-лист'!$F$12:$F$46)</f>
        <v>100.7</v>
      </c>
      <c r="Q25" s="19">
        <f>SUMIF('Прайс-лист'!$B$12:$B$46,$M25,'Прайс-лист'!$G$12:$G$46)</f>
        <v>0.379</v>
      </c>
      <c r="R25" s="18">
        <f>SUMIF('Прайс-лист'!$B$12:$B$46,$M25,'Прайс-лист'!$H$12:$H$46)</f>
        <v>4</v>
      </c>
    </row>
    <row r="26" spans="1:18" s="61" customFormat="1" ht="18" customHeight="1">
      <c r="A26" s="103" t="s">
        <v>156</v>
      </c>
      <c r="B26" s="59"/>
      <c r="C26" s="59"/>
      <c r="D26" s="59"/>
      <c r="E26" s="59"/>
      <c r="F26" s="59"/>
      <c r="G26" s="59"/>
      <c r="H26" s="59"/>
      <c r="I26" s="60"/>
      <c r="J26" s="103" t="s">
        <v>155</v>
      </c>
      <c r="K26" s="59"/>
      <c r="L26" s="59"/>
      <c r="M26" s="59"/>
      <c r="N26" s="59"/>
      <c r="O26" s="59"/>
      <c r="P26" s="59"/>
      <c r="Q26" s="59"/>
      <c r="R26" s="60"/>
    </row>
    <row r="27" spans="1:18" s="61" customFormat="1" ht="13.5" customHeight="1">
      <c r="A27" s="104" t="s">
        <v>114</v>
      </c>
      <c r="B27" s="62"/>
      <c r="C27" s="63"/>
      <c r="D27" s="63"/>
      <c r="E27" s="63"/>
      <c r="F27" s="64"/>
      <c r="G27" s="63"/>
      <c r="H27" s="63"/>
      <c r="I27" s="65"/>
      <c r="J27" s="104" t="s">
        <v>115</v>
      </c>
      <c r="K27" s="62"/>
      <c r="L27" s="63"/>
      <c r="M27" s="63"/>
      <c r="N27" s="63"/>
      <c r="O27" s="64"/>
      <c r="P27" s="63"/>
      <c r="Q27" s="63"/>
      <c r="R27" s="65"/>
    </row>
    <row r="28" spans="1:18" ht="19.5" customHeight="1">
      <c r="A28" s="10"/>
      <c r="B28" s="11"/>
      <c r="C28" s="171" t="s">
        <v>3</v>
      </c>
      <c r="D28" s="172"/>
      <c r="E28" s="172"/>
      <c r="F28" s="91" t="s">
        <v>145</v>
      </c>
      <c r="G28" s="91" t="s">
        <v>146</v>
      </c>
      <c r="H28" s="91" t="s">
        <v>147</v>
      </c>
      <c r="I28" s="91" t="s">
        <v>148</v>
      </c>
      <c r="J28" s="10"/>
      <c r="K28" s="11"/>
      <c r="L28" s="171" t="s">
        <v>3</v>
      </c>
      <c r="M28" s="172"/>
      <c r="N28" s="172"/>
      <c r="O28" s="91" t="s">
        <v>145</v>
      </c>
      <c r="P28" s="91" t="s">
        <v>146</v>
      </c>
      <c r="Q28" s="91" t="s">
        <v>147</v>
      </c>
      <c r="R28" s="91" t="s">
        <v>148</v>
      </c>
    </row>
    <row r="29" spans="1:18" ht="19.5" customHeight="1">
      <c r="A29" s="10"/>
      <c r="B29" s="11"/>
      <c r="C29" s="173" t="s">
        <v>124</v>
      </c>
      <c r="D29" s="174"/>
      <c r="E29" s="175"/>
      <c r="F29" s="98">
        <f>SUM(F31:F33)</f>
        <v>25312</v>
      </c>
      <c r="G29" s="99">
        <f>SUM(G31:G33)</f>
        <v>151.6</v>
      </c>
      <c r="H29" s="100">
        <f>SUM(H31:H33)</f>
        <v>0.7649999999999999</v>
      </c>
      <c r="I29" s="101">
        <f>SUM(I31:I33)</f>
        <v>6</v>
      </c>
      <c r="J29" s="10"/>
      <c r="K29" s="11"/>
      <c r="L29" s="176" t="s">
        <v>125</v>
      </c>
      <c r="M29" s="177"/>
      <c r="N29" s="178"/>
      <c r="O29" s="98">
        <f>SUM(O31:O33)</f>
        <v>27228</v>
      </c>
      <c r="P29" s="99">
        <f>SUM(P31:P33)</f>
        <v>166.4</v>
      </c>
      <c r="Q29" s="100">
        <f>SUM(Q31:Q33)</f>
        <v>0.8160000000000001</v>
      </c>
      <c r="R29" s="101">
        <f>SUM(R31:R33)</f>
        <v>6</v>
      </c>
    </row>
    <row r="30" spans="1:18" s="97" customFormat="1" ht="15.75" customHeight="1">
      <c r="A30" s="10"/>
      <c r="B30" s="92"/>
      <c r="C30" s="93" t="s">
        <v>27</v>
      </c>
      <c r="D30" s="93" t="s">
        <v>3</v>
      </c>
      <c r="E30" s="94"/>
      <c r="F30" s="95"/>
      <c r="G30" s="94"/>
      <c r="H30" s="94"/>
      <c r="I30" s="96"/>
      <c r="J30" s="10"/>
      <c r="K30" s="92"/>
      <c r="L30" s="93" t="s">
        <v>27</v>
      </c>
      <c r="M30" s="93" t="s">
        <v>3</v>
      </c>
      <c r="N30" s="94"/>
      <c r="O30" s="95"/>
      <c r="P30" s="94"/>
      <c r="Q30" s="94"/>
      <c r="R30" s="96"/>
    </row>
    <row r="31" spans="1:18" ht="15.75" customHeight="1">
      <c r="A31" s="10"/>
      <c r="B31" s="11"/>
      <c r="C31" s="22">
        <v>1</v>
      </c>
      <c r="D31" s="169" t="s">
        <v>71</v>
      </c>
      <c r="E31" s="170"/>
      <c r="F31" s="32">
        <f>SUMIF('Прайс-лист'!$B$12:$B$46,$D31,'Прайс-лист'!$M$12:$M$46)</f>
        <v>8875</v>
      </c>
      <c r="G31" s="21">
        <f>SUMIF('Прайс-лист'!$B$12:$B$46,$D31,'Прайс-лист'!$F$12:$F$46)</f>
        <v>37.3</v>
      </c>
      <c r="H31" s="19">
        <f>SUMIF('Прайс-лист'!$B$12:$B$46,$D31,'Прайс-лист'!$G$12:$G$46)</f>
        <v>0.356</v>
      </c>
      <c r="I31" s="18">
        <f>SUMIF('Прайс-лист'!$B$12:$B$46,$D31,'Прайс-лист'!$H$12:$H$46)</f>
        <v>1</v>
      </c>
      <c r="J31" s="7"/>
      <c r="K31" s="11"/>
      <c r="L31" s="102">
        <v>1</v>
      </c>
      <c r="M31" s="169" t="s">
        <v>73</v>
      </c>
      <c r="N31" s="170"/>
      <c r="O31" s="32">
        <f>SUMIF('Прайс-лист'!$B$12:$B$46,$M31,'Прайс-лист'!$M$12:$M$46)</f>
        <v>10018</v>
      </c>
      <c r="P31" s="21">
        <f>SUMIF('Прайс-лист'!$B$12:$B$46,$M31,'Прайс-лист'!$F$12:$F$46)</f>
        <v>41</v>
      </c>
      <c r="Q31" s="19">
        <f>SUMIF('Прайс-лист'!$B$12:$B$46,$M31,'Прайс-лист'!$G$12:$G$46)</f>
        <v>0.396</v>
      </c>
      <c r="R31" s="18">
        <f>SUMIF('Прайс-лист'!$B$12:$B$46,$M31,'Прайс-лист'!$H$12:$H$46)</f>
        <v>1</v>
      </c>
    </row>
    <row r="32" spans="1:18" ht="15.75" customHeight="1">
      <c r="A32" s="10"/>
      <c r="B32" s="11"/>
      <c r="C32" s="22">
        <v>2</v>
      </c>
      <c r="D32" s="169" t="s">
        <v>62</v>
      </c>
      <c r="E32" s="170"/>
      <c r="F32" s="32">
        <f>SUMIF('Прайс-лист'!$B$12:$B$46,$D32,'Прайс-лист'!$M$12:$M$46)</f>
        <v>2275</v>
      </c>
      <c r="G32" s="21">
        <f>SUMIF('Прайс-лист'!$B$12:$B$46,$D32,'Прайс-лист'!$F$12:$F$46)</f>
        <v>23.7</v>
      </c>
      <c r="H32" s="19">
        <f>SUMIF('Прайс-лист'!$B$12:$B$46,$D32,'Прайс-лист'!$G$12:$G$46)</f>
        <v>0.041</v>
      </c>
      <c r="I32" s="18">
        <f>SUMIF('Прайс-лист'!$B$12:$B$46,$D32,'Прайс-лист'!$H$12:$H$46)</f>
        <v>1</v>
      </c>
      <c r="J32" s="7"/>
      <c r="K32" s="11"/>
      <c r="L32" s="102">
        <v>2</v>
      </c>
      <c r="M32" s="169" t="s">
        <v>64</v>
      </c>
      <c r="N32" s="170"/>
      <c r="O32" s="32">
        <f>SUMIF('Прайс-лист'!$B$12:$B$46,$M32,'Прайс-лист'!$M$12:$M$46)</f>
        <v>2374</v>
      </c>
      <c r="P32" s="21">
        <f>SUMIF('Прайс-лист'!$B$12:$B$46,$M32,'Прайс-лист'!$F$12:$F$46)</f>
        <v>24.7</v>
      </c>
      <c r="Q32" s="19">
        <f>SUMIF('Прайс-лист'!$B$12:$B$46,$M32,'Прайс-лист'!$G$12:$G$46)</f>
        <v>0.041</v>
      </c>
      <c r="R32" s="18">
        <f>SUMIF('Прайс-лист'!$B$12:$B$46,$M32,'Прайс-лист'!$H$12:$H$46)</f>
        <v>1</v>
      </c>
    </row>
    <row r="33" spans="1:18" ht="15.75" customHeight="1">
      <c r="A33" s="12"/>
      <c r="B33" s="13"/>
      <c r="C33" s="22">
        <v>3</v>
      </c>
      <c r="D33" s="169" t="s">
        <v>126</v>
      </c>
      <c r="E33" s="170"/>
      <c r="F33" s="32">
        <f>SUMIF('Прайс-лист'!$B$12:$B$46,$D33,'Прайс-лист'!$M$12:$M$46)</f>
        <v>14162</v>
      </c>
      <c r="G33" s="21">
        <f>SUMIF('Прайс-лист'!$B$12:$B$46,$D33,'Прайс-лист'!$F$12:$F$46)</f>
        <v>90.6</v>
      </c>
      <c r="H33" s="19">
        <f>SUMIF('Прайс-лист'!$B$12:$B$46,$D33,'Прайс-лист'!$G$12:$G$46)</f>
        <v>0.368</v>
      </c>
      <c r="I33" s="18">
        <f>SUMIF('Прайс-лист'!$B$12:$B$46,$D33,'Прайс-лист'!$H$12:$H$46)</f>
        <v>4</v>
      </c>
      <c r="J33" s="14"/>
      <c r="K33" s="13"/>
      <c r="L33" s="102">
        <v>3</v>
      </c>
      <c r="M33" s="169" t="s">
        <v>127</v>
      </c>
      <c r="N33" s="170"/>
      <c r="O33" s="32">
        <f>SUMIF('Прайс-лист'!$B$12:$B$46,$M33,'Прайс-лист'!$M$12:$M$46)</f>
        <v>14836</v>
      </c>
      <c r="P33" s="21">
        <f>SUMIF('Прайс-лист'!$B$12:$B$46,$M33,'Прайс-лист'!$F$12:$F$46)</f>
        <v>100.7</v>
      </c>
      <c r="Q33" s="19">
        <f>SUMIF('Прайс-лист'!$B$12:$B$46,$M33,'Прайс-лист'!$G$12:$G$46)</f>
        <v>0.379</v>
      </c>
      <c r="R33" s="18">
        <f>SUMIF('Прайс-лист'!$B$12:$B$46,$M33,'Прайс-лист'!$H$12:$H$46)</f>
        <v>4</v>
      </c>
    </row>
    <row r="34" spans="1:18" ht="19.5" customHeight="1">
      <c r="A34" s="187" t="s">
        <v>139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9"/>
    </row>
    <row r="35" spans="1:18" s="66" customFormat="1" ht="15.75">
      <c r="A35" s="111" t="s">
        <v>13</v>
      </c>
      <c r="B35" s="59"/>
      <c r="C35" s="59"/>
      <c r="D35" s="59"/>
      <c r="E35" s="67"/>
      <c r="F35" s="68"/>
      <c r="G35" s="69"/>
      <c r="H35" s="69"/>
      <c r="I35" s="112" t="s">
        <v>12</v>
      </c>
      <c r="J35" s="111" t="s">
        <v>2</v>
      </c>
      <c r="K35" s="59"/>
      <c r="L35" s="59"/>
      <c r="M35" s="59"/>
      <c r="N35" s="67"/>
      <c r="O35" s="70"/>
      <c r="P35" s="69"/>
      <c r="Q35" s="69"/>
      <c r="R35" s="112" t="s">
        <v>9</v>
      </c>
    </row>
    <row r="36" spans="1:18" s="66" customFormat="1" ht="17.25" customHeight="1">
      <c r="A36" s="113"/>
      <c r="B36" s="62"/>
      <c r="C36" s="63"/>
      <c r="D36" s="63"/>
      <c r="E36" s="63"/>
      <c r="F36" s="64"/>
      <c r="G36" s="63"/>
      <c r="H36" s="63"/>
      <c r="I36" s="65"/>
      <c r="J36" s="113"/>
      <c r="K36" s="62"/>
      <c r="L36" s="63"/>
      <c r="M36" s="63"/>
      <c r="N36" s="63"/>
      <c r="O36" s="64"/>
      <c r="P36" s="63"/>
      <c r="Q36" s="63"/>
      <c r="R36" s="65"/>
    </row>
    <row r="37" spans="1:18" ht="19.5" customHeight="1">
      <c r="A37" s="10"/>
      <c r="B37" s="11"/>
      <c r="C37" s="171" t="s">
        <v>3</v>
      </c>
      <c r="D37" s="172"/>
      <c r="E37" s="172"/>
      <c r="F37" s="91" t="s">
        <v>145</v>
      </c>
      <c r="G37" s="91" t="s">
        <v>146</v>
      </c>
      <c r="H37" s="91" t="s">
        <v>147</v>
      </c>
      <c r="I37" s="91" t="s">
        <v>148</v>
      </c>
      <c r="J37" s="10"/>
      <c r="K37" s="11"/>
      <c r="L37" s="171" t="s">
        <v>3</v>
      </c>
      <c r="M37" s="172"/>
      <c r="N37" s="172"/>
      <c r="O37" s="91" t="s">
        <v>145</v>
      </c>
      <c r="P37" s="91" t="s">
        <v>146</v>
      </c>
      <c r="Q37" s="91" t="s">
        <v>147</v>
      </c>
      <c r="R37" s="91" t="s">
        <v>148</v>
      </c>
    </row>
    <row r="38" spans="1:18" ht="19.5" customHeight="1">
      <c r="A38" s="10"/>
      <c r="B38" s="11"/>
      <c r="C38" s="173" t="s">
        <v>79</v>
      </c>
      <c r="D38" s="174"/>
      <c r="E38" s="175"/>
      <c r="F38" s="98">
        <f>SUM(F40:F41)</f>
        <v>9800</v>
      </c>
      <c r="G38" s="99">
        <f>SUM(G40:G41)</f>
        <v>51.2</v>
      </c>
      <c r="H38" s="100">
        <f>SUM(H40:H41)</f>
        <v>0.083</v>
      </c>
      <c r="I38" s="101">
        <f>SUM(I40:I41)</f>
        <v>2</v>
      </c>
      <c r="J38" s="10"/>
      <c r="K38" s="11"/>
      <c r="L38" s="176" t="s">
        <v>74</v>
      </c>
      <c r="M38" s="177"/>
      <c r="N38" s="178"/>
      <c r="O38" s="98">
        <f>SUM(O40:O42)</f>
        <v>5684</v>
      </c>
      <c r="P38" s="99">
        <f>SUM(P40:P42)</f>
        <v>54.2</v>
      </c>
      <c r="Q38" s="100">
        <f>SUM(Q40:Q42)</f>
        <v>0.088</v>
      </c>
      <c r="R38" s="101">
        <f>SUM(R40:R42)</f>
        <v>3</v>
      </c>
    </row>
    <row r="39" spans="1:18" s="97" customFormat="1" ht="15.75" customHeight="1">
      <c r="A39" s="10"/>
      <c r="B39" s="92"/>
      <c r="C39" s="93" t="s">
        <v>27</v>
      </c>
      <c r="D39" s="93" t="s">
        <v>3</v>
      </c>
      <c r="E39" s="94"/>
      <c r="F39" s="95"/>
      <c r="G39" s="94"/>
      <c r="H39" s="94"/>
      <c r="I39" s="96"/>
      <c r="J39" s="10"/>
      <c r="K39" s="92"/>
      <c r="L39" s="93" t="s">
        <v>27</v>
      </c>
      <c r="M39" s="93" t="s">
        <v>3</v>
      </c>
      <c r="N39" s="94"/>
      <c r="O39" s="95"/>
      <c r="P39" s="94"/>
      <c r="Q39" s="94"/>
      <c r="R39" s="96"/>
    </row>
    <row r="40" spans="1:18" ht="15.75" customHeight="1">
      <c r="A40" s="10"/>
      <c r="B40" s="11"/>
      <c r="C40" s="22">
        <v>1</v>
      </c>
      <c r="D40" s="169" t="s">
        <v>40</v>
      </c>
      <c r="E40" s="170"/>
      <c r="F40" s="32">
        <f>SUMIF('Прайс-лист'!$B$12:$B$46,$D40,'Прайс-лист'!$M$12:$M$46)</f>
        <v>4700</v>
      </c>
      <c r="G40" s="21">
        <f>SUMIF('Прайс-лист'!$B$12:$B$46,$D40,'Прайс-лист'!$F$12:$F$46)</f>
        <v>41.2</v>
      </c>
      <c r="H40" s="19">
        <f>SUMIF('Прайс-лист'!$B$12:$B$46,$D40,'Прайс-лист'!$G$12:$G$46)</f>
        <v>0.068</v>
      </c>
      <c r="I40" s="18">
        <f>SUMIF('Прайс-лист'!$B$12:$B$46,$D40,'Прайс-лист'!$H$12:$H$46)</f>
        <v>1</v>
      </c>
      <c r="J40" s="10"/>
      <c r="K40" s="11"/>
      <c r="L40" s="102">
        <v>1</v>
      </c>
      <c r="M40" s="169" t="s">
        <v>25</v>
      </c>
      <c r="N40" s="170"/>
      <c r="O40" s="32">
        <f>SUMIF('Прайс-лист'!$B$12:$B$46,$M40,'Прайс-лист'!$M$12:$M$46)</f>
        <v>2254</v>
      </c>
      <c r="P40" s="21">
        <f>SUMIF('Прайс-лист'!$B$12:$B$46,$M40,'Прайс-лист'!$F$12:$F$46)</f>
        <v>24.6</v>
      </c>
      <c r="Q40" s="19">
        <f>SUMIF('Прайс-лист'!$B$12:$B$46,$M40,'Прайс-лист'!$G$12:$G$46)</f>
        <v>0.039</v>
      </c>
      <c r="R40" s="18">
        <f>SUMIF('Прайс-лист'!$B$12:$B$46,$M40,'Прайс-лист'!$H$12:$H$46)</f>
        <v>1</v>
      </c>
    </row>
    <row r="41" spans="1:18" ht="15.75" customHeight="1">
      <c r="A41" s="10"/>
      <c r="B41" s="11"/>
      <c r="C41" s="22">
        <v>2</v>
      </c>
      <c r="D41" s="169" t="s">
        <v>78</v>
      </c>
      <c r="E41" s="170"/>
      <c r="F41" s="32">
        <f>SUMIF('Прайс-лист'!$B$12:$B$46,$D41,'Прайс-лист'!$M$12:$M$46)</f>
        <v>5100</v>
      </c>
      <c r="G41" s="21">
        <f>SUMIF('Прайс-лист'!$B$12:$B$46,$D41,'Прайс-лист'!$F$12:$F$46)</f>
        <v>10</v>
      </c>
      <c r="H41" s="19">
        <f>SUMIF('Прайс-лист'!$B$12:$B$46,$D41,'Прайс-лист'!$G$12:$G$46)</f>
        <v>0.015</v>
      </c>
      <c r="I41" s="18">
        <f>SUMIF('Прайс-лист'!$B$12:$B$46,$D41,'Прайс-лист'!$H$12:$H$46)</f>
        <v>1</v>
      </c>
      <c r="J41" s="10"/>
      <c r="K41" s="11"/>
      <c r="L41" s="102">
        <v>2</v>
      </c>
      <c r="M41" s="169" t="s">
        <v>24</v>
      </c>
      <c r="N41" s="170"/>
      <c r="O41" s="32">
        <f>SUMIF('Прайс-лист'!$B$12:$B$46,$M41,'Прайс-лист'!$M$12:$M$46)</f>
        <v>2777</v>
      </c>
      <c r="P41" s="21">
        <f>SUMIF('Прайс-лист'!$B$12:$B$46,$M41,'Прайс-лист'!$F$12:$F$46)</f>
        <v>27</v>
      </c>
      <c r="Q41" s="19">
        <f>SUMIF('Прайс-лист'!$B$12:$B$46,$M41,'Прайс-лист'!$G$12:$G$46)</f>
        <v>0.045</v>
      </c>
      <c r="R41" s="18">
        <f>SUMIF('Прайс-лист'!$B$12:$B$46,$M41,'Прайс-лист'!$H$12:$H$46)</f>
        <v>1</v>
      </c>
    </row>
    <row r="42" spans="1:18" ht="15.75" customHeight="1">
      <c r="A42" s="12"/>
      <c r="B42" s="13"/>
      <c r="C42" s="38"/>
      <c r="D42" s="205"/>
      <c r="E42" s="205"/>
      <c r="F42" s="114"/>
      <c r="G42" s="115"/>
      <c r="H42" s="116"/>
      <c r="I42" s="47"/>
      <c r="J42" s="12"/>
      <c r="K42" s="13"/>
      <c r="L42" s="102">
        <v>3</v>
      </c>
      <c r="M42" s="169" t="s">
        <v>75</v>
      </c>
      <c r="N42" s="170"/>
      <c r="O42" s="32">
        <f>SUMIF('Прайс-лист'!$B$12:$B$46,$M42,'Прайс-лист'!$M$12:$M$46)</f>
        <v>653</v>
      </c>
      <c r="P42" s="21">
        <f>SUMIF('Прайс-лист'!$B$12:$B$46,$M42,'Прайс-лист'!$F$12:$F$46)</f>
        <v>2.6</v>
      </c>
      <c r="Q42" s="19">
        <f>SUMIF('Прайс-лист'!$B$12:$B$46,$M42,'Прайс-лист'!$G$12:$G$46)</f>
        <v>0.004</v>
      </c>
      <c r="R42" s="18">
        <f>SUMIF('Прайс-лист'!$B$12:$B$46,$M42,'Прайс-лист'!$H$12:$H$46)</f>
        <v>1</v>
      </c>
    </row>
    <row r="43" spans="1:18" s="66" customFormat="1" ht="15.75">
      <c r="A43" s="111" t="s">
        <v>109</v>
      </c>
      <c r="B43" s="59"/>
      <c r="C43" s="59"/>
      <c r="D43" s="59"/>
      <c r="E43" s="67"/>
      <c r="F43" s="68"/>
      <c r="G43" s="69"/>
      <c r="H43" s="69"/>
      <c r="I43" s="112" t="s">
        <v>51</v>
      </c>
      <c r="J43" s="111" t="s">
        <v>80</v>
      </c>
      <c r="K43" s="59"/>
      <c r="L43" s="59"/>
      <c r="M43" s="59"/>
      <c r="N43" s="67"/>
      <c r="O43" s="70"/>
      <c r="P43" s="69"/>
      <c r="Q43" s="69"/>
      <c r="R43" s="112" t="s">
        <v>14</v>
      </c>
    </row>
    <row r="44" spans="1:18" s="66" customFormat="1" ht="14.25" customHeight="1">
      <c r="A44" s="113"/>
      <c r="B44" s="62"/>
      <c r="C44" s="63"/>
      <c r="D44" s="63"/>
      <c r="E44" s="63"/>
      <c r="F44" s="64"/>
      <c r="G44" s="63"/>
      <c r="H44" s="63"/>
      <c r="I44" s="65"/>
      <c r="J44" s="113"/>
      <c r="K44" s="62"/>
      <c r="L44" s="62"/>
      <c r="M44" s="62"/>
      <c r="N44" s="62"/>
      <c r="O44" s="62"/>
      <c r="P44" s="62"/>
      <c r="Q44" s="62"/>
      <c r="R44" s="71"/>
    </row>
    <row r="45" spans="1:18" ht="21.75" customHeight="1">
      <c r="A45" s="10"/>
      <c r="B45" s="11"/>
      <c r="C45" s="171" t="s">
        <v>3</v>
      </c>
      <c r="D45" s="172"/>
      <c r="E45" s="172"/>
      <c r="F45" s="91" t="s">
        <v>145</v>
      </c>
      <c r="G45" s="91" t="s">
        <v>146</v>
      </c>
      <c r="H45" s="91" t="s">
        <v>147</v>
      </c>
      <c r="I45" s="91" t="s">
        <v>148</v>
      </c>
      <c r="J45" s="10"/>
      <c r="K45" s="11"/>
      <c r="L45" s="171" t="s">
        <v>3</v>
      </c>
      <c r="M45" s="172"/>
      <c r="N45" s="172"/>
      <c r="O45" s="91" t="s">
        <v>145</v>
      </c>
      <c r="P45" s="91" t="s">
        <v>146</v>
      </c>
      <c r="Q45" s="91" t="s">
        <v>147</v>
      </c>
      <c r="R45" s="91" t="s">
        <v>148</v>
      </c>
    </row>
    <row r="46" spans="1:18" ht="15" customHeight="1">
      <c r="A46" s="10"/>
      <c r="B46" s="11"/>
      <c r="C46" s="179" t="s">
        <v>76</v>
      </c>
      <c r="D46" s="180"/>
      <c r="E46" s="105" t="s">
        <v>10</v>
      </c>
      <c r="F46" s="181">
        <f>SUM(F49:F51)</f>
        <v>13287</v>
      </c>
      <c r="G46" s="183">
        <f>SUM(G49:G51)</f>
        <v>83.4</v>
      </c>
      <c r="H46" s="185">
        <f>SUM(H49:H51)</f>
        <v>0.14400000000000002</v>
      </c>
      <c r="I46" s="167">
        <f>I49+I50+I51</f>
        <v>3</v>
      </c>
      <c r="J46" s="10"/>
      <c r="K46" s="11"/>
      <c r="L46" s="176" t="s">
        <v>81</v>
      </c>
      <c r="M46" s="177"/>
      <c r="N46" s="178"/>
      <c r="O46" s="98">
        <f>SUM(O48:O50)</f>
        <v>3566</v>
      </c>
      <c r="P46" s="99">
        <f>SUM(P48:P50)</f>
        <v>26.5</v>
      </c>
      <c r="Q46" s="100">
        <f>SUM(Q48:Q50)</f>
        <v>0.05</v>
      </c>
      <c r="R46" s="101">
        <f>SUM(R48:R50)</f>
        <v>3</v>
      </c>
    </row>
    <row r="47" spans="1:18" ht="15" customHeight="1">
      <c r="A47" s="10"/>
      <c r="B47" s="11"/>
      <c r="C47" s="179" t="s">
        <v>77</v>
      </c>
      <c r="D47" s="180"/>
      <c r="E47" s="105" t="s">
        <v>11</v>
      </c>
      <c r="F47" s="182"/>
      <c r="G47" s="184"/>
      <c r="H47" s="186"/>
      <c r="I47" s="168"/>
      <c r="J47" s="10"/>
      <c r="K47" s="11"/>
      <c r="L47" s="93" t="s">
        <v>27</v>
      </c>
      <c r="M47" s="93" t="s">
        <v>3</v>
      </c>
      <c r="N47" s="94"/>
      <c r="O47" s="95"/>
      <c r="P47" s="94"/>
      <c r="Q47" s="94"/>
      <c r="R47" s="96"/>
    </row>
    <row r="48" spans="1:18" ht="15.75" customHeight="1">
      <c r="A48" s="10"/>
      <c r="B48" s="11"/>
      <c r="C48" s="106" t="s">
        <v>27</v>
      </c>
      <c r="D48" s="199" t="s">
        <v>3</v>
      </c>
      <c r="E48" s="200"/>
      <c r="F48" s="45"/>
      <c r="G48" s="39"/>
      <c r="H48" s="39"/>
      <c r="I48" s="24"/>
      <c r="J48" s="10"/>
      <c r="K48" s="11"/>
      <c r="L48" s="102">
        <v>1</v>
      </c>
      <c r="M48" s="169" t="s">
        <v>41</v>
      </c>
      <c r="N48" s="170"/>
      <c r="O48" s="32">
        <f>SUMIF('Прайс-лист'!$B$12:$B$46,$M48,'Прайс-лист'!$M$12:$M$46)</f>
        <v>1028</v>
      </c>
      <c r="P48" s="21">
        <f>SUMIF('Прайс-лист'!$B$12:$B$46,$M48,'Прайс-лист'!$F$12:$F$46)</f>
        <v>10.3</v>
      </c>
      <c r="Q48" s="19">
        <f>SUMIF('Прайс-лист'!$B$12:$B$46,$M48,'Прайс-лист'!$G$12:$G$46)</f>
        <v>0.015</v>
      </c>
      <c r="R48" s="18">
        <f>SUMIF('Прайс-лист'!$B$12:$B$46,$M48,'Прайс-лист'!$H$12:$H$46)</f>
        <v>1</v>
      </c>
    </row>
    <row r="49" spans="1:18" ht="15.75" customHeight="1">
      <c r="A49" s="10"/>
      <c r="B49" s="11"/>
      <c r="C49" s="18">
        <v>1</v>
      </c>
      <c r="D49" s="169" t="s">
        <v>40</v>
      </c>
      <c r="E49" s="170"/>
      <c r="F49" s="32">
        <f>SUMIF('Прайс-лист'!$B$12:$B$46,$D49,'Прайс-лист'!$M$12:$M$46)</f>
        <v>4700</v>
      </c>
      <c r="G49" s="21">
        <f>SUMIF('Прайс-лист'!$B$12:$B$46,$D49,'Прайс-лист'!$F$12:$F$46)</f>
        <v>41.2</v>
      </c>
      <c r="H49" s="19">
        <f>SUMIF('Прайс-лист'!$B$12:$B$46,$D49,'Прайс-лист'!$G$12:$G$46)</f>
        <v>0.068</v>
      </c>
      <c r="I49" s="18">
        <f>SUMIF('Прайс-лист'!$B$12:$B$46,$D49,'Прайс-лист'!$H$12:$H$46)</f>
        <v>1</v>
      </c>
      <c r="J49" s="10"/>
      <c r="K49" s="11"/>
      <c r="L49" s="102">
        <v>2</v>
      </c>
      <c r="M49" s="169" t="s">
        <v>43</v>
      </c>
      <c r="N49" s="170"/>
      <c r="O49" s="32">
        <f>SUMIF('Прайс-лист'!B12:B46,M49,'Прайс-лист'!M12:M46)</f>
        <v>1690</v>
      </c>
      <c r="P49" s="21">
        <f>SUMIF('Прайс-лист'!$B$12:$B$46,$M49,'Прайс-лист'!$F$12:$F$46)</f>
        <v>14.5</v>
      </c>
      <c r="Q49" s="19">
        <f>SUMIF('Прайс-лист'!$B$12:$B$46,$M49,'Прайс-лист'!$G$12:$G$46)</f>
        <v>0.032</v>
      </c>
      <c r="R49" s="18">
        <f>SUMIF('Прайс-лист'!$B$12:$B$46,$M49,'Прайс-лист'!$H$12:$H$46)</f>
        <v>1</v>
      </c>
    </row>
    <row r="50" spans="1:18" ht="15.75" customHeight="1">
      <c r="A50" s="10"/>
      <c r="B50" s="11"/>
      <c r="C50" s="18">
        <v>2</v>
      </c>
      <c r="D50" s="169" t="s">
        <v>78</v>
      </c>
      <c r="E50" s="170"/>
      <c r="F50" s="32">
        <f>SUMIF('Прайс-лист'!$B$12:$B$46,$D50,'Прайс-лист'!$M$12:$M$46)</f>
        <v>5100</v>
      </c>
      <c r="G50" s="21">
        <f>SUMIF('Прайс-лист'!$B$12:$B$46,$D50,'Прайс-лист'!$F$12:$F$46)</f>
        <v>10</v>
      </c>
      <c r="H50" s="19">
        <f>SUMIF('Прайс-лист'!$B$12:$B$46,$D50,'Прайс-лист'!$G$12:$G$46)</f>
        <v>0.015</v>
      </c>
      <c r="I50" s="18">
        <f>SUMIF('Прайс-лист'!$B$12:$B$46,$D50,'Прайс-лист'!$H$12:$H$46)</f>
        <v>1</v>
      </c>
      <c r="J50" s="10"/>
      <c r="K50" s="20"/>
      <c r="L50" s="102">
        <v>3</v>
      </c>
      <c r="M50" s="169" t="s">
        <v>82</v>
      </c>
      <c r="N50" s="170"/>
      <c r="O50" s="32">
        <f>SUMIF('Прайс-лист'!$B$12:$B$46,$M50,'Прайс-лист'!$M$12:$M$46)</f>
        <v>848</v>
      </c>
      <c r="P50" s="21">
        <f>SUMIF('Прайс-лист'!$B$12:$B$46,$M50,'Прайс-лист'!$F$12:$F$46)</f>
        <v>1.7</v>
      </c>
      <c r="Q50" s="19">
        <f>SUMIF('Прайс-лист'!$B$12:$B$46,$M50,'Прайс-лист'!$G$12:$G$46)</f>
        <v>0.003</v>
      </c>
      <c r="R50" s="18">
        <f>SUMIF('Прайс-лист'!$B$12:$B$46,$M50,'Прайс-лист'!$H$12:$H$46)</f>
        <v>1</v>
      </c>
    </row>
    <row r="51" spans="1:18" ht="15.75" customHeight="1">
      <c r="A51" s="10"/>
      <c r="B51" s="11"/>
      <c r="C51" s="190">
        <v>3</v>
      </c>
      <c r="D51" s="18" t="s">
        <v>49</v>
      </c>
      <c r="E51" s="105" t="s">
        <v>10</v>
      </c>
      <c r="F51" s="210">
        <f>SUMIF('Прайс-лист'!$B$12:$B$46,$D51,'Прайс-лист'!$M$12:$M$46)</f>
        <v>3487</v>
      </c>
      <c r="G51" s="212">
        <f>SUMIF('Прайс-лист'!$B$12:$B$46,$D51,'Прайс-лист'!$F$12:$F$46)</f>
        <v>32.2</v>
      </c>
      <c r="H51" s="206">
        <f>SUMIF('Прайс-лист'!$B$12:$B$46,$D51,'Прайс-лист'!$G$12:$G$46)</f>
        <v>0.061</v>
      </c>
      <c r="I51" s="208">
        <f>SUMIF('Прайс-лист'!$B$12:$B$46,$D51,'Прайс-лист'!$H$12:$H$46)</f>
        <v>1</v>
      </c>
      <c r="J51" s="10"/>
      <c r="K51" s="20"/>
      <c r="L51" s="50"/>
      <c r="M51" s="50"/>
      <c r="N51" s="50"/>
      <c r="O51" s="51"/>
      <c r="P51" s="50"/>
      <c r="Q51" s="50"/>
      <c r="R51" s="52"/>
    </row>
    <row r="52" spans="1:18" ht="15.75" customHeight="1">
      <c r="A52" s="12"/>
      <c r="B52" s="13"/>
      <c r="C52" s="190"/>
      <c r="D52" s="18" t="s">
        <v>50</v>
      </c>
      <c r="E52" s="105" t="s">
        <v>11</v>
      </c>
      <c r="F52" s="211"/>
      <c r="G52" s="213"/>
      <c r="H52" s="207"/>
      <c r="I52" s="209"/>
      <c r="J52" s="12"/>
      <c r="K52" s="23"/>
      <c r="L52" s="53"/>
      <c r="M52" s="53"/>
      <c r="N52" s="53"/>
      <c r="O52" s="54"/>
      <c r="P52" s="53"/>
      <c r="Q52" s="53"/>
      <c r="R52" s="55"/>
    </row>
    <row r="53" spans="1:18" s="66" customFormat="1" ht="15.75">
      <c r="A53" s="104" t="s">
        <v>80</v>
      </c>
      <c r="B53" s="76"/>
      <c r="C53" s="76"/>
      <c r="D53" s="76"/>
      <c r="E53" s="107"/>
      <c r="F53" s="108"/>
      <c r="G53" s="63"/>
      <c r="H53" s="63"/>
      <c r="I53" s="125" t="s">
        <v>131</v>
      </c>
      <c r="J53" s="104"/>
      <c r="K53" s="76"/>
      <c r="L53" s="76"/>
      <c r="M53" s="76"/>
      <c r="N53" s="107"/>
      <c r="O53" s="64"/>
      <c r="P53" s="63"/>
      <c r="Q53" s="63"/>
      <c r="R53" s="133"/>
    </row>
    <row r="54" spans="1:18" s="66" customFormat="1" ht="12.75">
      <c r="A54" s="113"/>
      <c r="B54" s="62"/>
      <c r="C54" s="62"/>
      <c r="D54" s="62"/>
      <c r="E54" s="62"/>
      <c r="F54" s="62"/>
      <c r="G54" s="62"/>
      <c r="H54" s="62"/>
      <c r="I54" s="71"/>
      <c r="J54" s="113"/>
      <c r="K54" s="72"/>
      <c r="L54" s="73"/>
      <c r="M54" s="73"/>
      <c r="N54" s="73"/>
      <c r="O54" s="74"/>
      <c r="P54" s="73"/>
      <c r="Q54" s="73"/>
      <c r="R54" s="75"/>
    </row>
    <row r="55" spans="1:18" ht="19.5" customHeight="1">
      <c r="A55" s="10"/>
      <c r="B55" s="11"/>
      <c r="C55" s="171" t="s">
        <v>3</v>
      </c>
      <c r="D55" s="172"/>
      <c r="E55" s="172"/>
      <c r="F55" s="91" t="s">
        <v>145</v>
      </c>
      <c r="G55" s="91" t="s">
        <v>146</v>
      </c>
      <c r="H55" s="91" t="s">
        <v>147</v>
      </c>
      <c r="I55" s="91" t="s">
        <v>148</v>
      </c>
      <c r="J55" s="10"/>
      <c r="K55" s="11"/>
      <c r="L55" s="215"/>
      <c r="M55" s="215"/>
      <c r="N55" s="215"/>
      <c r="O55" s="117"/>
      <c r="P55" s="117"/>
      <c r="Q55" s="117"/>
      <c r="R55" s="130"/>
    </row>
    <row r="56" spans="1:18" ht="19.5" customHeight="1">
      <c r="A56" s="10"/>
      <c r="B56" s="11"/>
      <c r="C56" s="173" t="s">
        <v>128</v>
      </c>
      <c r="D56" s="174"/>
      <c r="E56" s="175"/>
      <c r="F56" s="98">
        <f>SUM(F58:F59)</f>
        <v>4167</v>
      </c>
      <c r="G56" s="99">
        <f>SUM(G58:G59)</f>
        <v>21</v>
      </c>
      <c r="H56" s="100">
        <f>SUM(H58:H59)</f>
        <v>0.034</v>
      </c>
      <c r="I56" s="101">
        <f>SUM(I58:I59)</f>
        <v>2</v>
      </c>
      <c r="J56" s="10"/>
      <c r="K56" s="11"/>
      <c r="L56" s="203"/>
      <c r="M56" s="203"/>
      <c r="N56" s="203"/>
      <c r="O56" s="118"/>
      <c r="P56" s="126"/>
      <c r="Q56" s="127"/>
      <c r="R56" s="131"/>
    </row>
    <row r="57" spans="1:18" s="97" customFormat="1" ht="15.75" customHeight="1">
      <c r="A57" s="10"/>
      <c r="B57" s="92"/>
      <c r="C57" s="93" t="s">
        <v>27</v>
      </c>
      <c r="D57" s="93" t="s">
        <v>3</v>
      </c>
      <c r="E57" s="94"/>
      <c r="F57" s="95"/>
      <c r="G57" s="94"/>
      <c r="H57" s="94"/>
      <c r="I57" s="96"/>
      <c r="J57" s="10"/>
      <c r="K57" s="92"/>
      <c r="L57" s="128"/>
      <c r="M57" s="128"/>
      <c r="N57" s="128"/>
      <c r="O57" s="129"/>
      <c r="P57" s="128"/>
      <c r="Q57" s="128"/>
      <c r="R57" s="132"/>
    </row>
    <row r="58" spans="1:18" ht="15.75" customHeight="1">
      <c r="A58" s="10"/>
      <c r="B58" s="11"/>
      <c r="C58" s="22">
        <v>1</v>
      </c>
      <c r="D58" s="169" t="s">
        <v>130</v>
      </c>
      <c r="E58" s="170"/>
      <c r="F58" s="32">
        <f>SUMIF('Прайс-лист'!$B$12:$B$46,$D58,'Прайс-лист'!$M$12:$M$46)</f>
        <v>2441</v>
      </c>
      <c r="G58" s="21">
        <f>SUMIF('Прайс-лист'!$B$12:$B$46,$D58,'Прайс-лист'!$F$12:$F$46)</f>
        <v>18.4</v>
      </c>
      <c r="H58" s="19">
        <f>SUMIF('Прайс-лист'!$B$12:$B$46,$D58,'Прайс-лист'!$G$12:$G$46)</f>
        <v>0.03</v>
      </c>
      <c r="I58" s="18">
        <f>SUMIF('Прайс-лист'!$B$12:$B$46,$D58,'Прайс-лист'!$H$12:$H$46)</f>
        <v>1</v>
      </c>
      <c r="J58" s="10"/>
      <c r="K58" s="11"/>
      <c r="L58" s="40"/>
      <c r="M58" s="204"/>
      <c r="N58" s="204"/>
      <c r="O58" s="34"/>
      <c r="P58" s="109"/>
      <c r="Q58" s="110"/>
      <c r="R58" s="8"/>
    </row>
    <row r="59" spans="1:18" ht="15.75" customHeight="1">
      <c r="A59" s="12"/>
      <c r="B59" s="13"/>
      <c r="C59" s="22">
        <v>2</v>
      </c>
      <c r="D59" s="169" t="s">
        <v>129</v>
      </c>
      <c r="E59" s="170"/>
      <c r="F59" s="32">
        <f>SUMIF('Прайс-лист'!$B$12:$B$46,$D59,'Прайс-лист'!$M$12:$M$46)</f>
        <v>1726</v>
      </c>
      <c r="G59" s="21">
        <f>SUMIF('Прайс-лист'!$B$12:$B$46,$D59,'Прайс-лист'!$F$12:$F$46)</f>
        <v>2.6</v>
      </c>
      <c r="H59" s="19">
        <f>SUMIF('Прайс-лист'!$B$12:$B$46,$D59,'Прайс-лист'!$G$12:$G$46)</f>
        <v>0.004</v>
      </c>
      <c r="I59" s="18">
        <f>SUMIF('Прайс-лист'!$B$12:$B$46,$D59,'Прайс-лист'!$H$12:$H$46)</f>
        <v>1</v>
      </c>
      <c r="J59" s="12"/>
      <c r="K59" s="13"/>
      <c r="L59" s="134"/>
      <c r="M59" s="205"/>
      <c r="N59" s="205"/>
      <c r="O59" s="114"/>
      <c r="P59" s="115"/>
      <c r="Q59" s="116"/>
      <c r="R59" s="47"/>
    </row>
    <row r="60" spans="1:18" ht="19.5" customHeight="1">
      <c r="A60" s="187" t="s">
        <v>151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9"/>
    </row>
    <row r="61" spans="1:18" s="66" customFormat="1" ht="15.75">
      <c r="A61" s="111" t="s">
        <v>1</v>
      </c>
      <c r="B61" s="59"/>
      <c r="C61" s="59"/>
      <c r="D61" s="59"/>
      <c r="E61" s="67"/>
      <c r="F61" s="68"/>
      <c r="G61" s="69"/>
      <c r="H61" s="69"/>
      <c r="I61" s="112" t="s">
        <v>4</v>
      </c>
      <c r="J61" s="111" t="s">
        <v>17</v>
      </c>
      <c r="K61" s="59"/>
      <c r="L61" s="59"/>
      <c r="M61" s="59"/>
      <c r="N61" s="67"/>
      <c r="O61" s="70"/>
      <c r="P61" s="69"/>
      <c r="Q61" s="69"/>
      <c r="R61" s="112" t="s">
        <v>15</v>
      </c>
    </row>
    <row r="62" spans="1:18" s="66" customFormat="1" ht="18" customHeight="1">
      <c r="A62" s="113"/>
      <c r="B62" s="62"/>
      <c r="C62" s="63"/>
      <c r="D62" s="63"/>
      <c r="E62" s="63"/>
      <c r="F62" s="64"/>
      <c r="G62" s="63"/>
      <c r="H62" s="63"/>
      <c r="I62" s="65"/>
      <c r="J62" s="113"/>
      <c r="K62" s="76"/>
      <c r="L62" s="63"/>
      <c r="M62" s="63"/>
      <c r="N62" s="63"/>
      <c r="O62" s="64"/>
      <c r="P62" s="73"/>
      <c r="Q62" s="73"/>
      <c r="R62" s="75"/>
    </row>
    <row r="63" spans="1:18" ht="13.5" customHeight="1">
      <c r="A63" s="9"/>
      <c r="B63" s="6"/>
      <c r="C63" s="16"/>
      <c r="D63" s="16"/>
      <c r="E63" s="16"/>
      <c r="F63" s="31"/>
      <c r="G63" s="16"/>
      <c r="H63" s="16"/>
      <c r="I63" s="8"/>
      <c r="J63" s="36"/>
      <c r="K63" s="35"/>
      <c r="L63" s="16"/>
      <c r="M63" s="16"/>
      <c r="N63" s="16"/>
      <c r="O63" s="31"/>
      <c r="P63" s="50"/>
      <c r="Q63" s="50"/>
      <c r="R63" s="52"/>
    </row>
    <row r="64" spans="1:18" ht="13.5" customHeight="1">
      <c r="A64" s="9"/>
      <c r="B64" s="6"/>
      <c r="C64" s="16"/>
      <c r="D64" s="16"/>
      <c r="E64" s="16"/>
      <c r="F64" s="31"/>
      <c r="G64" s="16"/>
      <c r="H64" s="16"/>
      <c r="I64" s="8"/>
      <c r="J64" s="28"/>
      <c r="K64" s="20"/>
      <c r="L64" s="50"/>
      <c r="M64" s="50"/>
      <c r="N64" s="50"/>
      <c r="O64" s="51"/>
      <c r="P64" s="50"/>
      <c r="Q64" s="50"/>
      <c r="R64" s="52"/>
    </row>
    <row r="65" spans="1:18" s="20" customFormat="1" ht="19.5" customHeight="1">
      <c r="A65" s="10"/>
      <c r="B65" s="11"/>
      <c r="C65" s="191" t="s">
        <v>3</v>
      </c>
      <c r="D65" s="191"/>
      <c r="E65" s="191"/>
      <c r="F65" s="91" t="s">
        <v>145</v>
      </c>
      <c r="G65" s="91" t="s">
        <v>146</v>
      </c>
      <c r="H65" s="91" t="s">
        <v>147</v>
      </c>
      <c r="I65" s="91" t="s">
        <v>148</v>
      </c>
      <c r="J65" s="10"/>
      <c r="K65" s="11"/>
      <c r="L65" s="191" t="s">
        <v>3</v>
      </c>
      <c r="M65" s="191"/>
      <c r="N65" s="191"/>
      <c r="O65" s="91" t="s">
        <v>145</v>
      </c>
      <c r="P65" s="91" t="s">
        <v>146</v>
      </c>
      <c r="Q65" s="91" t="s">
        <v>147</v>
      </c>
      <c r="R65" s="91" t="s">
        <v>148</v>
      </c>
    </row>
    <row r="66" spans="1:18" s="20" customFormat="1" ht="19.5" customHeight="1">
      <c r="A66" s="12"/>
      <c r="B66" s="14"/>
      <c r="C66" s="176" t="s">
        <v>20</v>
      </c>
      <c r="D66" s="177"/>
      <c r="E66" s="178"/>
      <c r="F66" s="98">
        <f>SUMIF('Прайс-лист'!$B$12:$B$46,$C66,'Прайс-лист'!$M$12:$M$46)</f>
        <v>920</v>
      </c>
      <c r="G66" s="99">
        <f>SUMIF('Прайс-лист'!$B$12:$B$46,$C66,'Прайс-лист'!$F$12:$F$46)</f>
        <v>6.5</v>
      </c>
      <c r="H66" s="100">
        <f>SUMIF('Прайс-лист'!$B$12:$B$46,$C66,'Прайс-лист'!$G$12:$G$46)</f>
        <v>0.014</v>
      </c>
      <c r="I66" s="101">
        <f>SUMIF('Прайс-лист'!$B$12:$B$46,$C66,'Прайс-лист'!$H$12:$H$46)</f>
        <v>1</v>
      </c>
      <c r="J66" s="29"/>
      <c r="K66" s="23"/>
      <c r="L66" s="176" t="s">
        <v>16</v>
      </c>
      <c r="M66" s="177"/>
      <c r="N66" s="178"/>
      <c r="O66" s="98">
        <f>SUMIF('Прайс-лист'!$B$12:$B$46,$L66,'Прайс-лист'!$M$12:$M$46)</f>
        <v>2493</v>
      </c>
      <c r="P66" s="99">
        <f>SUMIF('Прайс-лист'!$B$12:$B$46,$L66,'Прайс-лист'!$F$12:$F$46)</f>
        <v>32.9</v>
      </c>
      <c r="Q66" s="100">
        <f>SUMIF('Прайс-лист'!$B$12:$B$46,$L66,'Прайс-лист'!$G$12:$G$46)</f>
        <v>0.102</v>
      </c>
      <c r="R66" s="101">
        <f>SUMIF('Прайс-лист'!$B$12:$B$46,$L66,'Прайс-лист'!$H$12:$H$46)</f>
        <v>2</v>
      </c>
    </row>
    <row r="67" spans="1:18" s="66" customFormat="1" ht="15.75" hidden="1">
      <c r="A67" s="111"/>
      <c r="B67" s="59"/>
      <c r="C67" s="59"/>
      <c r="D67" s="59"/>
      <c r="E67" s="67"/>
      <c r="F67" s="68"/>
      <c r="G67" s="69"/>
      <c r="H67" s="69"/>
      <c r="I67" s="112"/>
      <c r="J67" s="111"/>
      <c r="K67" s="59"/>
      <c r="L67" s="59"/>
      <c r="M67" s="59"/>
      <c r="N67" s="67"/>
      <c r="O67" s="70"/>
      <c r="P67" s="69"/>
      <c r="Q67" s="69"/>
      <c r="R67" s="112"/>
    </row>
    <row r="68" spans="1:18" s="72" customFormat="1" ht="18" customHeight="1" hidden="1">
      <c r="A68" s="113"/>
      <c r="B68" s="80"/>
      <c r="C68" s="81"/>
      <c r="D68" s="81"/>
      <c r="E68" s="81"/>
      <c r="F68" s="82"/>
      <c r="G68" s="81"/>
      <c r="H68" s="81"/>
      <c r="I68" s="83"/>
      <c r="K68" s="84"/>
      <c r="L68" s="81"/>
      <c r="M68" s="81"/>
      <c r="N68" s="77"/>
      <c r="O68" s="78"/>
      <c r="P68" s="77"/>
      <c r="Q68" s="77"/>
      <c r="R68" s="79"/>
    </row>
    <row r="69" spans="1:18" s="20" customFormat="1" ht="14.25" customHeight="1" hidden="1">
      <c r="A69" s="36"/>
      <c r="B69" s="26"/>
      <c r="C69" s="37"/>
      <c r="D69" s="37"/>
      <c r="E69" s="37"/>
      <c r="F69" s="33"/>
      <c r="G69" s="37"/>
      <c r="H69" s="37"/>
      <c r="I69" s="27"/>
      <c r="J69" s="25"/>
      <c r="K69" s="25"/>
      <c r="L69" s="56"/>
      <c r="M69" s="56"/>
      <c r="N69" s="56"/>
      <c r="O69" s="57"/>
      <c r="P69" s="56"/>
      <c r="Q69" s="56"/>
      <c r="R69" s="58"/>
    </row>
    <row r="70" spans="1:18" s="20" customFormat="1" ht="19.5" customHeight="1" hidden="1">
      <c r="A70" s="10"/>
      <c r="B70" s="11"/>
      <c r="C70" s="191"/>
      <c r="D70" s="191"/>
      <c r="E70" s="191"/>
      <c r="F70" s="91"/>
      <c r="G70" s="91"/>
      <c r="H70" s="91"/>
      <c r="I70" s="91"/>
      <c r="J70" s="7"/>
      <c r="K70" s="11"/>
      <c r="L70" s="191"/>
      <c r="M70" s="191"/>
      <c r="N70" s="191"/>
      <c r="O70" s="91"/>
      <c r="P70" s="91"/>
      <c r="Q70" s="91"/>
      <c r="R70" s="91"/>
    </row>
    <row r="71" spans="1:18" s="20" customFormat="1" ht="19.5" customHeight="1" hidden="1">
      <c r="A71" s="10"/>
      <c r="B71" s="7"/>
      <c r="C71" s="196"/>
      <c r="D71" s="197"/>
      <c r="E71" s="198"/>
      <c r="F71" s="135"/>
      <c r="G71" s="136"/>
      <c r="H71" s="137"/>
      <c r="I71" s="138"/>
      <c r="L71" s="196"/>
      <c r="M71" s="197"/>
      <c r="N71" s="198"/>
      <c r="O71" s="135"/>
      <c r="P71" s="136"/>
      <c r="Q71" s="137"/>
      <c r="R71" s="138"/>
    </row>
    <row r="72" spans="1:18" ht="19.5" customHeight="1">
      <c r="A72" s="187" t="s">
        <v>69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9"/>
    </row>
    <row r="73" spans="1:18" s="66" customFormat="1" ht="15.75">
      <c r="A73" s="111" t="s">
        <v>26</v>
      </c>
      <c r="B73" s="59"/>
      <c r="C73" s="59"/>
      <c r="D73" s="59"/>
      <c r="E73" s="67"/>
      <c r="F73" s="68"/>
      <c r="G73" s="69"/>
      <c r="H73" s="69"/>
      <c r="I73" s="112" t="s">
        <v>8</v>
      </c>
      <c r="J73" s="111" t="s">
        <v>7</v>
      </c>
      <c r="K73" s="59"/>
      <c r="L73" s="59"/>
      <c r="M73" s="59"/>
      <c r="N73" s="67"/>
      <c r="O73" s="70"/>
      <c r="P73" s="69"/>
      <c r="Q73" s="69"/>
      <c r="R73" s="112" t="s">
        <v>86</v>
      </c>
    </row>
    <row r="74" spans="1:18" s="72" customFormat="1" ht="12.75">
      <c r="A74" s="113"/>
      <c r="B74" s="62"/>
      <c r="C74" s="63"/>
      <c r="D74" s="63"/>
      <c r="E74" s="63"/>
      <c r="F74" s="64"/>
      <c r="G74" s="63"/>
      <c r="H74" s="63"/>
      <c r="I74" s="65"/>
      <c r="J74" s="113"/>
      <c r="K74" s="62"/>
      <c r="L74" s="63"/>
      <c r="M74" s="63"/>
      <c r="N74" s="63"/>
      <c r="O74" s="64"/>
      <c r="P74" s="63"/>
      <c r="Q74" s="63"/>
      <c r="R74" s="65"/>
    </row>
    <row r="75" spans="1:18" ht="21.75" customHeight="1">
      <c r="A75" s="10"/>
      <c r="B75" s="11"/>
      <c r="C75" s="171" t="s">
        <v>3</v>
      </c>
      <c r="D75" s="172"/>
      <c r="E75" s="172"/>
      <c r="F75" s="91" t="s">
        <v>145</v>
      </c>
      <c r="G75" s="91" t="s">
        <v>146</v>
      </c>
      <c r="H75" s="91" t="s">
        <v>147</v>
      </c>
      <c r="I75" s="91" t="s">
        <v>148</v>
      </c>
      <c r="J75" s="10"/>
      <c r="K75" s="11"/>
      <c r="L75" s="171" t="s">
        <v>3</v>
      </c>
      <c r="M75" s="172"/>
      <c r="N75" s="172"/>
      <c r="O75" s="91" t="s">
        <v>145</v>
      </c>
      <c r="P75" s="91" t="s">
        <v>146</v>
      </c>
      <c r="Q75" s="91" t="s">
        <v>147</v>
      </c>
      <c r="R75" s="91" t="s">
        <v>148</v>
      </c>
    </row>
    <row r="76" spans="1:18" s="20" customFormat="1" ht="15.75" customHeight="1">
      <c r="A76" s="10"/>
      <c r="B76" s="11"/>
      <c r="C76" s="176" t="s">
        <v>84</v>
      </c>
      <c r="D76" s="177"/>
      <c r="E76" s="178"/>
      <c r="F76" s="98">
        <f>F78*$E$78+F79*$E$79+F80*$E$80</f>
        <v>37599</v>
      </c>
      <c r="G76" s="99">
        <f>G78*$E$78+G79*$E$79+G80*$E$80</f>
        <v>292.2</v>
      </c>
      <c r="H76" s="100">
        <f>H78*$E$78+H79*$E$79+H80*$E$80</f>
        <v>0.613</v>
      </c>
      <c r="I76" s="101">
        <f>I78*$E$78+I79*$E$79+I80*$E$80</f>
        <v>8</v>
      </c>
      <c r="J76" s="10"/>
      <c r="K76" s="7"/>
      <c r="L76" s="176" t="s">
        <v>87</v>
      </c>
      <c r="M76" s="177"/>
      <c r="N76" s="178"/>
      <c r="O76" s="98">
        <f>SUM(O78:O80)</f>
        <v>25541</v>
      </c>
      <c r="P76" s="99">
        <f>SUM(P78:P80)</f>
        <v>188.8</v>
      </c>
      <c r="Q76" s="100">
        <f>SUM(Q78:Q80)</f>
        <v>0.41</v>
      </c>
      <c r="R76" s="101">
        <f>SUM(R78:R80)</f>
        <v>7</v>
      </c>
    </row>
    <row r="77" spans="1:18" s="20" customFormat="1" ht="18.75" customHeight="1">
      <c r="A77" s="10"/>
      <c r="B77" s="11"/>
      <c r="C77" s="123" t="s">
        <v>27</v>
      </c>
      <c r="D77" s="123" t="s">
        <v>3</v>
      </c>
      <c r="E77" s="124" t="s">
        <v>28</v>
      </c>
      <c r="F77" s="192"/>
      <c r="G77" s="194"/>
      <c r="H77" s="194"/>
      <c r="I77" s="193"/>
      <c r="J77" s="10"/>
      <c r="K77" s="7"/>
      <c r="L77" s="119" t="s">
        <v>27</v>
      </c>
      <c r="M77" s="192" t="s">
        <v>3</v>
      </c>
      <c r="N77" s="193"/>
      <c r="O77" s="122"/>
      <c r="P77" s="120"/>
      <c r="Q77" s="120"/>
      <c r="R77" s="121"/>
    </row>
    <row r="78" spans="1:18" s="20" customFormat="1" ht="21" customHeight="1">
      <c r="A78" s="10"/>
      <c r="B78" s="11"/>
      <c r="C78" s="18">
        <v>1</v>
      </c>
      <c r="D78" s="18" t="s">
        <v>32</v>
      </c>
      <c r="E78" s="18">
        <v>1</v>
      </c>
      <c r="F78" s="32">
        <f>SUMIF('Прайс-лист'!$B$12:$B$46,$D78,'Прайс-лист'!$M$12:$M$46)</f>
        <v>13784</v>
      </c>
      <c r="G78" s="21">
        <f>SUMIF('Прайс-лист'!$B$12:$B$46,$D78,'Прайс-лист'!$F$12:$F$46)</f>
        <v>137</v>
      </c>
      <c r="H78" s="19">
        <f>SUMIF('Прайс-лист'!$B$12:$B$46,$D78,'Прайс-лист'!$G$12:$G$46)</f>
        <v>0.303</v>
      </c>
      <c r="I78" s="18">
        <f>SUMIF('Прайс-лист'!$B$12:$B$46,$D78,'Прайс-лист'!$H$12:$H$46)</f>
        <v>5</v>
      </c>
      <c r="J78" s="10"/>
      <c r="K78" s="7"/>
      <c r="L78" s="18">
        <v>1</v>
      </c>
      <c r="M78" s="190" t="s">
        <v>32</v>
      </c>
      <c r="N78" s="190"/>
      <c r="O78" s="32">
        <f>SUMIF('Прайс-лист'!$B$12:$B$46,$M78,'Прайс-лист'!$M$12:$M$46)</f>
        <v>13784</v>
      </c>
      <c r="P78" s="21">
        <f>SUMIF('Прайс-лист'!$B$12:$B$46,$M78,'Прайс-лист'!$F$12:$F$46)</f>
        <v>137</v>
      </c>
      <c r="Q78" s="19">
        <f>SUMIF('Прайс-лист'!$B$12:$B$46,$M78,'Прайс-лист'!$G$12:$G$46)</f>
        <v>0.303</v>
      </c>
      <c r="R78" s="18">
        <f>SUMIF('Прайс-лист'!$B$12:$B$46,$M78,'Прайс-лист'!$H$12:$H$46)</f>
        <v>5</v>
      </c>
    </row>
    <row r="79" spans="1:18" s="20" customFormat="1" ht="18" customHeight="1">
      <c r="A79" s="10"/>
      <c r="B79" s="11"/>
      <c r="C79" s="18">
        <v>2</v>
      </c>
      <c r="D79" s="18" t="s">
        <v>85</v>
      </c>
      <c r="E79" s="18">
        <v>1</v>
      </c>
      <c r="F79" s="32">
        <f>SUMIF('Прайс-лист'!$B$12:$B$46,$D79,'Прайс-лист'!$M$12:$M$46)</f>
        <v>14371</v>
      </c>
      <c r="G79" s="21">
        <f>SUMIF('Прайс-лист'!$B$12:$B$46,$D79,'Прайс-лист'!$F$12:$F$46)</f>
        <v>52</v>
      </c>
      <c r="H79" s="19">
        <f>SUMIF('Прайс-лист'!$B$12:$B$46,$D79,'Прайс-лист'!$G$12:$G$46)</f>
        <v>0.134</v>
      </c>
      <c r="I79" s="18">
        <f>SUMIF('Прайс-лист'!$B$12:$B$46,$D79,'Прайс-лист'!$H$12:$H$46)</f>
        <v>1</v>
      </c>
      <c r="J79" s="10"/>
      <c r="K79" s="7"/>
      <c r="L79" s="18">
        <v>2</v>
      </c>
      <c r="M79" s="190" t="s">
        <v>88</v>
      </c>
      <c r="N79" s="190"/>
      <c r="O79" s="32">
        <f>SUMIF('Прайс-лист'!$B$12:$B$46,$M79,'Прайс-лист'!$M$12:$M$46)</f>
        <v>6678</v>
      </c>
      <c r="P79" s="21">
        <f>SUMIF('Прайс-лист'!$B$12:$B$46,$M79,'Прайс-лист'!$F$12:$F$46)</f>
        <v>36.5</v>
      </c>
      <c r="Q79" s="19">
        <f>SUMIF('Прайс-лист'!$B$12:$B$46,$M79,'Прайс-лист'!$G$12:$G$46)</f>
        <v>0.054</v>
      </c>
      <c r="R79" s="18">
        <f>SUMIF('Прайс-лист'!$B$12:$B$46,$M79,'Прайс-лист'!$H$12:$H$46)</f>
        <v>1</v>
      </c>
    </row>
    <row r="80" spans="1:18" s="20" customFormat="1" ht="15.75" customHeight="1">
      <c r="A80" s="12"/>
      <c r="B80" s="13"/>
      <c r="C80" s="18">
        <v>3</v>
      </c>
      <c r="D80" s="18" t="s">
        <v>34</v>
      </c>
      <c r="E80" s="18">
        <v>2</v>
      </c>
      <c r="F80" s="32">
        <f>SUMIF('Прайс-лист'!$B$12:$B$46,$D80,'Прайс-лист'!$M$12:$M$46)</f>
        <v>4722</v>
      </c>
      <c r="G80" s="21">
        <f>SUMIF('Прайс-лист'!$B$12:$B$46,$D80,'Прайс-лист'!$F$12:$F$46)</f>
        <v>51.6</v>
      </c>
      <c r="H80" s="19">
        <f>SUMIF('Прайс-лист'!$B$12:$B$46,$D80,'Прайс-лист'!$G$12:$G$46)</f>
        <v>0.088</v>
      </c>
      <c r="I80" s="18">
        <f>SUMIF('Прайс-лист'!$B$12:$B$46,$D80,'Прайс-лист'!$H$12:$H$46)</f>
        <v>1</v>
      </c>
      <c r="J80" s="12"/>
      <c r="K80" s="14"/>
      <c r="L80" s="18">
        <v>3</v>
      </c>
      <c r="M80" s="190" t="s">
        <v>89</v>
      </c>
      <c r="N80" s="190"/>
      <c r="O80" s="32">
        <f>SUMIF('Прайс-лист'!$B$12:$B$46,$M80,'Прайс-лист'!$M$12:$M$46)</f>
        <v>5079</v>
      </c>
      <c r="P80" s="21">
        <f>SUMIF('Прайс-лист'!$B$12:$B$46,$M80,'Прайс-лист'!$F$12:$F$46)</f>
        <v>15.3</v>
      </c>
      <c r="Q80" s="19">
        <f>SUMIF('Прайс-лист'!$B$12:$B$46,$M80,'Прайс-лист'!$G$12:$G$46)</f>
        <v>0.053</v>
      </c>
      <c r="R80" s="18">
        <f>SUMIF('Прайс-лист'!$B$12:$B$46,$M80,'Прайс-лист'!$H$12:$H$46)</f>
        <v>1</v>
      </c>
    </row>
    <row r="81" spans="1:18" s="66" customFormat="1" ht="15.75">
      <c r="A81" s="111" t="s">
        <v>7</v>
      </c>
      <c r="B81" s="59"/>
      <c r="C81" s="59"/>
      <c r="D81" s="59"/>
      <c r="E81" s="67"/>
      <c r="F81" s="68"/>
      <c r="G81" s="69"/>
      <c r="H81" s="69"/>
      <c r="I81" s="112" t="s">
        <v>90</v>
      </c>
      <c r="J81" s="111" t="s">
        <v>7</v>
      </c>
      <c r="K81" s="59"/>
      <c r="L81" s="59"/>
      <c r="M81" s="59"/>
      <c r="N81" s="67"/>
      <c r="O81" s="70"/>
      <c r="P81" s="69"/>
      <c r="Q81" s="69"/>
      <c r="R81" s="112" t="s">
        <v>90</v>
      </c>
    </row>
    <row r="82" spans="1:18" s="72" customFormat="1" ht="12" customHeight="1">
      <c r="A82" s="113"/>
      <c r="B82" s="84"/>
      <c r="C82" s="63"/>
      <c r="D82" s="63"/>
      <c r="E82" s="63"/>
      <c r="F82" s="64"/>
      <c r="G82" s="63"/>
      <c r="H82" s="63"/>
      <c r="I82" s="65"/>
      <c r="J82" s="113"/>
      <c r="K82" s="84"/>
      <c r="L82" s="63"/>
      <c r="M82" s="63"/>
      <c r="N82" s="63"/>
      <c r="O82" s="64"/>
      <c r="P82" s="63"/>
      <c r="Q82" s="63"/>
      <c r="R82" s="65"/>
    </row>
    <row r="83" spans="1:18" s="20" customFormat="1" ht="13.5" customHeight="1">
      <c r="A83" s="9"/>
      <c r="B83" s="6"/>
      <c r="C83" s="201"/>
      <c r="D83" s="202"/>
      <c r="E83" s="46"/>
      <c r="F83" s="34"/>
      <c r="G83" s="17"/>
      <c r="H83" s="17"/>
      <c r="I83" s="15"/>
      <c r="J83" s="9"/>
      <c r="K83" s="6"/>
      <c r="L83" s="16"/>
      <c r="M83" s="16"/>
      <c r="N83" s="16"/>
      <c r="O83" s="31"/>
      <c r="P83" s="17"/>
      <c r="Q83" s="17"/>
      <c r="R83" s="15"/>
    </row>
    <row r="84" spans="1:18" ht="19.5" customHeight="1">
      <c r="A84" s="10"/>
      <c r="B84" s="11"/>
      <c r="C84" s="171" t="s">
        <v>3</v>
      </c>
      <c r="D84" s="172"/>
      <c r="E84" s="172"/>
      <c r="F84" s="91" t="s">
        <v>145</v>
      </c>
      <c r="G84" s="91" t="s">
        <v>146</v>
      </c>
      <c r="H84" s="91" t="s">
        <v>147</v>
      </c>
      <c r="I84" s="91" t="s">
        <v>148</v>
      </c>
      <c r="J84" s="10"/>
      <c r="K84" s="11"/>
      <c r="L84" s="171" t="s">
        <v>3</v>
      </c>
      <c r="M84" s="172"/>
      <c r="N84" s="172"/>
      <c r="O84" s="91" t="s">
        <v>145</v>
      </c>
      <c r="P84" s="91" t="s">
        <v>146</v>
      </c>
      <c r="Q84" s="91" t="s">
        <v>147</v>
      </c>
      <c r="R84" s="91" t="s">
        <v>148</v>
      </c>
    </row>
    <row r="85" spans="1:18" ht="19.5" customHeight="1">
      <c r="A85" s="10"/>
      <c r="B85" s="11"/>
      <c r="C85" s="173" t="s">
        <v>91</v>
      </c>
      <c r="D85" s="174"/>
      <c r="E85" s="175"/>
      <c r="F85" s="98">
        <f>SUM(F87:F88)</f>
        <v>14785</v>
      </c>
      <c r="G85" s="99">
        <f>SUM(G87:G88)</f>
        <v>116</v>
      </c>
      <c r="H85" s="100">
        <f>SUM(H87:H88)</f>
        <v>0.242</v>
      </c>
      <c r="I85" s="101">
        <f>SUM(I87:I88)</f>
        <v>4</v>
      </c>
      <c r="J85" s="10"/>
      <c r="K85" s="11"/>
      <c r="L85" s="176" t="s">
        <v>92</v>
      </c>
      <c r="M85" s="177"/>
      <c r="N85" s="178"/>
      <c r="O85" s="98">
        <f>SUM(O87:O88)</f>
        <v>16041</v>
      </c>
      <c r="P85" s="99">
        <f>SUM(P87:P88)</f>
        <v>132.7</v>
      </c>
      <c r="Q85" s="100">
        <f>SUM(Q87:Q88)</f>
        <v>0.265</v>
      </c>
      <c r="R85" s="101">
        <f>SUM(R87:R88)</f>
        <v>4</v>
      </c>
    </row>
    <row r="86" spans="1:18" s="97" customFormat="1" ht="15.75" customHeight="1">
      <c r="A86" s="10"/>
      <c r="B86" s="92"/>
      <c r="C86" s="93" t="s">
        <v>27</v>
      </c>
      <c r="D86" s="93" t="s">
        <v>3</v>
      </c>
      <c r="E86" s="94"/>
      <c r="F86" s="95"/>
      <c r="G86" s="94"/>
      <c r="H86" s="94"/>
      <c r="I86" s="96"/>
      <c r="J86" s="10"/>
      <c r="K86" s="92"/>
      <c r="L86" s="93" t="s">
        <v>27</v>
      </c>
      <c r="M86" s="93" t="s">
        <v>3</v>
      </c>
      <c r="N86" s="94"/>
      <c r="O86" s="95"/>
      <c r="P86" s="94"/>
      <c r="Q86" s="94"/>
      <c r="R86" s="96"/>
    </row>
    <row r="87" spans="1:18" ht="15.75" customHeight="1">
      <c r="A87" s="10"/>
      <c r="B87" s="11"/>
      <c r="C87" s="22">
        <v>1</v>
      </c>
      <c r="D87" s="169" t="s">
        <v>29</v>
      </c>
      <c r="E87" s="170"/>
      <c r="F87" s="32">
        <f>SUMIF('Прайс-лист'!$B$12:$B$46,$D87,'Прайс-лист'!$M$12:$M$46)</f>
        <v>8107</v>
      </c>
      <c r="G87" s="21">
        <f>SUMIF('Прайс-лист'!$B$12:$B$46,$D87,'Прайс-лист'!$F$12:$F$46)</f>
        <v>79.5</v>
      </c>
      <c r="H87" s="19">
        <f>SUMIF('Прайс-лист'!$B$12:$B$46,$D87,'Прайс-лист'!$G$12:$G$46)</f>
        <v>0.188</v>
      </c>
      <c r="I87" s="18">
        <f>SUMIF('Прайс-лист'!$B$12:$B$46,$D87,'Прайс-лист'!$H$12:$H$46)</f>
        <v>3</v>
      </c>
      <c r="J87" s="10"/>
      <c r="K87" s="11"/>
      <c r="L87" s="102">
        <v>1</v>
      </c>
      <c r="M87" s="169" t="s">
        <v>31</v>
      </c>
      <c r="N87" s="170"/>
      <c r="O87" s="32">
        <f>SUMIF('Прайс-лист'!$B$12:$B$46,$M87,'Прайс-лист'!$M$12:$M$46)</f>
        <v>9363</v>
      </c>
      <c r="P87" s="21">
        <f>SUMIF('Прайс-лист'!$B$12:$B$46,$M87,'Прайс-лист'!$F$12:$F$46)</f>
        <v>96.2</v>
      </c>
      <c r="Q87" s="19">
        <f>SUMIF('Прайс-лист'!$B$12:$B$46,$M87,'Прайс-лист'!$G$12:$G$46)</f>
        <v>0.211</v>
      </c>
      <c r="R87" s="18">
        <f>SUMIF('Прайс-лист'!$B$12:$B$46,$M87,'Прайс-лист'!$H$12:$H$46)</f>
        <v>3</v>
      </c>
    </row>
    <row r="88" spans="1:18" ht="15.75" customHeight="1">
      <c r="A88" s="12"/>
      <c r="B88" s="13"/>
      <c r="C88" s="22">
        <v>2</v>
      </c>
      <c r="D88" s="169" t="s">
        <v>88</v>
      </c>
      <c r="E88" s="170"/>
      <c r="F88" s="32">
        <f>SUMIF('Прайс-лист'!$B$12:$B$46,$D88,'Прайс-лист'!$M$12:$M$46)</f>
        <v>6678</v>
      </c>
      <c r="G88" s="21">
        <f>SUMIF('Прайс-лист'!$B$12:$B$46,$D88,'Прайс-лист'!$F$12:$F$46)</f>
        <v>36.5</v>
      </c>
      <c r="H88" s="19">
        <f>SUMIF('Прайс-лист'!$B$12:$B$46,$D88,'Прайс-лист'!$G$12:$G$46)</f>
        <v>0.054</v>
      </c>
      <c r="I88" s="18">
        <f>SUMIF('Прайс-лист'!$B$12:$B$46,$D88,'Прайс-лист'!$H$12:$H$46)</f>
        <v>1</v>
      </c>
      <c r="J88" s="12"/>
      <c r="K88" s="13"/>
      <c r="L88" s="102">
        <v>2</v>
      </c>
      <c r="M88" s="169" t="s">
        <v>88</v>
      </c>
      <c r="N88" s="170"/>
      <c r="O88" s="32">
        <f>SUMIF('Прайс-лист'!$B$12:$B$46,$M88,'Прайс-лист'!$M$12:$M$46)</f>
        <v>6678</v>
      </c>
      <c r="P88" s="21">
        <f>SUMIF('Прайс-лист'!$B$12:$B$46,$M88,'Прайс-лист'!$F$12:$F$46)</f>
        <v>36.5</v>
      </c>
      <c r="Q88" s="19">
        <f>SUMIF('Прайс-лист'!$B$12:$B$46,$M88,'Прайс-лист'!$G$12:$G$46)</f>
        <v>0.054</v>
      </c>
      <c r="R88" s="18">
        <f>SUMIF('Прайс-лист'!$B$12:$B$46,$M88,'Прайс-лист'!$H$12:$H$46)</f>
        <v>1</v>
      </c>
    </row>
    <row r="89" spans="1:18" s="66" customFormat="1" ht="15.75">
      <c r="A89" s="104" t="s">
        <v>149</v>
      </c>
      <c r="B89" s="76"/>
      <c r="C89" s="76"/>
      <c r="D89" s="76"/>
      <c r="E89" s="107"/>
      <c r="F89" s="108"/>
      <c r="G89" s="63"/>
      <c r="H89" s="63"/>
      <c r="I89" s="125" t="s">
        <v>52</v>
      </c>
      <c r="J89" s="104"/>
      <c r="K89" s="76"/>
      <c r="L89" s="76"/>
      <c r="M89" s="76"/>
      <c r="N89" s="107"/>
      <c r="O89" s="107"/>
      <c r="P89" s="107"/>
      <c r="Q89" s="107"/>
      <c r="R89" s="164"/>
    </row>
    <row r="90" spans="1:18" s="66" customFormat="1" ht="14.25" customHeight="1">
      <c r="A90" s="113"/>
      <c r="B90" s="76"/>
      <c r="C90" s="63"/>
      <c r="D90" s="63"/>
      <c r="E90" s="63"/>
      <c r="F90" s="64"/>
      <c r="G90" s="63"/>
      <c r="H90" s="63"/>
      <c r="I90" s="65"/>
      <c r="J90" s="113"/>
      <c r="K90" s="72"/>
      <c r="L90" s="73"/>
      <c r="M90" s="73"/>
      <c r="N90" s="73"/>
      <c r="O90" s="74"/>
      <c r="P90" s="63"/>
      <c r="Q90" s="63"/>
      <c r="R90" s="65"/>
    </row>
    <row r="91" spans="1:18" ht="18" customHeight="1">
      <c r="A91" s="9"/>
      <c r="B91" s="11"/>
      <c r="C91" s="16"/>
      <c r="D91" s="16"/>
      <c r="E91" s="16"/>
      <c r="F91" s="31"/>
      <c r="G91" s="16"/>
      <c r="H91" s="16"/>
      <c r="I91" s="8"/>
      <c r="J91" s="9"/>
      <c r="K91" s="6"/>
      <c r="L91" s="50"/>
      <c r="M91" s="50"/>
      <c r="N91" s="50"/>
      <c r="O91" s="51"/>
      <c r="P91" s="50"/>
      <c r="Q91" s="50"/>
      <c r="R91" s="52"/>
    </row>
    <row r="92" spans="1:18" ht="19.5" customHeight="1">
      <c r="A92" s="10"/>
      <c r="B92" s="11"/>
      <c r="C92" s="171" t="s">
        <v>3</v>
      </c>
      <c r="D92" s="172"/>
      <c r="E92" s="172"/>
      <c r="F92" s="91" t="s">
        <v>145</v>
      </c>
      <c r="G92" s="91" t="s">
        <v>146</v>
      </c>
      <c r="H92" s="91" t="s">
        <v>147</v>
      </c>
      <c r="I92" s="91" t="s">
        <v>148</v>
      </c>
      <c r="J92" s="10"/>
      <c r="K92" s="11"/>
      <c r="L92" s="215"/>
      <c r="M92" s="215"/>
      <c r="N92" s="215"/>
      <c r="O92" s="117"/>
      <c r="P92" s="117"/>
      <c r="Q92" s="117"/>
      <c r="R92" s="130"/>
    </row>
    <row r="93" spans="1:18" ht="19.5" customHeight="1">
      <c r="A93" s="10"/>
      <c r="B93" s="11"/>
      <c r="C93" s="173" t="s">
        <v>93</v>
      </c>
      <c r="D93" s="174"/>
      <c r="E93" s="175"/>
      <c r="F93" s="98">
        <f>SUM(F95:F96)</f>
        <v>22804</v>
      </c>
      <c r="G93" s="99">
        <f>SUM(G95:G96)</f>
        <v>171.6</v>
      </c>
      <c r="H93" s="100">
        <f>SUM(H95:H96)</f>
        <v>0.29700000000000004</v>
      </c>
      <c r="I93" s="101">
        <f>SUM(I95:I96)</f>
        <v>4</v>
      </c>
      <c r="J93" s="10"/>
      <c r="K93" s="11"/>
      <c r="L93" s="203"/>
      <c r="M93" s="203"/>
      <c r="N93" s="203"/>
      <c r="O93" s="118"/>
      <c r="P93" s="126"/>
      <c r="Q93" s="127"/>
      <c r="R93" s="131"/>
    </row>
    <row r="94" spans="1:18" s="97" customFormat="1" ht="15.75" customHeight="1">
      <c r="A94" s="10"/>
      <c r="B94" s="92"/>
      <c r="C94" s="93" t="s">
        <v>27</v>
      </c>
      <c r="D94" s="93" t="s">
        <v>3</v>
      </c>
      <c r="E94" s="94"/>
      <c r="F94" s="95"/>
      <c r="G94" s="94"/>
      <c r="H94" s="94"/>
      <c r="I94" s="96"/>
      <c r="J94" s="10"/>
      <c r="K94" s="92"/>
      <c r="L94" s="128"/>
      <c r="M94" s="128"/>
      <c r="N94" s="128"/>
      <c r="O94" s="129"/>
      <c r="P94" s="128"/>
      <c r="Q94" s="128"/>
      <c r="R94" s="132"/>
    </row>
    <row r="95" spans="1:18" ht="15.75" customHeight="1">
      <c r="A95" s="10"/>
      <c r="B95" s="11"/>
      <c r="C95" s="22">
        <v>1</v>
      </c>
      <c r="D95" s="169" t="s">
        <v>47</v>
      </c>
      <c r="E95" s="170"/>
      <c r="F95" s="32">
        <f>SUMIF('Прайс-лист'!$B$12:$B$46,$D95,'Прайс-лист'!$M$12:$M$46)</f>
        <v>10802</v>
      </c>
      <c r="G95" s="21">
        <f>SUMIF('Прайс-лист'!$B$12:$B$46,$D95,'Прайс-лист'!$F$12:$F$46)</f>
        <v>129.1</v>
      </c>
      <c r="H95" s="19">
        <f>SUMIF('Прайс-лист'!$B$12:$B$46,$D95,'Прайс-лист'!$G$12:$G$46)</f>
        <v>0.229</v>
      </c>
      <c r="I95" s="18">
        <f>SUMIF('Прайс-лист'!$B$12:$B$46,$D95,'Прайс-лист'!$H$12:$H$46)</f>
        <v>3</v>
      </c>
      <c r="J95" s="10"/>
      <c r="K95" s="11"/>
      <c r="L95" s="40"/>
      <c r="M95" s="204"/>
      <c r="N95" s="204"/>
      <c r="O95" s="34"/>
      <c r="P95" s="109"/>
      <c r="Q95" s="110"/>
      <c r="R95" s="8"/>
    </row>
    <row r="96" spans="1:18" ht="15.75" customHeight="1">
      <c r="A96" s="12"/>
      <c r="B96" s="13"/>
      <c r="C96" s="22">
        <v>2</v>
      </c>
      <c r="D96" s="169" t="s">
        <v>94</v>
      </c>
      <c r="E96" s="170"/>
      <c r="F96" s="32">
        <f>SUMIF('Прайс-лист'!$B$12:$B$46,$D96,'Прайс-лист'!$M$12:$M$46)</f>
        <v>12002</v>
      </c>
      <c r="G96" s="21">
        <f>SUMIF('Прайс-лист'!$B$12:$B$46,$D96,'Прайс-лист'!$F$12:$F$46)</f>
        <v>42.5</v>
      </c>
      <c r="H96" s="19">
        <f>SUMIF('Прайс-лист'!$B$12:$B$46,$D96,'Прайс-лист'!$G$12:$G$46)</f>
        <v>0.068</v>
      </c>
      <c r="I96" s="18">
        <f>SUMIF('Прайс-лист'!$B$12:$B$46,$D96,'Прайс-лист'!$H$12:$H$46)</f>
        <v>1</v>
      </c>
      <c r="J96" s="12"/>
      <c r="K96" s="13"/>
      <c r="L96" s="134"/>
      <c r="M96" s="205"/>
      <c r="N96" s="205"/>
      <c r="O96" s="114"/>
      <c r="P96" s="115"/>
      <c r="Q96" s="116"/>
      <c r="R96" s="47"/>
    </row>
    <row r="97" spans="1:18" ht="19.5" customHeight="1" hidden="1">
      <c r="A97" s="187" t="s">
        <v>83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9"/>
    </row>
    <row r="98" spans="1:18" s="66" customFormat="1" ht="15.75">
      <c r="A98" s="111" t="s">
        <v>6</v>
      </c>
      <c r="B98" s="59"/>
      <c r="C98" s="59"/>
      <c r="D98" s="59"/>
      <c r="E98" s="67"/>
      <c r="F98" s="68"/>
      <c r="G98" s="69"/>
      <c r="H98" s="69"/>
      <c r="I98" s="112" t="s">
        <v>150</v>
      </c>
      <c r="J98" s="111" t="s">
        <v>6</v>
      </c>
      <c r="K98" s="59"/>
      <c r="L98" s="59"/>
      <c r="M98" s="59"/>
      <c r="N98" s="67"/>
      <c r="O98" s="70"/>
      <c r="P98" s="69"/>
      <c r="Q98" s="69"/>
      <c r="R98" s="112" t="s">
        <v>53</v>
      </c>
    </row>
    <row r="99" spans="1:18" s="66" customFormat="1" ht="15" customHeight="1" hidden="1">
      <c r="A99" s="113"/>
      <c r="B99" s="76"/>
      <c r="C99" s="63"/>
      <c r="D99" s="63"/>
      <c r="E99" s="63"/>
      <c r="F99" s="64"/>
      <c r="G99" s="63"/>
      <c r="H99" s="63"/>
      <c r="I99" s="65"/>
      <c r="J99" s="113"/>
      <c r="K99" s="76"/>
      <c r="L99" s="63"/>
      <c r="M99" s="63"/>
      <c r="N99" s="63"/>
      <c r="O99" s="64"/>
      <c r="P99" s="63"/>
      <c r="Q99" s="63"/>
      <c r="R99" s="65"/>
    </row>
    <row r="100" spans="1:18" ht="15.75" customHeight="1">
      <c r="A100" s="9"/>
      <c r="B100" s="11"/>
      <c r="C100" s="16"/>
      <c r="D100" s="16"/>
      <c r="E100" s="16"/>
      <c r="F100" s="31"/>
      <c r="G100" s="16"/>
      <c r="H100" s="16"/>
      <c r="I100" s="8"/>
      <c r="J100" s="9"/>
      <c r="K100" s="11"/>
      <c r="L100" s="16"/>
      <c r="M100" s="16"/>
      <c r="N100" s="16"/>
      <c r="O100" s="31"/>
      <c r="P100" s="16"/>
      <c r="Q100" s="16"/>
      <c r="R100" s="8"/>
    </row>
    <row r="101" spans="1:18" ht="15.75" customHeight="1">
      <c r="A101" s="9"/>
      <c r="B101" s="6"/>
      <c r="C101" s="16"/>
      <c r="D101" s="16"/>
      <c r="E101" s="16"/>
      <c r="F101" s="31"/>
      <c r="G101" s="16"/>
      <c r="H101" s="16"/>
      <c r="I101" s="8"/>
      <c r="J101" s="9"/>
      <c r="K101" s="6"/>
      <c r="L101" s="16"/>
      <c r="M101" s="16"/>
      <c r="N101" s="16"/>
      <c r="O101" s="31"/>
      <c r="P101" s="16"/>
      <c r="Q101" s="16"/>
      <c r="R101" s="8"/>
    </row>
    <row r="102" spans="1:18" ht="12.75">
      <c r="A102" s="9"/>
      <c r="B102" s="6"/>
      <c r="C102" s="16"/>
      <c r="D102" s="16"/>
      <c r="E102" s="16"/>
      <c r="F102" s="31"/>
      <c r="G102" s="16"/>
      <c r="H102" s="16"/>
      <c r="I102" s="8"/>
      <c r="J102" s="9"/>
      <c r="K102" s="6"/>
      <c r="L102" s="16"/>
      <c r="M102" s="16"/>
      <c r="N102" s="16"/>
      <c r="O102" s="31"/>
      <c r="P102" s="16"/>
      <c r="Q102" s="16"/>
      <c r="R102" s="8"/>
    </row>
    <row r="103" spans="1:18" s="20" customFormat="1" ht="19.5" customHeight="1">
      <c r="A103" s="10"/>
      <c r="B103" s="11"/>
      <c r="C103" s="191" t="s">
        <v>3</v>
      </c>
      <c r="D103" s="191"/>
      <c r="E103" s="191"/>
      <c r="F103" s="91" t="s">
        <v>145</v>
      </c>
      <c r="G103" s="91" t="s">
        <v>146</v>
      </c>
      <c r="H103" s="91" t="s">
        <v>147</v>
      </c>
      <c r="I103" s="91" t="s">
        <v>148</v>
      </c>
      <c r="J103" s="10"/>
      <c r="K103" s="11"/>
      <c r="L103" s="191" t="s">
        <v>3</v>
      </c>
      <c r="M103" s="191"/>
      <c r="N103" s="191"/>
      <c r="O103" s="91" t="s">
        <v>145</v>
      </c>
      <c r="P103" s="91" t="s">
        <v>146</v>
      </c>
      <c r="Q103" s="91" t="s">
        <v>147</v>
      </c>
      <c r="R103" s="91" t="s">
        <v>148</v>
      </c>
    </row>
    <row r="104" spans="1:18" s="20" customFormat="1" ht="19.5" customHeight="1">
      <c r="A104" s="12"/>
      <c r="B104" s="14"/>
      <c r="C104" s="176" t="s">
        <v>19</v>
      </c>
      <c r="D104" s="177"/>
      <c r="E104" s="178"/>
      <c r="F104" s="98">
        <f>SUMIF('Прайс-лист'!$B$12:$B$46,$C104,'Прайс-лист'!$M$12:$M$46)</f>
        <v>4375</v>
      </c>
      <c r="G104" s="99">
        <f>SUMIF('Прайс-лист'!$B$12:$B$46,$C104,'Прайс-лист'!$F$12:$F$46)</f>
        <v>47.1</v>
      </c>
      <c r="H104" s="100">
        <f>SUMIF('Прайс-лист'!$B$12:$B$46,$C104,'Прайс-лист'!$G$12:$G$46)</f>
        <v>0.08</v>
      </c>
      <c r="I104" s="101">
        <f>SUMIF('Прайс-лист'!$B$12:$B$46,$C104,'Прайс-лист'!$H$12:$H$46)</f>
        <v>1</v>
      </c>
      <c r="J104" s="29"/>
      <c r="K104" s="23"/>
      <c r="L104" s="176" t="s">
        <v>48</v>
      </c>
      <c r="M104" s="177"/>
      <c r="N104" s="178"/>
      <c r="O104" s="98">
        <f>SUMIF('Прайс-лист'!$B$12:$B$46,$L104,'Прайс-лист'!$M$12:$M$46)</f>
        <v>3471</v>
      </c>
      <c r="P104" s="99">
        <f>SUMIF('Прайс-лист'!$B$12:$B$46,$L104,'Прайс-лист'!$F$12:$F$46)</f>
        <v>36.2</v>
      </c>
      <c r="Q104" s="100">
        <f>SUMIF('Прайс-лист'!$B$12:$B$46,$L104,'Прайс-лист'!$G$12:$G$46)</f>
        <v>0.062</v>
      </c>
      <c r="R104" s="101">
        <f>SUMIF('Прайс-лист'!$B$12:$B$46,$L104,'Прайс-лист'!$H$12:$H$46)</f>
        <v>1</v>
      </c>
    </row>
    <row r="105" spans="1:18" s="66" customFormat="1" ht="15.75">
      <c r="A105" s="111" t="s">
        <v>117</v>
      </c>
      <c r="B105" s="59"/>
      <c r="C105" s="59"/>
      <c r="D105" s="59"/>
      <c r="E105" s="67"/>
      <c r="F105" s="68"/>
      <c r="G105" s="69"/>
      <c r="H105" s="69"/>
      <c r="I105" s="112" t="s">
        <v>118</v>
      </c>
      <c r="J105" s="111" t="s">
        <v>121</v>
      </c>
      <c r="K105" s="59"/>
      <c r="L105" s="59"/>
      <c r="M105" s="59"/>
      <c r="N105" s="67"/>
      <c r="O105" s="70"/>
      <c r="P105" s="69"/>
      <c r="Q105" s="69"/>
      <c r="R105" s="112" t="s">
        <v>118</v>
      </c>
    </row>
    <row r="106" spans="1:18" s="72" customFormat="1" ht="18" customHeight="1">
      <c r="A106" s="113"/>
      <c r="B106" s="80"/>
      <c r="C106" s="81"/>
      <c r="D106" s="81"/>
      <c r="E106" s="81"/>
      <c r="F106" s="82"/>
      <c r="G106" s="81"/>
      <c r="H106" s="81"/>
      <c r="I106" s="83"/>
      <c r="K106" s="84"/>
      <c r="L106" s="81"/>
      <c r="M106" s="81"/>
      <c r="N106" s="77"/>
      <c r="O106" s="78"/>
      <c r="P106" s="77"/>
      <c r="Q106" s="77"/>
      <c r="R106" s="79"/>
    </row>
    <row r="107" spans="1:18" s="20" customFormat="1" ht="14.25" customHeight="1">
      <c r="A107" s="36"/>
      <c r="B107" s="26"/>
      <c r="C107" s="37"/>
      <c r="D107" s="37"/>
      <c r="E107" s="37"/>
      <c r="F107" s="33"/>
      <c r="G107" s="37"/>
      <c r="H107" s="37"/>
      <c r="I107" s="27"/>
      <c r="J107" s="25"/>
      <c r="K107" s="25"/>
      <c r="L107" s="56"/>
      <c r="M107" s="56"/>
      <c r="N107" s="56"/>
      <c r="O107" s="57"/>
      <c r="P107" s="56"/>
      <c r="Q107" s="56"/>
      <c r="R107" s="58"/>
    </row>
    <row r="108" spans="1:18" s="20" customFormat="1" ht="19.5" customHeight="1">
      <c r="A108" s="10"/>
      <c r="B108" s="11"/>
      <c r="C108" s="191" t="s">
        <v>3</v>
      </c>
      <c r="D108" s="191"/>
      <c r="E108" s="191"/>
      <c r="F108" s="91" t="s">
        <v>145</v>
      </c>
      <c r="G108" s="91" t="s">
        <v>146</v>
      </c>
      <c r="H108" s="91" t="s">
        <v>147</v>
      </c>
      <c r="I108" s="91" t="s">
        <v>148</v>
      </c>
      <c r="J108" s="7"/>
      <c r="K108" s="11"/>
      <c r="L108" s="191" t="s">
        <v>3</v>
      </c>
      <c r="M108" s="191"/>
      <c r="N108" s="191"/>
      <c r="O108" s="91" t="s">
        <v>145</v>
      </c>
      <c r="P108" s="91" t="s">
        <v>146</v>
      </c>
      <c r="Q108" s="91" t="s">
        <v>147</v>
      </c>
      <c r="R108" s="91" t="s">
        <v>148</v>
      </c>
    </row>
    <row r="109" spans="1:18" s="20" customFormat="1" ht="19.5" customHeight="1">
      <c r="A109" s="12"/>
      <c r="B109" s="14"/>
      <c r="C109" s="176" t="s">
        <v>119</v>
      </c>
      <c r="D109" s="177"/>
      <c r="E109" s="178"/>
      <c r="F109" s="98">
        <f>SUMIF('Прайс-лист'!$B$12:$B$46,$C109,'Прайс-лист'!$M$12:$M$46)</f>
        <v>636</v>
      </c>
      <c r="G109" s="99">
        <f>SUMIF('Прайс-лист'!$B$12:$B$46,$C109,'Прайс-лист'!$F$12:$F$46)</f>
        <v>7.1</v>
      </c>
      <c r="H109" s="100">
        <f>SUMIF('Прайс-лист'!$B$12:$B$46,$C109,'Прайс-лист'!$G$12:$G$46)</f>
        <v>0.02</v>
      </c>
      <c r="I109" s="101">
        <f>SUMIF('Прайс-лист'!$B$12:$B$46,$C109,'Прайс-лист'!$H$12:$H$46)</f>
        <v>1</v>
      </c>
      <c r="J109" s="23"/>
      <c r="K109" s="23"/>
      <c r="L109" s="176" t="s">
        <v>120</v>
      </c>
      <c r="M109" s="177"/>
      <c r="N109" s="178"/>
      <c r="O109" s="98">
        <f>SUMIF('Прайс-лист'!$B$12:$B$46,$L109,'Прайс-лист'!$M$12:$M$46)</f>
        <v>754</v>
      </c>
      <c r="P109" s="99">
        <f>SUMIF('Прайс-лист'!$B$12:$B$46,$L109,'Прайс-лист'!$F$12:$F$46)</f>
        <v>7.7</v>
      </c>
      <c r="Q109" s="100">
        <f>SUMIF('Прайс-лист'!$B$12:$B$46,$L109,'Прайс-лист'!$G$12:$G$46)</f>
        <v>0.016</v>
      </c>
      <c r="R109" s="101">
        <f>SUMIF('Прайс-лист'!$B$12:$B$46,$L109,'Прайс-лист'!$H$12:$H$46)</f>
        <v>1</v>
      </c>
    </row>
    <row r="110" spans="1:18" s="20" customFormat="1" ht="19.5" customHeight="1">
      <c r="A110" s="7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s="20" customFormat="1" ht="43.5" customHeight="1">
      <c r="A111" s="3"/>
      <c r="B111" s="163"/>
      <c r="C111" s="163"/>
      <c r="D111" s="214" t="s">
        <v>152</v>
      </c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163"/>
      <c r="Q111" s="163"/>
      <c r="R111" s="163"/>
    </row>
    <row r="112" spans="3:18" s="20" customFormat="1" ht="12.75">
      <c r="C112" s="50"/>
      <c r="D112" s="50"/>
      <c r="E112" s="50"/>
      <c r="F112" s="51"/>
      <c r="G112" s="50"/>
      <c r="H112" s="50"/>
      <c r="I112" s="50"/>
      <c r="L112" s="50"/>
      <c r="M112" s="50"/>
      <c r="N112" s="50"/>
      <c r="O112" s="51"/>
      <c r="P112" s="50"/>
      <c r="Q112" s="50"/>
      <c r="R112" s="50"/>
    </row>
    <row r="113" spans="3:18" s="20" customFormat="1" ht="12.75">
      <c r="C113" s="50"/>
      <c r="D113" s="50"/>
      <c r="E113" s="50"/>
      <c r="F113" s="51"/>
      <c r="G113" s="50"/>
      <c r="H113" s="50"/>
      <c r="I113" s="50"/>
      <c r="L113" s="50"/>
      <c r="M113" s="50"/>
      <c r="N113" s="50"/>
      <c r="O113" s="51"/>
      <c r="P113" s="50"/>
      <c r="Q113" s="50"/>
      <c r="R113" s="50"/>
    </row>
  </sheetData>
  <sheetProtection/>
  <mergeCells count="107">
    <mergeCell ref="C108:E108"/>
    <mergeCell ref="L108:N108"/>
    <mergeCell ref="C109:E109"/>
    <mergeCell ref="L109:N109"/>
    <mergeCell ref="D111:O111"/>
    <mergeCell ref="L55:N55"/>
    <mergeCell ref="L92:N92"/>
    <mergeCell ref="L71:N71"/>
    <mergeCell ref="L66:N66"/>
    <mergeCell ref="C70:E70"/>
    <mergeCell ref="M48:N48"/>
    <mergeCell ref="M49:N49"/>
    <mergeCell ref="D42:E42"/>
    <mergeCell ref="L56:N56"/>
    <mergeCell ref="M58:N58"/>
    <mergeCell ref="M59:N59"/>
    <mergeCell ref="F51:F52"/>
    <mergeCell ref="G51:G52"/>
    <mergeCell ref="C45:E45"/>
    <mergeCell ref="C47:D47"/>
    <mergeCell ref="C92:E92"/>
    <mergeCell ref="L75:N75"/>
    <mergeCell ref="L70:N70"/>
    <mergeCell ref="M24:N24"/>
    <mergeCell ref="M25:N25"/>
    <mergeCell ref="M41:N41"/>
    <mergeCell ref="M42:N42"/>
    <mergeCell ref="H51:H52"/>
    <mergeCell ref="I51:I52"/>
    <mergeCell ref="L65:N65"/>
    <mergeCell ref="D96:E96"/>
    <mergeCell ref="C103:E103"/>
    <mergeCell ref="A97:R97"/>
    <mergeCell ref="L93:N93"/>
    <mergeCell ref="M95:N95"/>
    <mergeCell ref="M96:N96"/>
    <mergeCell ref="C93:E93"/>
    <mergeCell ref="D95:E95"/>
    <mergeCell ref="C104:E104"/>
    <mergeCell ref="L104:N104"/>
    <mergeCell ref="C71:E71"/>
    <mergeCell ref="D48:E48"/>
    <mergeCell ref="D49:E49"/>
    <mergeCell ref="M80:N80"/>
    <mergeCell ref="C83:D83"/>
    <mergeCell ref="C84:E84"/>
    <mergeCell ref="C85:E85"/>
    <mergeCell ref="L103:N103"/>
    <mergeCell ref="A9:R9"/>
    <mergeCell ref="L21:N21"/>
    <mergeCell ref="A34:R34"/>
    <mergeCell ref="M40:N40"/>
    <mergeCell ref="C20:E20"/>
    <mergeCell ref="L20:N20"/>
    <mergeCell ref="A17:R17"/>
    <mergeCell ref="C21:E21"/>
    <mergeCell ref="D23:E23"/>
    <mergeCell ref="D24:E24"/>
    <mergeCell ref="M50:N50"/>
    <mergeCell ref="A72:R72"/>
    <mergeCell ref="D87:E87"/>
    <mergeCell ref="D88:E88"/>
    <mergeCell ref="M77:N77"/>
    <mergeCell ref="M88:N88"/>
    <mergeCell ref="C75:E75"/>
    <mergeCell ref="F77:I77"/>
    <mergeCell ref="L84:N84"/>
    <mergeCell ref="M87:N87"/>
    <mergeCell ref="L85:N85"/>
    <mergeCell ref="M78:N78"/>
    <mergeCell ref="M79:N79"/>
    <mergeCell ref="L76:N76"/>
    <mergeCell ref="C76:E76"/>
    <mergeCell ref="C65:E65"/>
    <mergeCell ref="C66:E66"/>
    <mergeCell ref="M23:N23"/>
    <mergeCell ref="C28:E28"/>
    <mergeCell ref="A60:R60"/>
    <mergeCell ref="D58:E58"/>
    <mergeCell ref="C51:C52"/>
    <mergeCell ref="D40:E40"/>
    <mergeCell ref="D41:E41"/>
    <mergeCell ref="D32:E32"/>
    <mergeCell ref="M32:N32"/>
    <mergeCell ref="D50:E50"/>
    <mergeCell ref="C38:E38"/>
    <mergeCell ref="C37:E37"/>
    <mergeCell ref="F46:F47"/>
    <mergeCell ref="G46:G47"/>
    <mergeCell ref="H46:H47"/>
    <mergeCell ref="D25:E25"/>
    <mergeCell ref="L28:N28"/>
    <mergeCell ref="C29:E29"/>
    <mergeCell ref="L29:N29"/>
    <mergeCell ref="D31:E31"/>
    <mergeCell ref="M31:N31"/>
    <mergeCell ref="L37:N37"/>
    <mergeCell ref="I46:I47"/>
    <mergeCell ref="D33:E33"/>
    <mergeCell ref="M33:N33"/>
    <mergeCell ref="D59:E59"/>
    <mergeCell ref="C55:E55"/>
    <mergeCell ref="C56:E56"/>
    <mergeCell ref="L38:N38"/>
    <mergeCell ref="C46:D46"/>
    <mergeCell ref="L45:N45"/>
    <mergeCell ref="L46:N46"/>
  </mergeCells>
  <printOptions/>
  <pageMargins left="0.3937007874015748" right="0.3" top="0.3937007874015748" bottom="0.3937007874015748" header="0.3937007874015748" footer="0.3937007874015748"/>
  <pageSetup fitToHeight="2" horizontalDpi="600" verticalDpi="600" orientation="portrait" paperSize="9" scale="64" r:id="rId2"/>
  <rowBreaks count="1" manualBreakCount="1">
    <brk id="80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Normal="70" zoomScaleSheetLayoutView="100" zoomScalePageLayoutView="0" workbookViewId="0" topLeftCell="A9">
      <selection activeCell="N9" sqref="N1:R16384"/>
    </sheetView>
  </sheetViews>
  <sheetFormatPr defaultColWidth="9.00390625" defaultRowHeight="12.75"/>
  <cols>
    <col min="1" max="1" width="5.375" style="158" customWidth="1"/>
    <col min="2" max="2" width="9.375" style="158" customWidth="1"/>
    <col min="3" max="3" width="12.375" style="158" hidden="1" customWidth="1"/>
    <col min="4" max="4" width="26.625" style="158" customWidth="1"/>
    <col min="5" max="5" width="14.625" style="141" customWidth="1"/>
    <col min="6" max="6" width="8.625" style="141" customWidth="1"/>
    <col min="7" max="7" width="9.125" style="141" customWidth="1"/>
    <col min="8" max="8" width="7.125" style="141" customWidth="1"/>
    <col min="9" max="9" width="13.625" style="141" hidden="1" customWidth="1"/>
    <col min="10" max="10" width="16.75390625" style="144" hidden="1" customWidth="1"/>
    <col min="11" max="11" width="14.625" style="144" hidden="1" customWidth="1"/>
    <col min="12" max="12" width="15.625" style="144" hidden="1" customWidth="1"/>
    <col min="13" max="13" width="9.25390625" style="144" customWidth="1"/>
    <col min="14" max="16384" width="9.125" style="1" customWidth="1"/>
  </cols>
  <sheetData>
    <row r="1" spans="1:13" ht="16.5" customHeight="1">
      <c r="A1" s="139"/>
      <c r="B1" s="140"/>
      <c r="C1" s="140"/>
      <c r="D1" s="140"/>
      <c r="E1" s="139"/>
      <c r="F1" s="139"/>
      <c r="G1" s="139"/>
      <c r="H1" s="139"/>
      <c r="I1" s="139"/>
      <c r="J1" s="162"/>
      <c r="K1" s="162"/>
      <c r="L1" s="162"/>
      <c r="M1" s="162"/>
    </row>
    <row r="2" spans="1:13" ht="16.5" customHeight="1" hidden="1">
      <c r="A2" s="139"/>
      <c r="B2" s="140"/>
      <c r="C2" s="140"/>
      <c r="D2" s="140"/>
      <c r="E2" s="139"/>
      <c r="F2" s="139"/>
      <c r="G2" s="139"/>
      <c r="H2" s="139"/>
      <c r="I2" s="139"/>
      <c r="J2" s="162"/>
      <c r="K2" s="162"/>
      <c r="L2" s="162"/>
      <c r="M2" s="162"/>
    </row>
    <row r="3" spans="1:13" ht="16.5" customHeight="1" hidden="1">
      <c r="A3" s="139"/>
      <c r="B3" s="140"/>
      <c r="C3" s="140"/>
      <c r="D3" s="140"/>
      <c r="E3" s="139"/>
      <c r="F3" s="139"/>
      <c r="G3" s="139"/>
      <c r="H3" s="139"/>
      <c r="I3" s="139"/>
      <c r="J3" s="162"/>
      <c r="K3" s="162"/>
      <c r="L3" s="162"/>
      <c r="M3" s="162"/>
    </row>
    <row r="4" spans="1:13" ht="16.5" customHeight="1" hidden="1">
      <c r="A4" s="139"/>
      <c r="B4" s="140"/>
      <c r="C4" s="140"/>
      <c r="D4" s="140"/>
      <c r="E4" s="139"/>
      <c r="F4" s="139"/>
      <c r="G4" s="139"/>
      <c r="H4" s="139"/>
      <c r="I4" s="139"/>
      <c r="J4" s="162"/>
      <c r="K4" s="162"/>
      <c r="L4" s="162"/>
      <c r="M4" s="162"/>
    </row>
    <row r="5" spans="1:13" ht="16.5" customHeight="1" hidden="1">
      <c r="A5" s="139"/>
      <c r="B5" s="140"/>
      <c r="C5" s="140"/>
      <c r="D5" s="140"/>
      <c r="E5" s="139"/>
      <c r="F5" s="139"/>
      <c r="G5" s="139"/>
      <c r="H5" s="139"/>
      <c r="I5" s="139"/>
      <c r="J5" s="162"/>
      <c r="K5" s="162"/>
      <c r="L5" s="162"/>
      <c r="M5" s="162"/>
    </row>
    <row r="6" spans="1:13" ht="16.5" customHeight="1" hidden="1">
      <c r="A6" s="141"/>
      <c r="B6" s="142"/>
      <c r="C6" s="142"/>
      <c r="D6" s="142"/>
      <c r="J6" s="162"/>
      <c r="K6" s="162"/>
      <c r="L6" s="162"/>
      <c r="M6" s="162"/>
    </row>
    <row r="7" spans="1:13" ht="16.5" customHeight="1" hidden="1">
      <c r="A7" s="141"/>
      <c r="B7" s="142"/>
      <c r="C7" s="142"/>
      <c r="D7" s="142"/>
      <c r="J7" s="162"/>
      <c r="K7" s="162"/>
      <c r="L7" s="162"/>
      <c r="M7" s="162"/>
    </row>
    <row r="8" spans="1:13" ht="18" customHeight="1">
      <c r="A8" s="216" t="s">
        <v>107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</row>
    <row r="9" spans="1:9" ht="18.75" customHeight="1">
      <c r="A9" s="141"/>
      <c r="B9" s="142"/>
      <c r="C9" s="142"/>
      <c r="D9" s="142"/>
      <c r="I9" s="143" t="s">
        <v>140</v>
      </c>
    </row>
    <row r="10" spans="1:13" s="161" customFormat="1" ht="39" customHeight="1">
      <c r="A10" s="217" t="s">
        <v>5</v>
      </c>
      <c r="B10" s="219" t="s">
        <v>3</v>
      </c>
      <c r="C10" s="219" t="s">
        <v>67</v>
      </c>
      <c r="D10" s="219" t="s">
        <v>0</v>
      </c>
      <c r="E10" s="219" t="s">
        <v>68</v>
      </c>
      <c r="F10" s="219" t="s">
        <v>46</v>
      </c>
      <c r="G10" s="219" t="s">
        <v>108</v>
      </c>
      <c r="H10" s="219" t="s">
        <v>45</v>
      </c>
      <c r="I10" s="220"/>
      <c r="J10" s="159"/>
      <c r="K10" s="159"/>
      <c r="L10" s="159"/>
      <c r="M10" s="160" t="s">
        <v>145</v>
      </c>
    </row>
    <row r="11" spans="1:13" ht="17.25" customHeight="1" hidden="1">
      <c r="A11" s="218"/>
      <c r="B11" s="218"/>
      <c r="C11" s="222"/>
      <c r="D11" s="218"/>
      <c r="E11" s="222"/>
      <c r="F11" s="218"/>
      <c r="G11" s="218"/>
      <c r="H11" s="218"/>
      <c r="I11" s="221"/>
      <c r="J11" s="145"/>
      <c r="K11" s="146"/>
      <c r="L11" s="147"/>
      <c r="M11" s="148"/>
    </row>
    <row r="12" spans="1:13" ht="15.75" customHeight="1">
      <c r="A12" s="149">
        <v>1</v>
      </c>
      <c r="B12" s="150" t="s">
        <v>20</v>
      </c>
      <c r="C12" s="151" t="s">
        <v>55</v>
      </c>
      <c r="D12" s="152" t="s">
        <v>132</v>
      </c>
      <c r="E12" s="153" t="s">
        <v>4</v>
      </c>
      <c r="F12" s="154">
        <v>6.5</v>
      </c>
      <c r="G12" s="155">
        <v>0.014</v>
      </c>
      <c r="H12" s="149">
        <v>1</v>
      </c>
      <c r="I12" s="153"/>
      <c r="J12" s="156"/>
      <c r="K12" s="156"/>
      <c r="L12" s="156"/>
      <c r="M12" s="223">
        <v>920</v>
      </c>
    </row>
    <row r="13" spans="1:13" ht="15" customHeight="1">
      <c r="A13" s="149">
        <v>2</v>
      </c>
      <c r="B13" s="150" t="s">
        <v>29</v>
      </c>
      <c r="C13" s="151" t="s">
        <v>55</v>
      </c>
      <c r="D13" s="152" t="s">
        <v>18</v>
      </c>
      <c r="E13" s="153" t="s">
        <v>54</v>
      </c>
      <c r="F13" s="154">
        <v>79.5</v>
      </c>
      <c r="G13" s="155">
        <v>0.188</v>
      </c>
      <c r="H13" s="149">
        <v>3</v>
      </c>
      <c r="I13" s="153"/>
      <c r="J13" s="156"/>
      <c r="K13" s="156"/>
      <c r="L13" s="156"/>
      <c r="M13" s="224">
        <v>8107</v>
      </c>
    </row>
    <row r="14" spans="1:13" ht="15" customHeight="1">
      <c r="A14" s="149">
        <v>3</v>
      </c>
      <c r="B14" s="150" t="s">
        <v>119</v>
      </c>
      <c r="C14" s="151" t="s">
        <v>55</v>
      </c>
      <c r="D14" s="152" t="s">
        <v>122</v>
      </c>
      <c r="E14" s="153" t="s">
        <v>118</v>
      </c>
      <c r="F14" s="154">
        <v>7.1</v>
      </c>
      <c r="G14" s="157">
        <v>0.02</v>
      </c>
      <c r="H14" s="149">
        <v>1</v>
      </c>
      <c r="I14" s="153"/>
      <c r="J14" s="156"/>
      <c r="K14" s="156"/>
      <c r="L14" s="156"/>
      <c r="M14" s="223">
        <v>636</v>
      </c>
    </row>
    <row r="15" spans="1:13" ht="15" customHeight="1">
      <c r="A15" s="149">
        <v>4</v>
      </c>
      <c r="B15" s="150" t="s">
        <v>120</v>
      </c>
      <c r="C15" s="151" t="s">
        <v>55</v>
      </c>
      <c r="D15" s="152" t="s">
        <v>122</v>
      </c>
      <c r="E15" s="153" t="s">
        <v>118</v>
      </c>
      <c r="F15" s="154">
        <v>7.7</v>
      </c>
      <c r="G15" s="155">
        <v>0.016</v>
      </c>
      <c r="H15" s="149">
        <v>1</v>
      </c>
      <c r="I15" s="153"/>
      <c r="J15" s="156"/>
      <c r="K15" s="156"/>
      <c r="L15" s="156"/>
      <c r="M15" s="223">
        <v>754</v>
      </c>
    </row>
    <row r="16" spans="1:13" ht="15" customHeight="1">
      <c r="A16" s="149">
        <v>5</v>
      </c>
      <c r="B16" s="150" t="s">
        <v>31</v>
      </c>
      <c r="C16" s="151" t="s">
        <v>55</v>
      </c>
      <c r="D16" s="152" t="s">
        <v>18</v>
      </c>
      <c r="E16" s="153" t="s">
        <v>54</v>
      </c>
      <c r="F16" s="154">
        <v>96.2</v>
      </c>
      <c r="G16" s="155">
        <v>0.211</v>
      </c>
      <c r="H16" s="149">
        <v>3</v>
      </c>
      <c r="I16" s="153"/>
      <c r="J16" s="156"/>
      <c r="K16" s="156"/>
      <c r="L16" s="156"/>
      <c r="M16" s="224">
        <v>9363</v>
      </c>
    </row>
    <row r="17" spans="1:13" ht="15" customHeight="1">
      <c r="A17" s="149">
        <v>6</v>
      </c>
      <c r="B17" s="150" t="s">
        <v>32</v>
      </c>
      <c r="C17" s="151" t="s">
        <v>55</v>
      </c>
      <c r="D17" s="152" t="s">
        <v>18</v>
      </c>
      <c r="E17" s="153" t="s">
        <v>56</v>
      </c>
      <c r="F17" s="149">
        <v>137</v>
      </c>
      <c r="G17" s="155">
        <v>0.303</v>
      </c>
      <c r="H17" s="149">
        <v>5</v>
      </c>
      <c r="I17" s="153"/>
      <c r="J17" s="156"/>
      <c r="K17" s="156"/>
      <c r="L17" s="156"/>
      <c r="M17" s="224">
        <v>13784</v>
      </c>
    </row>
    <row r="18" spans="1:13" ht="15" customHeight="1">
      <c r="A18" s="149">
        <v>7</v>
      </c>
      <c r="B18" s="150" t="s">
        <v>47</v>
      </c>
      <c r="C18" s="151" t="s">
        <v>55</v>
      </c>
      <c r="D18" s="152" t="s">
        <v>18</v>
      </c>
      <c r="E18" s="153" t="s">
        <v>57</v>
      </c>
      <c r="F18" s="154">
        <v>129.1</v>
      </c>
      <c r="G18" s="155">
        <v>0.229</v>
      </c>
      <c r="H18" s="149">
        <v>3</v>
      </c>
      <c r="I18" s="153"/>
      <c r="J18" s="156"/>
      <c r="K18" s="156"/>
      <c r="L18" s="156"/>
      <c r="M18" s="224">
        <v>10802</v>
      </c>
    </row>
    <row r="19" spans="1:13" ht="15">
      <c r="A19" s="149">
        <v>8</v>
      </c>
      <c r="B19" s="150" t="s">
        <v>19</v>
      </c>
      <c r="C19" s="151" t="s">
        <v>55</v>
      </c>
      <c r="D19" s="152" t="s">
        <v>6</v>
      </c>
      <c r="E19" s="153" t="s">
        <v>133</v>
      </c>
      <c r="F19" s="154">
        <v>47.1</v>
      </c>
      <c r="G19" s="157">
        <v>0.08</v>
      </c>
      <c r="H19" s="149">
        <v>1</v>
      </c>
      <c r="I19" s="153"/>
      <c r="J19" s="156"/>
      <c r="K19" s="156"/>
      <c r="L19" s="156"/>
      <c r="M19" s="224">
        <v>4375</v>
      </c>
    </row>
    <row r="20" spans="1:13" ht="15">
      <c r="A20" s="149">
        <v>9</v>
      </c>
      <c r="B20" s="150" t="s">
        <v>48</v>
      </c>
      <c r="C20" s="151" t="s">
        <v>55</v>
      </c>
      <c r="D20" s="152" t="s">
        <v>6</v>
      </c>
      <c r="E20" s="153" t="s">
        <v>58</v>
      </c>
      <c r="F20" s="154">
        <v>36.2</v>
      </c>
      <c r="G20" s="155">
        <v>0.062</v>
      </c>
      <c r="H20" s="149">
        <v>1</v>
      </c>
      <c r="I20" s="153"/>
      <c r="J20" s="156"/>
      <c r="K20" s="156"/>
      <c r="L20" s="156"/>
      <c r="M20" s="224">
        <v>3471</v>
      </c>
    </row>
    <row r="21" spans="1:13" ht="15">
      <c r="A21" s="149">
        <v>10</v>
      </c>
      <c r="B21" s="150" t="s">
        <v>34</v>
      </c>
      <c r="C21" s="151" t="s">
        <v>55</v>
      </c>
      <c r="D21" s="152" t="s">
        <v>6</v>
      </c>
      <c r="E21" s="153" t="s">
        <v>116</v>
      </c>
      <c r="F21" s="154">
        <v>51.6</v>
      </c>
      <c r="G21" s="155">
        <v>0.088</v>
      </c>
      <c r="H21" s="149">
        <v>1</v>
      </c>
      <c r="I21" s="153"/>
      <c r="J21" s="156"/>
      <c r="K21" s="156"/>
      <c r="L21" s="156"/>
      <c r="M21" s="224">
        <v>4722</v>
      </c>
    </row>
    <row r="22" spans="1:13" ht="15">
      <c r="A22" s="149">
        <v>11</v>
      </c>
      <c r="B22" s="150" t="s">
        <v>71</v>
      </c>
      <c r="C22" s="151" t="s">
        <v>55</v>
      </c>
      <c r="D22" s="152" t="s">
        <v>35</v>
      </c>
      <c r="E22" s="153" t="s">
        <v>97</v>
      </c>
      <c r="F22" s="154">
        <v>37.3</v>
      </c>
      <c r="G22" s="155">
        <v>0.356</v>
      </c>
      <c r="H22" s="149">
        <v>1</v>
      </c>
      <c r="I22" s="153"/>
      <c r="J22" s="156"/>
      <c r="K22" s="156"/>
      <c r="L22" s="156"/>
      <c r="M22" s="224">
        <v>8875</v>
      </c>
    </row>
    <row r="23" spans="1:13" ht="15">
      <c r="A23" s="149">
        <v>12</v>
      </c>
      <c r="B23" s="150" t="s">
        <v>73</v>
      </c>
      <c r="C23" s="151" t="s">
        <v>55</v>
      </c>
      <c r="D23" s="152" t="s">
        <v>35</v>
      </c>
      <c r="E23" s="153" t="s">
        <v>98</v>
      </c>
      <c r="F23" s="149">
        <v>41</v>
      </c>
      <c r="G23" s="155">
        <v>0.396</v>
      </c>
      <c r="H23" s="149">
        <v>1</v>
      </c>
      <c r="I23" s="153"/>
      <c r="J23" s="156"/>
      <c r="K23" s="156"/>
      <c r="L23" s="156"/>
      <c r="M23" s="224">
        <v>10018</v>
      </c>
    </row>
    <row r="24" spans="1:13" ht="15">
      <c r="A24" s="149">
        <v>13</v>
      </c>
      <c r="B24" s="150" t="s">
        <v>62</v>
      </c>
      <c r="C24" s="151" t="s">
        <v>55</v>
      </c>
      <c r="D24" s="152" t="s">
        <v>36</v>
      </c>
      <c r="E24" s="153" t="s">
        <v>110</v>
      </c>
      <c r="F24" s="154">
        <v>23.7</v>
      </c>
      <c r="G24" s="155">
        <v>0.041</v>
      </c>
      <c r="H24" s="149">
        <v>1</v>
      </c>
      <c r="I24" s="153"/>
      <c r="J24" s="156"/>
      <c r="K24" s="156"/>
      <c r="L24" s="156"/>
      <c r="M24" s="224">
        <v>2275</v>
      </c>
    </row>
    <row r="25" spans="1:13" ht="15">
      <c r="A25" s="149">
        <v>14</v>
      </c>
      <c r="B25" s="150" t="s">
        <v>63</v>
      </c>
      <c r="C25" s="151" t="s">
        <v>55</v>
      </c>
      <c r="D25" s="152" t="s">
        <v>36</v>
      </c>
      <c r="E25" s="153" t="s">
        <v>111</v>
      </c>
      <c r="F25" s="154">
        <v>90.6</v>
      </c>
      <c r="G25" s="155">
        <v>0.368</v>
      </c>
      <c r="H25" s="149">
        <v>4</v>
      </c>
      <c r="I25" s="153"/>
      <c r="J25" s="156"/>
      <c r="K25" s="156"/>
      <c r="L25" s="156"/>
      <c r="M25" s="224">
        <v>12806</v>
      </c>
    </row>
    <row r="26" spans="1:13" ht="15">
      <c r="A26" s="149">
        <v>15</v>
      </c>
      <c r="B26" s="150" t="s">
        <v>64</v>
      </c>
      <c r="C26" s="151" t="s">
        <v>55</v>
      </c>
      <c r="D26" s="152" t="s">
        <v>36</v>
      </c>
      <c r="E26" s="153" t="s">
        <v>112</v>
      </c>
      <c r="F26" s="154">
        <v>24.7</v>
      </c>
      <c r="G26" s="155">
        <v>0.041</v>
      </c>
      <c r="H26" s="149">
        <v>1</v>
      </c>
      <c r="I26" s="153"/>
      <c r="J26" s="156"/>
      <c r="K26" s="156"/>
      <c r="L26" s="156"/>
      <c r="M26" s="224">
        <v>2374</v>
      </c>
    </row>
    <row r="27" spans="1:13" ht="15">
      <c r="A27" s="149">
        <v>16</v>
      </c>
      <c r="B27" s="150" t="s">
        <v>65</v>
      </c>
      <c r="C27" s="151" t="s">
        <v>55</v>
      </c>
      <c r="D27" s="152" t="s">
        <v>36</v>
      </c>
      <c r="E27" s="153" t="s">
        <v>113</v>
      </c>
      <c r="F27" s="154">
        <v>100.7</v>
      </c>
      <c r="G27" s="155">
        <v>0.379</v>
      </c>
      <c r="H27" s="149">
        <v>4</v>
      </c>
      <c r="I27" s="153"/>
      <c r="J27" s="156"/>
      <c r="K27" s="156"/>
      <c r="L27" s="156"/>
      <c r="M27" s="224">
        <v>13480</v>
      </c>
    </row>
    <row r="28" spans="1:13" ht="15">
      <c r="A28" s="149">
        <v>17</v>
      </c>
      <c r="B28" s="150" t="s">
        <v>126</v>
      </c>
      <c r="C28" s="151" t="s">
        <v>55</v>
      </c>
      <c r="D28" s="152" t="s">
        <v>36</v>
      </c>
      <c r="E28" s="153" t="s">
        <v>111</v>
      </c>
      <c r="F28" s="154">
        <v>90.6</v>
      </c>
      <c r="G28" s="155">
        <v>0.368</v>
      </c>
      <c r="H28" s="149">
        <v>4</v>
      </c>
      <c r="I28" s="153"/>
      <c r="J28" s="156"/>
      <c r="K28" s="156"/>
      <c r="L28" s="156"/>
      <c r="M28" s="224">
        <v>14162</v>
      </c>
    </row>
    <row r="29" spans="1:13" ht="15">
      <c r="A29" s="149">
        <v>18</v>
      </c>
      <c r="B29" s="150" t="s">
        <v>127</v>
      </c>
      <c r="C29" s="151" t="s">
        <v>55</v>
      </c>
      <c r="D29" s="152" t="s">
        <v>36</v>
      </c>
      <c r="E29" s="153" t="s">
        <v>113</v>
      </c>
      <c r="F29" s="154">
        <v>100.7</v>
      </c>
      <c r="G29" s="155">
        <v>0.379</v>
      </c>
      <c r="H29" s="149">
        <v>4</v>
      </c>
      <c r="I29" s="153"/>
      <c r="J29" s="156"/>
      <c r="K29" s="156"/>
      <c r="L29" s="156"/>
      <c r="M29" s="224">
        <v>14836</v>
      </c>
    </row>
    <row r="30" spans="1:13" ht="15">
      <c r="A30" s="149">
        <v>19</v>
      </c>
      <c r="B30" s="150" t="s">
        <v>24</v>
      </c>
      <c r="C30" s="151" t="s">
        <v>55</v>
      </c>
      <c r="D30" s="152" t="s">
        <v>37</v>
      </c>
      <c r="E30" s="153" t="s">
        <v>66</v>
      </c>
      <c r="F30" s="149">
        <v>27</v>
      </c>
      <c r="G30" s="155">
        <v>0.045</v>
      </c>
      <c r="H30" s="149">
        <v>1</v>
      </c>
      <c r="I30" s="153"/>
      <c r="J30" s="156"/>
      <c r="K30" s="156"/>
      <c r="L30" s="156"/>
      <c r="M30" s="224">
        <v>2777</v>
      </c>
    </row>
    <row r="31" spans="1:13" ht="15">
      <c r="A31" s="149">
        <v>20</v>
      </c>
      <c r="B31" s="150" t="s">
        <v>25</v>
      </c>
      <c r="C31" s="151" t="s">
        <v>55</v>
      </c>
      <c r="D31" s="152" t="s">
        <v>39</v>
      </c>
      <c r="E31" s="153" t="s">
        <v>123</v>
      </c>
      <c r="F31" s="154">
        <v>24.6</v>
      </c>
      <c r="G31" s="155">
        <v>0.039</v>
      </c>
      <c r="H31" s="149">
        <v>1</v>
      </c>
      <c r="I31" s="153"/>
      <c r="J31" s="156"/>
      <c r="K31" s="156"/>
      <c r="L31" s="156"/>
      <c r="M31" s="224">
        <v>2254</v>
      </c>
    </row>
    <row r="32" spans="1:13" ht="15">
      <c r="A32" s="149">
        <v>21</v>
      </c>
      <c r="B32" s="150" t="s">
        <v>49</v>
      </c>
      <c r="C32" s="151" t="s">
        <v>55</v>
      </c>
      <c r="D32" s="152" t="s">
        <v>37</v>
      </c>
      <c r="E32" s="153" t="s">
        <v>59</v>
      </c>
      <c r="F32" s="154">
        <v>32.2</v>
      </c>
      <c r="G32" s="155">
        <v>0.061</v>
      </c>
      <c r="H32" s="149">
        <v>1</v>
      </c>
      <c r="I32" s="153"/>
      <c r="J32" s="156"/>
      <c r="K32" s="156"/>
      <c r="L32" s="156"/>
      <c r="M32" s="224">
        <v>3487</v>
      </c>
    </row>
    <row r="33" spans="1:13" ht="15">
      <c r="A33" s="149">
        <v>22</v>
      </c>
      <c r="B33" s="150" t="s">
        <v>50</v>
      </c>
      <c r="C33" s="151" t="s">
        <v>55</v>
      </c>
      <c r="D33" s="152" t="s">
        <v>37</v>
      </c>
      <c r="E33" s="153" t="s">
        <v>59</v>
      </c>
      <c r="F33" s="154">
        <v>32.2</v>
      </c>
      <c r="G33" s="155">
        <v>0.061</v>
      </c>
      <c r="H33" s="149">
        <v>1</v>
      </c>
      <c r="I33" s="153"/>
      <c r="J33" s="156"/>
      <c r="K33" s="156"/>
      <c r="L33" s="156"/>
      <c r="M33" s="224">
        <v>3487</v>
      </c>
    </row>
    <row r="34" spans="1:13" ht="15">
      <c r="A34" s="149">
        <v>23</v>
      </c>
      <c r="B34" s="150" t="s">
        <v>40</v>
      </c>
      <c r="C34" s="151" t="s">
        <v>55</v>
      </c>
      <c r="D34" s="152" t="s">
        <v>21</v>
      </c>
      <c r="E34" s="153" t="s">
        <v>12</v>
      </c>
      <c r="F34" s="154">
        <v>41.2</v>
      </c>
      <c r="G34" s="155">
        <v>0.068</v>
      </c>
      <c r="H34" s="149">
        <v>1</v>
      </c>
      <c r="I34" s="153"/>
      <c r="J34" s="156"/>
      <c r="K34" s="156"/>
      <c r="L34" s="156"/>
      <c r="M34" s="224">
        <v>4700</v>
      </c>
    </row>
    <row r="35" spans="1:13" ht="15">
      <c r="A35" s="149">
        <v>24</v>
      </c>
      <c r="B35" s="150" t="s">
        <v>41</v>
      </c>
      <c r="C35" s="151" t="s">
        <v>55</v>
      </c>
      <c r="D35" s="152" t="s">
        <v>21</v>
      </c>
      <c r="E35" s="153" t="s">
        <v>60</v>
      </c>
      <c r="F35" s="154">
        <v>10.3</v>
      </c>
      <c r="G35" s="155">
        <v>0.015</v>
      </c>
      <c r="H35" s="149">
        <v>1</v>
      </c>
      <c r="I35" s="153"/>
      <c r="J35" s="156"/>
      <c r="K35" s="156"/>
      <c r="L35" s="156"/>
      <c r="M35" s="224">
        <v>1028</v>
      </c>
    </row>
    <row r="36" spans="1:13" ht="15">
      <c r="A36" s="149">
        <v>25</v>
      </c>
      <c r="B36" s="150" t="s">
        <v>43</v>
      </c>
      <c r="C36" s="151" t="s">
        <v>55</v>
      </c>
      <c r="D36" s="152" t="s">
        <v>44</v>
      </c>
      <c r="E36" s="153" t="s">
        <v>14</v>
      </c>
      <c r="F36" s="154">
        <v>14.5</v>
      </c>
      <c r="G36" s="155">
        <v>0.032</v>
      </c>
      <c r="H36" s="149">
        <v>1</v>
      </c>
      <c r="I36" s="153"/>
      <c r="J36" s="156"/>
      <c r="K36" s="156"/>
      <c r="L36" s="156"/>
      <c r="M36" s="224">
        <v>1690</v>
      </c>
    </row>
    <row r="37" spans="1:13" ht="15">
      <c r="A37" s="149">
        <v>26</v>
      </c>
      <c r="B37" s="150" t="s">
        <v>130</v>
      </c>
      <c r="C37" s="151" t="s">
        <v>55</v>
      </c>
      <c r="D37" s="152" t="s">
        <v>21</v>
      </c>
      <c r="E37" s="153" t="s">
        <v>134</v>
      </c>
      <c r="F37" s="154">
        <v>18.4</v>
      </c>
      <c r="G37" s="157">
        <v>0.03</v>
      </c>
      <c r="H37" s="149">
        <v>1</v>
      </c>
      <c r="I37" s="153"/>
      <c r="J37" s="156"/>
      <c r="K37" s="156"/>
      <c r="L37" s="156"/>
      <c r="M37" s="224">
        <v>2441</v>
      </c>
    </row>
    <row r="38" spans="1:13" ht="15">
      <c r="A38" s="149">
        <v>27</v>
      </c>
      <c r="B38" s="150" t="s">
        <v>16</v>
      </c>
      <c r="C38" s="151" t="s">
        <v>55</v>
      </c>
      <c r="D38" s="152" t="s">
        <v>17</v>
      </c>
      <c r="E38" s="153" t="s">
        <v>61</v>
      </c>
      <c r="F38" s="154">
        <v>32.9</v>
      </c>
      <c r="G38" s="155">
        <v>0.102</v>
      </c>
      <c r="H38" s="149">
        <v>2</v>
      </c>
      <c r="I38" s="153"/>
      <c r="J38" s="156"/>
      <c r="K38" s="156"/>
      <c r="L38" s="156"/>
      <c r="M38" s="224">
        <v>2493</v>
      </c>
    </row>
    <row r="39" spans="1:13" ht="15" customHeight="1">
      <c r="A39" s="149">
        <v>28</v>
      </c>
      <c r="B39" s="150" t="s">
        <v>85</v>
      </c>
      <c r="C39" s="151" t="s">
        <v>55</v>
      </c>
      <c r="D39" s="152" t="s">
        <v>30</v>
      </c>
      <c r="E39" s="153" t="s">
        <v>99</v>
      </c>
      <c r="F39" s="149">
        <v>52</v>
      </c>
      <c r="G39" s="155">
        <v>0.134</v>
      </c>
      <c r="H39" s="149">
        <v>1</v>
      </c>
      <c r="I39" s="153"/>
      <c r="J39" s="156"/>
      <c r="K39" s="156"/>
      <c r="L39" s="156"/>
      <c r="M39" s="224">
        <v>14371</v>
      </c>
    </row>
    <row r="40" spans="1:13" ht="15" customHeight="1">
      <c r="A40" s="149">
        <v>29</v>
      </c>
      <c r="B40" s="150" t="s">
        <v>88</v>
      </c>
      <c r="C40" s="151" t="s">
        <v>55</v>
      </c>
      <c r="D40" s="152" t="s">
        <v>30</v>
      </c>
      <c r="E40" s="153" t="s">
        <v>100</v>
      </c>
      <c r="F40" s="154">
        <v>36.5</v>
      </c>
      <c r="G40" s="155">
        <v>0.054</v>
      </c>
      <c r="H40" s="149">
        <v>1</v>
      </c>
      <c r="I40" s="153"/>
      <c r="J40" s="156"/>
      <c r="K40" s="156"/>
      <c r="L40" s="156"/>
      <c r="M40" s="224">
        <v>6678</v>
      </c>
    </row>
    <row r="41" spans="1:13" ht="15" customHeight="1">
      <c r="A41" s="149">
        <v>30</v>
      </c>
      <c r="B41" s="150" t="s">
        <v>89</v>
      </c>
      <c r="C41" s="151" t="s">
        <v>55</v>
      </c>
      <c r="D41" s="152" t="s">
        <v>33</v>
      </c>
      <c r="E41" s="153" t="s">
        <v>101</v>
      </c>
      <c r="F41" s="154">
        <v>15.3</v>
      </c>
      <c r="G41" s="155">
        <v>0.053</v>
      </c>
      <c r="H41" s="149">
        <v>1</v>
      </c>
      <c r="I41" s="153"/>
      <c r="J41" s="156"/>
      <c r="K41" s="156"/>
      <c r="L41" s="156"/>
      <c r="M41" s="224">
        <v>5079</v>
      </c>
    </row>
    <row r="42" spans="1:13" ht="15" customHeight="1">
      <c r="A42" s="149">
        <v>31</v>
      </c>
      <c r="B42" s="150" t="s">
        <v>94</v>
      </c>
      <c r="C42" s="151" t="s">
        <v>55</v>
      </c>
      <c r="D42" s="152" t="s">
        <v>30</v>
      </c>
      <c r="E42" s="153" t="s">
        <v>102</v>
      </c>
      <c r="F42" s="154">
        <v>42.5</v>
      </c>
      <c r="G42" s="155">
        <v>0.068</v>
      </c>
      <c r="H42" s="149">
        <v>1</v>
      </c>
      <c r="I42" s="153"/>
      <c r="J42" s="156"/>
      <c r="K42" s="156"/>
      <c r="L42" s="156"/>
      <c r="M42" s="224">
        <v>12002</v>
      </c>
    </row>
    <row r="43" spans="1:13" ht="15">
      <c r="A43" s="149">
        <v>32</v>
      </c>
      <c r="B43" s="150" t="s">
        <v>75</v>
      </c>
      <c r="C43" s="151" t="s">
        <v>55</v>
      </c>
      <c r="D43" s="152" t="s">
        <v>38</v>
      </c>
      <c r="E43" s="153" t="s">
        <v>103</v>
      </c>
      <c r="F43" s="154">
        <v>2.6</v>
      </c>
      <c r="G43" s="155">
        <v>0.004</v>
      </c>
      <c r="H43" s="149">
        <v>1</v>
      </c>
      <c r="I43" s="153"/>
      <c r="J43" s="156"/>
      <c r="K43" s="156"/>
      <c r="L43" s="156"/>
      <c r="M43" s="223">
        <v>653</v>
      </c>
    </row>
    <row r="44" spans="1:13" ht="15">
      <c r="A44" s="149">
        <v>33</v>
      </c>
      <c r="B44" s="150" t="s">
        <v>78</v>
      </c>
      <c r="C44" s="151" t="s">
        <v>55</v>
      </c>
      <c r="D44" s="152" t="s">
        <v>104</v>
      </c>
      <c r="E44" s="153" t="s">
        <v>105</v>
      </c>
      <c r="F44" s="149">
        <v>10</v>
      </c>
      <c r="G44" s="155">
        <v>0.015</v>
      </c>
      <c r="H44" s="149">
        <v>1</v>
      </c>
      <c r="I44" s="153"/>
      <c r="J44" s="156"/>
      <c r="K44" s="156"/>
      <c r="L44" s="156"/>
      <c r="M44" s="224">
        <v>5100</v>
      </c>
    </row>
    <row r="45" spans="1:13" ht="15">
      <c r="A45" s="149">
        <v>34</v>
      </c>
      <c r="B45" s="150" t="s">
        <v>82</v>
      </c>
      <c r="C45" s="151" t="s">
        <v>55</v>
      </c>
      <c r="D45" s="152" t="s">
        <v>42</v>
      </c>
      <c r="E45" s="153" t="s">
        <v>106</v>
      </c>
      <c r="F45" s="154">
        <v>1.7</v>
      </c>
      <c r="G45" s="155">
        <v>0.003</v>
      </c>
      <c r="H45" s="149">
        <v>1</v>
      </c>
      <c r="I45" s="153"/>
      <c r="J45" s="156"/>
      <c r="K45" s="156"/>
      <c r="L45" s="156"/>
      <c r="M45" s="223">
        <v>848</v>
      </c>
    </row>
    <row r="46" spans="1:13" ht="15">
      <c r="A46" s="149">
        <v>35</v>
      </c>
      <c r="B46" s="150" t="s">
        <v>129</v>
      </c>
      <c r="C46" s="151" t="s">
        <v>55</v>
      </c>
      <c r="D46" s="152" t="s">
        <v>104</v>
      </c>
      <c r="E46" s="153" t="s">
        <v>135</v>
      </c>
      <c r="F46" s="154">
        <v>2.6</v>
      </c>
      <c r="G46" s="155">
        <v>0.004</v>
      </c>
      <c r="H46" s="149">
        <v>1</v>
      </c>
      <c r="I46" s="153"/>
      <c r="J46" s="156"/>
      <c r="K46" s="156"/>
      <c r="L46" s="156"/>
      <c r="M46" s="224">
        <v>1726</v>
      </c>
    </row>
  </sheetData>
  <sheetProtection/>
  <mergeCells count="10">
    <mergeCell ref="A8:M8"/>
    <mergeCell ref="A10:A11"/>
    <mergeCell ref="B10:B11"/>
    <mergeCell ref="D10:D11"/>
    <mergeCell ref="I10:I11"/>
    <mergeCell ref="C10:C11"/>
    <mergeCell ref="H10:H11"/>
    <mergeCell ref="E10:E11"/>
    <mergeCell ref="F10:F11"/>
    <mergeCell ref="G10:G1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Involux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smk</dc:creator>
  <cp:keywords/>
  <dc:description/>
  <cp:lastModifiedBy>KSV2</cp:lastModifiedBy>
  <cp:lastPrinted>2018-02-13T07:16:15Z</cp:lastPrinted>
  <dcterms:created xsi:type="dcterms:W3CDTF">2007-02-08T11:57:44Z</dcterms:created>
  <dcterms:modified xsi:type="dcterms:W3CDTF">2018-09-25T12:51:10Z</dcterms:modified>
  <cp:category/>
  <cp:version/>
  <cp:contentType/>
  <cp:contentStatus/>
</cp:coreProperties>
</file>