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'Лист1'!$A$1:$J$212</definedName>
  </definedNames>
  <calcPr fullCalcOnLoad="1" refMode="R1C1"/>
</workbook>
</file>

<file path=xl/sharedStrings.xml><?xml version="1.0" encoding="utf-8"?>
<sst xmlns="http://schemas.openxmlformats.org/spreadsheetml/2006/main" count="468" uniqueCount="238">
  <si>
    <t>НИК</t>
  </si>
  <si>
    <t>Наименование товара</t>
  </si>
  <si>
    <t>Кол-во</t>
  </si>
  <si>
    <t xml:space="preserve">Цена </t>
  </si>
  <si>
    <t>артикул</t>
  </si>
  <si>
    <t>сумма</t>
  </si>
  <si>
    <t>сумма с %</t>
  </si>
  <si>
    <t>АлЕкСаНьКа</t>
  </si>
  <si>
    <t>Велокорзина SW-914 (без крепежа)</t>
  </si>
  <si>
    <t>270005</t>
  </si>
  <si>
    <t>ВАЛЕСКА</t>
  </si>
  <si>
    <t>Флягодержатель ZLSHJ-003, черный</t>
  </si>
  <si>
    <t>550023</t>
  </si>
  <si>
    <t>Велоперчатки CG-1094 p. M</t>
  </si>
  <si>
    <t>380038</t>
  </si>
  <si>
    <t>yohoho!</t>
  </si>
  <si>
    <t>Кресло разборное BC 135 (ВС-08) креп сзади на раму</t>
  </si>
  <si>
    <t>280002</t>
  </si>
  <si>
    <t>Накидка от дождя красная</t>
  </si>
  <si>
    <t>300002</t>
  </si>
  <si>
    <t>Накидка от дождя синяя</t>
  </si>
  <si>
    <t>300003</t>
  </si>
  <si>
    <t>Крылья 26" SW-613 пластик комплект для горных вело</t>
  </si>
  <si>
    <t>610018</t>
  </si>
  <si>
    <t>Шлем защитный MV5-2</t>
  </si>
  <si>
    <t>600010</t>
  </si>
  <si>
    <t>Цветок09</t>
  </si>
  <si>
    <t>Велокомпьютер BEETLE-3 черн. 10 функций</t>
  </si>
  <si>
    <t>060023</t>
  </si>
  <si>
    <t>Екатеринаа</t>
  </si>
  <si>
    <t>Колпачок ниппеля</t>
  </si>
  <si>
    <t>н410004</t>
  </si>
  <si>
    <t>Ключ шестигранный YC-56N 5/6 мм</t>
  </si>
  <si>
    <t>230046</t>
  </si>
  <si>
    <t>Vovisandkate</t>
  </si>
  <si>
    <t>Фонарь передний JY-808 silver (без батареек)</t>
  </si>
  <si>
    <t>560033</t>
  </si>
  <si>
    <t>Фонарь задний JY-004T (без батареек)</t>
  </si>
  <si>
    <t>560021</t>
  </si>
  <si>
    <t>Leo-na</t>
  </si>
  <si>
    <t>Велокамера INNOVA 26"х2,1/2,4</t>
  </si>
  <si>
    <t>Велошина INNOVA 26 IA -2011R х2,10</t>
  </si>
  <si>
    <t>marusya1</t>
  </si>
  <si>
    <t>Велошина INNOVA 26" IA -2018 х2,0</t>
  </si>
  <si>
    <t>080017</t>
  </si>
  <si>
    <t>Велокомпьютер MACH-3 черн, 10 функций</t>
  </si>
  <si>
    <t>060014</t>
  </si>
  <si>
    <t>Велоочки 9521A оправа мат.черн./линзы G15 1,5mm д.линз/фут/сф/меш/кор</t>
  </si>
  <si>
    <t>700031</t>
  </si>
  <si>
    <t>Велоочки 8600B оправа темн.син./линзы дымч.1,0mm фут/сф/меш/кор</t>
  </si>
  <si>
    <t>700014</t>
  </si>
  <si>
    <t>nncity</t>
  </si>
  <si>
    <t>Шлем защитный MV8</t>
  </si>
  <si>
    <t>600012</t>
  </si>
  <si>
    <t>Шлем защитный MV-26 (out-mold)</t>
  </si>
  <si>
    <t>600006</t>
  </si>
  <si>
    <t>Фонарь передний JY-830-2 black (без батареек)</t>
  </si>
  <si>
    <t>560046</t>
  </si>
  <si>
    <t>Фонарь передний JY-159A (black)(без батареек) 5 светодиодов AAA3</t>
  </si>
  <si>
    <t>560024</t>
  </si>
  <si>
    <t>Ремнабор для камер  YP-3204</t>
  </si>
  <si>
    <t>240006</t>
  </si>
  <si>
    <t>Игла для насоса (под A/V)  D12</t>
  </si>
  <si>
    <t>320002</t>
  </si>
  <si>
    <t>Набор шестигранников складной YC-287B1 (11 ключей)</t>
  </si>
  <si>
    <t>230047</t>
  </si>
  <si>
    <t>Звонок JY-B4 пласт/алюминий, черный</t>
  </si>
  <si>
    <t>210045</t>
  </si>
  <si>
    <t>Зеркало заднего вида JY-5 плас.чер.крепл.в ручку руля, 1 диод</t>
  </si>
  <si>
    <t>220009</t>
  </si>
  <si>
    <t>Велокомпьютер BRI-2 серебрист, 8 функций</t>
  </si>
  <si>
    <t>060007</t>
  </si>
  <si>
    <t>Велокамера INNOVA 26"х1,75/2,0</t>
  </si>
  <si>
    <t>040019</t>
  </si>
  <si>
    <t>Насос HPS-295-3 (STELS) черный (28см)</t>
  </si>
  <si>
    <t>320021</t>
  </si>
  <si>
    <t>Шланг насоса (с переходником) E7+D5</t>
  </si>
  <si>
    <t>320016</t>
  </si>
  <si>
    <t>uzik</t>
  </si>
  <si>
    <t>Велокомпьютер BRI-3 серебрист, 10 функций</t>
  </si>
  <si>
    <t>Фонарь задний JY-338A (без батареек)</t>
  </si>
  <si>
    <t>560006</t>
  </si>
  <si>
    <t>LUCIFErnn</t>
  </si>
  <si>
    <t>Велокомпьютер BRI-3 черн, 10 функций</t>
  </si>
  <si>
    <t>060009</t>
  </si>
  <si>
    <t>Велоперчатки CG-1074 p. M</t>
  </si>
  <si>
    <t>380021</t>
  </si>
  <si>
    <t>Крылья 24-26" PM-05 пластик черные комплект</t>
  </si>
  <si>
    <t>610009</t>
  </si>
  <si>
    <t>Yali</t>
  </si>
  <si>
    <t>Велоочки 7596G оправа серая./линзы корич.1,0mm фут/сф/меш/кор</t>
  </si>
  <si>
    <t>700019</t>
  </si>
  <si>
    <t>Велоочки 9394A оправа черн./линзы дымч.1,0mm д.линз/фут/сф/меш/кор</t>
  </si>
  <si>
    <t>700030</t>
  </si>
  <si>
    <t>MaySkya</t>
  </si>
  <si>
    <t>Велокомпьютер BRI-2, черный, 8 функций</t>
  </si>
  <si>
    <t>Велошина KENDA K-849 26"х2,10</t>
  </si>
  <si>
    <t>Велокамера KENDA 26"х1,9/2,125</t>
  </si>
  <si>
    <t>Ремешок фиксирующий W-2 (нейлон)</t>
  </si>
  <si>
    <t>1 пара</t>
  </si>
  <si>
    <t>Туклипсы MT-16, разм.L</t>
  </si>
  <si>
    <t>Фонарь задний JY-602T(без батареек)</t>
  </si>
  <si>
    <t>560009</t>
  </si>
  <si>
    <t>katenka86</t>
  </si>
  <si>
    <t>GalkaKIT</t>
  </si>
  <si>
    <t>Щиток цепи  (Классик 7 ск) чёрн. под 5 шурупов</t>
  </si>
  <si>
    <t>200001</t>
  </si>
  <si>
    <t>Звонок FY-012A серебристый</t>
  </si>
  <si>
    <t>210012</t>
  </si>
  <si>
    <t>Болт для упор-подножки центральной</t>
  </si>
  <si>
    <t>390022</t>
  </si>
  <si>
    <t>Подножка ZLZJ-А 265 мм центральная AL серебр.</t>
  </si>
  <si>
    <t>390024</t>
  </si>
  <si>
    <t>Сменный наконечник EM0007/4801/6504 (N710/730/D</t>
  </si>
  <si>
    <t>480004</t>
  </si>
  <si>
    <t>nyce</t>
  </si>
  <si>
    <t>1 шт.</t>
  </si>
  <si>
    <t xml:space="preserve">1 шт. </t>
  </si>
  <si>
    <t>фонарь задний JY-004T</t>
  </si>
  <si>
    <t>Крылья 26 SW-613 пластик компл для горн.</t>
  </si>
  <si>
    <t>andigota</t>
  </si>
  <si>
    <t>М@рин@</t>
  </si>
  <si>
    <t>Сергей-нн</t>
  </si>
  <si>
    <t>Велоочки 7614А оправа черн./линзы дымч.1,5mm фут/сф/меш/кор</t>
  </si>
  <si>
    <t>700007</t>
  </si>
  <si>
    <t>Kathlin_</t>
  </si>
  <si>
    <t>Звонок FY-040S-CP хром</t>
  </si>
  <si>
    <t>210026</t>
  </si>
  <si>
    <t>Набор шестигранников складной YC-270 BLACK (8 предметов)</t>
  </si>
  <si>
    <t>230034</t>
  </si>
  <si>
    <t>Фонарь задний JY-153T(без батареек)</t>
  </si>
  <si>
    <t>560030</t>
  </si>
  <si>
    <t>yojik-love</t>
  </si>
  <si>
    <t>Фонарь задний JY-600T(без батареек)</t>
  </si>
  <si>
    <t>560048</t>
  </si>
  <si>
    <t>Lucky*</t>
  </si>
  <si>
    <t>Велокомпьютер ECV3 серебрист, 12 функций</t>
  </si>
  <si>
    <t>060011</t>
  </si>
  <si>
    <t>Велоочки 6005A оправа черн./линзы коричн.зерк.1,0mm фут/сф/меш/кор</t>
  </si>
  <si>
    <t>700003</t>
  </si>
  <si>
    <t>Велоочки 6005G оправа мат.серый/линзы дымч.1,0mm мешок</t>
  </si>
  <si>
    <t>700004</t>
  </si>
  <si>
    <t>Шнурок для очков без логотипов</t>
  </si>
  <si>
    <t>700050</t>
  </si>
  <si>
    <t>Звонок RIN-100 серо-серебристый</t>
  </si>
  <si>
    <t>210023</t>
  </si>
  <si>
    <t>Звонок RIN-100 черно-серебристый</t>
  </si>
  <si>
    <t>210007</t>
  </si>
  <si>
    <t>Фляга СВ-15027 0,6л</t>
  </si>
  <si>
    <t>550010</t>
  </si>
  <si>
    <t>Фонарь передний JY-829-2 black (9 диодов)(без батареек)</t>
  </si>
  <si>
    <t>560041</t>
  </si>
  <si>
    <t>Фонарь передний и задний JY-813A silver(5 диод) (без батареек)</t>
  </si>
  <si>
    <t>560045</t>
  </si>
  <si>
    <t>chicanos</t>
  </si>
  <si>
    <t>Фонарь задний JY-262Т black/red (3 диода) (без батареек)</t>
  </si>
  <si>
    <t>svetulik_sm</t>
  </si>
  <si>
    <t>Багажник 24-28" ZLYJ-A черн. AL, регулир. стойки</t>
  </si>
  <si>
    <t>010012</t>
  </si>
  <si>
    <t>Зеркало заднего вида JY-102А пласт.черн.  прав./лев.</t>
  </si>
  <si>
    <t>220011</t>
  </si>
  <si>
    <t>Зеркало заднего вида JY-122 пласт.черн.</t>
  </si>
  <si>
    <t>220012</t>
  </si>
  <si>
    <t>Фонарь задний JY-603T(без батареек)</t>
  </si>
  <si>
    <t>560010</t>
  </si>
  <si>
    <t>Фонарь передний JY-806A black</t>
  </si>
  <si>
    <t>560004</t>
  </si>
  <si>
    <t>svetlen</t>
  </si>
  <si>
    <t>Велошина INNOVA 26" IA -2001 х1,95</t>
  </si>
  <si>
    <t>1компл.</t>
  </si>
  <si>
    <t>1шт.</t>
  </si>
  <si>
    <t>ALL_EX</t>
  </si>
  <si>
    <t>Фонарь передний JY-159A (black</t>
  </si>
  <si>
    <t>няся</t>
  </si>
  <si>
    <t>Самыляточка</t>
  </si>
  <si>
    <t>Велоочки 6022A оправа черн./линзы дымч.мешок</t>
  </si>
  <si>
    <t>700016</t>
  </si>
  <si>
    <t>Звонок FY-017S</t>
  </si>
  <si>
    <t>210001</t>
  </si>
  <si>
    <t>Agatha Christie</t>
  </si>
  <si>
    <t>ali-babaih</t>
  </si>
  <si>
    <t>Обод 26" DM-18 36H Alexrim черный двойной</t>
  </si>
  <si>
    <t>330046</t>
  </si>
  <si>
    <t>Клин, классик</t>
  </si>
  <si>
    <t>160009</t>
  </si>
  <si>
    <t>Наконечник оболочки троса тормоза BOT115-2DE (латунь)</t>
  </si>
  <si>
    <t>310011</t>
  </si>
  <si>
    <t>onnanoko</t>
  </si>
  <si>
    <t>Велокомпьютер BRI-10W титан, 10 функ.,беспроводной</t>
  </si>
  <si>
    <t>*LU006690*</t>
  </si>
  <si>
    <t>altea</t>
  </si>
  <si>
    <t>Велокомпьютер BETA-2 черн, 8 функций</t>
  </si>
  <si>
    <t>060002</t>
  </si>
  <si>
    <t>Фонарь задний JY-500 (без батареек)</t>
  </si>
  <si>
    <t>560003</t>
  </si>
  <si>
    <t>Люсяша</t>
  </si>
  <si>
    <t>Sapere</t>
  </si>
  <si>
    <t>Nataly_</t>
  </si>
  <si>
    <t>Велоперчатки CG-1072 p. M</t>
  </si>
  <si>
    <t>380014</t>
  </si>
  <si>
    <t>Фляга CB-15020-1 1,0л</t>
  </si>
  <si>
    <t>550007</t>
  </si>
  <si>
    <t>Тормоз XT(03) BR-M760(X-TYPE)</t>
  </si>
  <si>
    <t>510053</t>
  </si>
  <si>
    <t>компл.</t>
  </si>
  <si>
    <t>Болт для оси каретки</t>
  </si>
  <si>
    <t>160001</t>
  </si>
  <si>
    <t>Спицезащитный диск H-01 6-1/2" 4 защёлки</t>
  </si>
  <si>
    <t>200003</t>
  </si>
  <si>
    <t>Переключ задн ALIVIO RD-M410-S</t>
  </si>
  <si>
    <t>370047</t>
  </si>
  <si>
    <t>Подшипник картриджа</t>
  </si>
  <si>
    <t>400010</t>
  </si>
  <si>
    <t>Подшипник рулевой колонки 5/32"x20шариков</t>
  </si>
  <si>
    <t>400003</t>
  </si>
  <si>
    <t>Спица с ниппелем 262mm, для задн. колеса 26"</t>
  </si>
  <si>
    <t>490018</t>
  </si>
  <si>
    <t>юс</t>
  </si>
  <si>
    <t>Велокомпьютер BEETLE-1 черн. 5 функций</t>
  </si>
  <si>
    <t>060021</t>
  </si>
  <si>
    <t>ФотоМышь</t>
  </si>
  <si>
    <t>Велокомпьютер MACH-2 черн, 8 функций</t>
  </si>
  <si>
    <t>060013</t>
  </si>
  <si>
    <t>Велокамера DURO 20х2,125</t>
  </si>
  <si>
    <t>030004</t>
  </si>
  <si>
    <t>Truck</t>
  </si>
  <si>
    <t>Накладка на перо JCA-256</t>
  </si>
  <si>
    <t>200013</t>
  </si>
  <si>
    <t>Набор ключей складной YC-290</t>
  </si>
  <si>
    <t>230060</t>
  </si>
  <si>
    <t>040020</t>
  </si>
  <si>
    <t>В КОНВЕРТ!</t>
  </si>
  <si>
    <t xml:space="preserve"> </t>
  </si>
  <si>
    <t>цр</t>
  </si>
  <si>
    <t>LUCIFERnn</t>
  </si>
  <si>
    <t>замок для велосипеда BBB (10х1500мм) арт.BBL-31</t>
  </si>
  <si>
    <t>пришел в черном цвете</t>
  </si>
  <si>
    <t>камеры пришли размер 20*1,95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</si>
</sst>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u val="single"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59" applyFont="1" applyBorder="1" applyAlignment="1">
      <alignment vertical="center" wrapText="1"/>
      <protection/>
    </xf>
    <xf numFmtId="0" fontId="0" fillId="34" borderId="1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6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164" fontId="4" fillId="0" borderId="0" xfId="67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34" borderId="12" xfId="60" applyFont="1" applyFill="1" applyBorder="1" applyAlignment="1">
      <alignment horizontal="center" vertical="center" wrapText="1"/>
      <protection/>
    </xf>
    <xf numFmtId="164" fontId="4" fillId="34" borderId="12" xfId="61" applyNumberFormat="1" applyFont="1" applyFill="1" applyBorder="1" applyAlignment="1">
      <alignment horizontal="right" vertical="center"/>
      <protection/>
    </xf>
    <xf numFmtId="0" fontId="4" fillId="34" borderId="0" xfId="64" applyFont="1" applyFill="1" applyBorder="1" applyAlignment="1">
      <alignment horizontal="center" vertical="center" wrapText="1"/>
      <protection/>
    </xf>
    <xf numFmtId="164" fontId="4" fillId="34" borderId="0" xfId="65" applyNumberFormat="1" applyFont="1" applyFill="1" applyBorder="1" applyAlignment="1">
      <alignment horizontal="right"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164" fontId="4" fillId="34" borderId="11" xfId="57" applyNumberFormat="1" applyFont="1" applyFill="1" applyBorder="1" applyAlignment="1">
      <alignment horizontal="right" vertical="center"/>
      <protection/>
    </xf>
    <xf numFmtId="0" fontId="4" fillId="34" borderId="0" xfId="62" applyFont="1" applyFill="1" applyBorder="1" applyAlignment="1">
      <alignment horizontal="center" vertical="center" wrapText="1"/>
      <protection/>
    </xf>
    <xf numFmtId="0" fontId="4" fillId="34" borderId="0" xfId="61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34" borderId="12" xfId="59" applyFont="1" applyFill="1" applyBorder="1" applyAlignment="1">
      <alignment horizontal="center" vertical="center" wrapText="1"/>
      <protection/>
    </xf>
    <xf numFmtId="164" fontId="4" fillId="34" borderId="12" xfId="59" applyNumberFormat="1" applyFont="1" applyFill="1" applyBorder="1" applyAlignment="1">
      <alignment horizontal="right" vertical="center"/>
      <protection/>
    </xf>
    <xf numFmtId="0" fontId="4" fillId="34" borderId="11" xfId="59" applyFont="1" applyFill="1" applyBorder="1" applyAlignment="1">
      <alignment horizontal="center" vertical="center" wrapText="1"/>
      <protection/>
    </xf>
    <xf numFmtId="0" fontId="4" fillId="34" borderId="0" xfId="59" applyFont="1" applyFill="1" applyBorder="1" applyAlignment="1">
      <alignment horizontal="center" vertical="center" wrapText="1"/>
      <protection/>
    </xf>
    <xf numFmtId="0" fontId="4" fillId="34" borderId="12" xfId="67" applyFont="1" applyFill="1" applyBorder="1" applyAlignment="1">
      <alignment horizontal="center" vertical="center" wrapText="1"/>
      <protection/>
    </xf>
    <xf numFmtId="164" fontId="4" fillId="34" borderId="12" xfId="67" applyNumberFormat="1" applyFont="1" applyFill="1" applyBorder="1" applyAlignment="1">
      <alignment horizontal="right" vertical="center"/>
      <protection/>
    </xf>
    <xf numFmtId="0" fontId="4" fillId="34" borderId="0" xfId="67" applyFont="1" applyFill="1" applyBorder="1" applyAlignment="1">
      <alignment horizontal="center" vertical="center" wrapText="1"/>
      <protection/>
    </xf>
    <xf numFmtId="164" fontId="4" fillId="34" borderId="0" xfId="67" applyNumberFormat="1" applyFont="1" applyFill="1" applyBorder="1" applyAlignment="1">
      <alignment horizontal="right" vertical="center"/>
      <protection/>
    </xf>
    <xf numFmtId="0" fontId="4" fillId="34" borderId="11" xfId="67" applyFont="1" applyFill="1" applyBorder="1" applyAlignment="1">
      <alignment horizontal="center" vertical="center" wrapText="1"/>
      <protection/>
    </xf>
    <xf numFmtId="164" fontId="4" fillId="34" borderId="11" xfId="67" applyNumberFormat="1" applyFont="1" applyFill="1" applyBorder="1" applyAlignment="1">
      <alignment horizontal="right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4" fillId="34" borderId="14" xfId="56" applyFont="1" applyFill="1" applyBorder="1" applyAlignment="1">
      <alignment horizontal="center" vertical="center" wrapText="1"/>
      <protection/>
    </xf>
    <xf numFmtId="164" fontId="4" fillId="34" borderId="14" xfId="56" applyNumberFormat="1" applyFont="1" applyFill="1" applyBorder="1" applyAlignment="1">
      <alignment horizontal="right" vertical="center"/>
      <protection/>
    </xf>
    <xf numFmtId="0" fontId="4" fillId="34" borderId="0" xfId="56" applyFont="1" applyFill="1" applyBorder="1" applyAlignment="1">
      <alignment horizontal="center" vertical="center" wrapText="1"/>
      <protection/>
    </xf>
    <xf numFmtId="164" fontId="4" fillId="34" borderId="0" xfId="56" applyNumberFormat="1" applyFont="1" applyFill="1" applyBorder="1" applyAlignment="1">
      <alignment horizontal="right" vertical="center"/>
      <protection/>
    </xf>
    <xf numFmtId="0" fontId="4" fillId="34" borderId="15" xfId="60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17" xfId="0" applyFont="1" applyFill="1" applyBorder="1" applyAlignment="1">
      <alignment/>
    </xf>
    <xf numFmtId="164" fontId="5" fillId="34" borderId="1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right" vertical="center"/>
    </xf>
    <xf numFmtId="0" fontId="5" fillId="34" borderId="13" xfId="0" applyFont="1" applyFill="1" applyBorder="1" applyAlignment="1">
      <alignment/>
    </xf>
    <xf numFmtId="44" fontId="5" fillId="34" borderId="11" xfId="45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7" xfId="0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left"/>
    </xf>
    <xf numFmtId="165" fontId="5" fillId="34" borderId="12" xfId="0" applyNumberFormat="1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right" vertical="center"/>
    </xf>
    <xf numFmtId="49" fontId="5" fillId="34" borderId="12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right" vertical="center"/>
    </xf>
    <xf numFmtId="0" fontId="24" fillId="34" borderId="17" xfId="42" applyFont="1" applyFill="1" applyBorder="1" applyAlignment="1" applyProtection="1">
      <alignment horizontal="center"/>
      <protection/>
    </xf>
    <xf numFmtId="0" fontId="24" fillId="34" borderId="19" xfId="42" applyFont="1" applyFill="1" applyBorder="1" applyAlignment="1" applyProtection="1">
      <alignment horizontal="center"/>
      <protection/>
    </xf>
    <xf numFmtId="0" fontId="24" fillId="34" borderId="13" xfId="42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5" fillId="34" borderId="17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171" fontId="25" fillId="34" borderId="12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171" fontId="25" fillId="34" borderId="11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right" vertical="center"/>
    </xf>
    <xf numFmtId="0" fontId="5" fillId="34" borderId="20" xfId="56" applyFont="1" applyFill="1" applyBorder="1" applyAlignment="1">
      <alignment horizontal="center"/>
      <protection/>
    </xf>
    <xf numFmtId="0" fontId="5" fillId="34" borderId="14" xfId="56" applyFont="1" applyFill="1" applyBorder="1" applyAlignment="1">
      <alignment horizontal="center"/>
      <protection/>
    </xf>
    <xf numFmtId="0" fontId="5" fillId="34" borderId="21" xfId="56" applyFont="1" applyFill="1" applyBorder="1" applyAlignment="1">
      <alignment horizontal="center"/>
      <protection/>
    </xf>
    <xf numFmtId="0" fontId="5" fillId="34" borderId="0" xfId="56" applyFont="1" applyFill="1" applyBorder="1" applyAlignment="1">
      <alignment horizontal="center"/>
      <protection/>
    </xf>
    <xf numFmtId="0" fontId="5" fillId="34" borderId="2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1" fontId="2" fillId="35" borderId="0" xfId="0" applyNumberFormat="1" applyFont="1" applyFill="1" applyAlignment="1">
      <alignment horizontal="center"/>
    </xf>
    <xf numFmtId="1" fontId="0" fillId="35" borderId="10" xfId="0" applyNumberFormat="1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1" fontId="5" fillId="33" borderId="0" xfId="0" applyNumberFormat="1" applyFont="1" applyFill="1" applyAlignment="1">
      <alignment horizontal="center"/>
    </xf>
    <xf numFmtId="1" fontId="5" fillId="0" borderId="24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4" fillId="34" borderId="0" xfId="59" applyNumberFormat="1" applyFont="1" applyFill="1" applyBorder="1" applyAlignment="1">
      <alignment horizontal="right" vertical="center"/>
      <protection/>
    </xf>
    <xf numFmtId="0" fontId="4" fillId="0" borderId="0" xfId="59" applyFont="1" applyBorder="1" applyAlignment="1">
      <alignment vertical="center" wrapText="1"/>
      <protection/>
    </xf>
    <xf numFmtId="0" fontId="5" fillId="34" borderId="16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2" xfId="59" applyFont="1" applyFill="1" applyBorder="1" applyAlignment="1">
      <alignment horizontal="left" vertical="center" wrapText="1"/>
      <protection/>
    </xf>
    <xf numFmtId="0" fontId="4" fillId="34" borderId="0" xfId="63" applyFont="1" applyFill="1" applyBorder="1" applyAlignment="1">
      <alignment horizontal="left" vertical="center" wrapText="1"/>
      <protection/>
    </xf>
    <xf numFmtId="0" fontId="4" fillId="34" borderId="11" xfId="54" applyFont="1" applyFill="1" applyBorder="1" applyAlignment="1">
      <alignment horizontal="left" vertical="center" wrapText="1"/>
      <protection/>
    </xf>
    <xf numFmtId="0" fontId="4" fillId="34" borderId="0" xfId="61" applyFont="1" applyFill="1" applyBorder="1" applyAlignment="1">
      <alignment horizontal="left" vertical="center" wrapText="1"/>
      <protection/>
    </xf>
    <xf numFmtId="0" fontId="4" fillId="34" borderId="0" xfId="59" applyFont="1" applyFill="1" applyBorder="1" applyAlignment="1">
      <alignment horizontal="left" vertical="center" wrapText="1"/>
      <protection/>
    </xf>
    <xf numFmtId="0" fontId="4" fillId="34" borderId="0" xfId="60" applyFont="1" applyFill="1" applyBorder="1" applyAlignment="1">
      <alignment horizontal="left" vertical="center" wrapText="1"/>
      <protection/>
    </xf>
    <xf numFmtId="0" fontId="4" fillId="34" borderId="11" xfId="62" applyFont="1" applyFill="1" applyBorder="1" applyAlignment="1">
      <alignment horizontal="left" vertical="center" wrapText="1"/>
      <protection/>
    </xf>
    <xf numFmtId="0" fontId="4" fillId="34" borderId="11" xfId="59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horizontal="left" wrapText="1"/>
    </xf>
    <xf numFmtId="0" fontId="4" fillId="34" borderId="12" xfId="67" applyFont="1" applyFill="1" applyBorder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center" wrapText="1"/>
      <protection/>
    </xf>
    <xf numFmtId="0" fontId="4" fillId="34" borderId="0" xfId="67" applyFont="1" applyFill="1" applyBorder="1" applyAlignment="1">
      <alignment horizontal="left" vertical="center" wrapText="1"/>
      <protection/>
    </xf>
    <xf numFmtId="0" fontId="4" fillId="34" borderId="11" xfId="67" applyFont="1" applyFill="1" applyBorder="1" applyAlignment="1">
      <alignment horizontal="left" vertical="center" wrapText="1"/>
      <protection/>
    </xf>
    <xf numFmtId="0" fontId="4" fillId="34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/>
    </xf>
    <xf numFmtId="0" fontId="4" fillId="34" borderId="14" xfId="56" applyFont="1" applyFill="1" applyBorder="1" applyAlignment="1">
      <alignment horizontal="left" vertical="center" wrapText="1"/>
      <protection/>
    </xf>
    <xf numFmtId="0" fontId="4" fillId="34" borderId="0" xfId="56" applyFont="1" applyFill="1" applyBorder="1" applyAlignment="1">
      <alignment horizontal="left" vertical="center" wrapText="1"/>
      <protection/>
    </xf>
    <xf numFmtId="0" fontId="4" fillId="34" borderId="15" xfId="59" applyFont="1" applyFill="1" applyBorder="1" applyAlignment="1">
      <alignment horizontal="left" vertical="center" wrapText="1"/>
      <protection/>
    </xf>
    <xf numFmtId="0" fontId="5" fillId="34" borderId="0" xfId="0" applyFont="1" applyFill="1" applyAlignment="1">
      <alignment horizontal="left"/>
    </xf>
    <xf numFmtId="2" fontId="5" fillId="34" borderId="0" xfId="0" applyNumberFormat="1" applyFont="1" applyFill="1" applyBorder="1" applyAlignment="1">
      <alignment horizontal="right" vertical="center"/>
    </xf>
    <xf numFmtId="1" fontId="0" fillId="35" borderId="3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/>
    </xf>
    <xf numFmtId="1" fontId="0" fillId="35" borderId="2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4" fillId="35" borderId="25" xfId="59" applyNumberFormat="1" applyFont="1" applyFill="1" applyBorder="1" applyAlignment="1">
      <alignment horizontal="center" vertical="center" wrapText="1"/>
      <protection/>
    </xf>
    <xf numFmtId="1" fontId="0" fillId="34" borderId="11" xfId="0" applyNumberFormat="1" applyFill="1" applyBorder="1" applyAlignment="1">
      <alignment horizontal="left"/>
    </xf>
    <xf numFmtId="1" fontId="0" fillId="0" borderId="11" xfId="0" applyNumberFormat="1" applyBorder="1" applyAlignment="1">
      <alignment horizontal="right"/>
    </xf>
    <xf numFmtId="1" fontId="5" fillId="0" borderId="11" xfId="0" applyNumberFormat="1" applyFont="1" applyBorder="1" applyAlignment="1">
      <alignment horizontal="center"/>
    </xf>
    <xf numFmtId="0" fontId="4" fillId="0" borderId="11" xfId="59" applyFont="1" applyBorder="1" applyAlignment="1">
      <alignment vertical="center" wrapText="1"/>
      <protection/>
    </xf>
    <xf numFmtId="1" fontId="4" fillId="35" borderId="26" xfId="59" applyNumberFormat="1" applyFont="1" applyFill="1" applyBorder="1" applyAlignment="1">
      <alignment horizontal="center" vertical="center" wrapText="1"/>
      <protection/>
    </xf>
    <xf numFmtId="1" fontId="5" fillId="34" borderId="0" xfId="0" applyNumberFormat="1" applyFont="1" applyFill="1" applyAlignment="1">
      <alignment horizontal="center"/>
    </xf>
    <xf numFmtId="1" fontId="5" fillId="34" borderId="12" xfId="0" applyNumberFormat="1" applyFont="1" applyFill="1" applyBorder="1" applyAlignment="1">
      <alignment horizontal="right" vertical="center"/>
    </xf>
    <xf numFmtId="1" fontId="5" fillId="34" borderId="0" xfId="0" applyNumberFormat="1" applyFont="1" applyFill="1" applyBorder="1" applyAlignment="1">
      <alignment horizontal="right" vertical="center"/>
    </xf>
    <xf numFmtId="1" fontId="5" fillId="34" borderId="11" xfId="0" applyNumberFormat="1" applyFont="1" applyFill="1" applyBorder="1" applyAlignment="1">
      <alignment horizontal="right" vertical="center"/>
    </xf>
    <xf numFmtId="1" fontId="5" fillId="34" borderId="12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" fontId="5" fillId="34" borderId="0" xfId="0" applyNumberFormat="1" applyFont="1" applyFill="1" applyAlignment="1">
      <alignment horizontal="center"/>
    </xf>
    <xf numFmtId="0" fontId="5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6" borderId="0" xfId="59" applyFont="1" applyFill="1" applyBorder="1" applyAlignment="1">
      <alignment horizontal="left" vertical="center" wrapText="1"/>
      <protection/>
    </xf>
    <xf numFmtId="0" fontId="5" fillId="36" borderId="12" xfId="0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4" xfId="57"/>
    <cellStyle name="Обычный 15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Лист1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8;&#1080;&#1085;@" TargetMode="External" /><Relationship Id="rId2" Type="http://schemas.openxmlformats.org/officeDocument/2006/relationships/hyperlink" Target="mailto:&#1052;@&#1088;&#1080;&#1085;@" TargetMode="External" /><Relationship Id="rId3" Type="http://schemas.openxmlformats.org/officeDocument/2006/relationships/hyperlink" Target="mailto:&#1052;@&#1088;&#1080;&#1085;@" TargetMode="External" /><Relationship Id="rId4" Type="http://schemas.openxmlformats.org/officeDocument/2006/relationships/hyperlink" Target="mailto:&#1052;@&#1088;&#1080;&#1085;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57421875" style="96" bestFit="1" customWidth="1"/>
    <col min="2" max="2" width="38.00390625" style="139" customWidth="1"/>
    <col min="3" max="3" width="12.8515625" style="96" bestFit="1" customWidth="1"/>
    <col min="4" max="4" width="11.8515625" style="96" bestFit="1" customWidth="1"/>
    <col min="5" max="5" width="12.28125" style="96" bestFit="1" customWidth="1"/>
    <col min="6" max="6" width="11.28125" style="161" bestFit="1" customWidth="1"/>
    <col min="7" max="7" width="14.57421875" style="111" bestFit="1" customWidth="1"/>
    <col min="8" max="8" width="7.8515625" style="59" bestFit="1" customWidth="1"/>
    <col min="9" max="9" width="14.7109375" style="99" customWidth="1"/>
    <col min="10" max="16384" width="9.140625" style="1" customWidth="1"/>
  </cols>
  <sheetData>
    <row r="1" spans="1:9" s="2" customFormat="1" ht="50.25" customHeight="1">
      <c r="A1" s="50" t="s">
        <v>0</v>
      </c>
      <c r="B1" s="114" t="s">
        <v>1</v>
      </c>
      <c r="C1" s="50" t="s">
        <v>4</v>
      </c>
      <c r="D1" s="50" t="s">
        <v>2</v>
      </c>
      <c r="E1" s="50" t="s">
        <v>3</v>
      </c>
      <c r="F1" s="151" t="s">
        <v>5</v>
      </c>
      <c r="G1" s="101" t="s">
        <v>6</v>
      </c>
      <c r="H1" s="51" t="s">
        <v>233</v>
      </c>
      <c r="I1" s="97" t="s">
        <v>231</v>
      </c>
    </row>
    <row r="2" spans="1:10" ht="15">
      <c r="A2" s="52" t="s">
        <v>7</v>
      </c>
      <c r="B2" s="115"/>
      <c r="C2" s="37"/>
      <c r="D2" s="38"/>
      <c r="E2" s="53"/>
      <c r="F2" s="152">
        <f>E2+E3+E4</f>
        <v>153</v>
      </c>
      <c r="G2" s="102">
        <f>F2*1.15</f>
        <v>175.95</v>
      </c>
      <c r="H2" s="54">
        <v>10</v>
      </c>
      <c r="I2" s="98">
        <f>H2+G2</f>
        <v>185.95</v>
      </c>
      <c r="J2" s="3"/>
    </row>
    <row r="3" spans="1:10" ht="15">
      <c r="A3" s="55" t="s">
        <v>7</v>
      </c>
      <c r="B3" s="116" t="s">
        <v>8</v>
      </c>
      <c r="C3" s="40" t="s">
        <v>9</v>
      </c>
      <c r="D3" s="41">
        <v>1</v>
      </c>
      <c r="E3" s="56">
        <v>153</v>
      </c>
      <c r="F3" s="153"/>
      <c r="G3" s="103"/>
      <c r="H3" s="54"/>
      <c r="I3" s="98"/>
      <c r="J3" s="3"/>
    </row>
    <row r="4" spans="1:9" ht="15">
      <c r="A4" s="57" t="s">
        <v>7</v>
      </c>
      <c r="B4" s="77"/>
      <c r="C4" s="44"/>
      <c r="D4" s="44"/>
      <c r="E4" s="58"/>
      <c r="F4" s="154"/>
      <c r="G4" s="104"/>
      <c r="I4" s="98"/>
    </row>
    <row r="5" spans="1:9" ht="15">
      <c r="A5" s="60" t="s">
        <v>10</v>
      </c>
      <c r="B5" s="115" t="s">
        <v>11</v>
      </c>
      <c r="C5" s="37" t="s">
        <v>12</v>
      </c>
      <c r="D5" s="38">
        <v>1</v>
      </c>
      <c r="E5" s="53">
        <v>42</v>
      </c>
      <c r="F5" s="155">
        <f>E5+E6</f>
        <v>357</v>
      </c>
      <c r="G5" s="102">
        <f>F5*1.15</f>
        <v>410.54999999999995</v>
      </c>
      <c r="H5" s="59">
        <v>10</v>
      </c>
      <c r="I5" s="98">
        <f>H5+G5</f>
        <v>420.54999999999995</v>
      </c>
    </row>
    <row r="6" spans="1:7" ht="15">
      <c r="A6" s="62"/>
      <c r="B6" s="117" t="s">
        <v>13</v>
      </c>
      <c r="C6" s="63" t="s">
        <v>14</v>
      </c>
      <c r="D6" s="44">
        <v>1</v>
      </c>
      <c r="E6" s="64">
        <v>315</v>
      </c>
      <c r="F6" s="156"/>
      <c r="G6" s="105"/>
    </row>
    <row r="7" spans="1:9" ht="15">
      <c r="A7" s="60" t="s">
        <v>15</v>
      </c>
      <c r="B7" s="65" t="s">
        <v>16</v>
      </c>
      <c r="C7" s="37" t="s">
        <v>17</v>
      </c>
      <c r="D7" s="38">
        <v>1</v>
      </c>
      <c r="E7" s="66">
        <v>2541</v>
      </c>
      <c r="F7" s="155">
        <f>E7+E8+E9+E10+E10+E11</f>
        <v>3334</v>
      </c>
      <c r="G7" s="106">
        <f>F7*1.15</f>
        <v>3834.1</v>
      </c>
      <c r="H7" s="59">
        <v>10</v>
      </c>
      <c r="I7" s="98">
        <f>H7+G7</f>
        <v>3844.1</v>
      </c>
    </row>
    <row r="8" spans="1:7" ht="15">
      <c r="A8" s="67" t="s">
        <v>15</v>
      </c>
      <c r="B8" s="116" t="s">
        <v>18</v>
      </c>
      <c r="C8" s="40" t="s">
        <v>19</v>
      </c>
      <c r="D8" s="41">
        <v>1</v>
      </c>
      <c r="E8" s="56">
        <v>110</v>
      </c>
      <c r="F8" s="157"/>
      <c r="G8" s="107"/>
    </row>
    <row r="9" spans="1:7" ht="15">
      <c r="A9" s="67" t="s">
        <v>15</v>
      </c>
      <c r="B9" s="116" t="s">
        <v>20</v>
      </c>
      <c r="C9" s="40" t="s">
        <v>21</v>
      </c>
      <c r="D9" s="41">
        <v>1</v>
      </c>
      <c r="E9" s="56">
        <v>110</v>
      </c>
      <c r="F9" s="157"/>
      <c r="G9" s="107"/>
    </row>
    <row r="10" spans="1:7" ht="30">
      <c r="A10" s="67" t="s">
        <v>15</v>
      </c>
      <c r="B10" s="116" t="s">
        <v>22</v>
      </c>
      <c r="C10" s="40" t="s">
        <v>23</v>
      </c>
      <c r="D10" s="41">
        <v>2</v>
      </c>
      <c r="E10" s="56">
        <v>179</v>
      </c>
      <c r="F10" s="157"/>
      <c r="G10" s="107"/>
    </row>
    <row r="11" spans="1:7" ht="15">
      <c r="A11" s="62" t="s">
        <v>15</v>
      </c>
      <c r="B11" s="118" t="s">
        <v>24</v>
      </c>
      <c r="C11" s="43" t="s">
        <v>25</v>
      </c>
      <c r="D11" s="44">
        <v>1</v>
      </c>
      <c r="E11" s="68">
        <v>215</v>
      </c>
      <c r="F11" s="156"/>
      <c r="G11" s="105"/>
    </row>
    <row r="12" spans="1:9" ht="15">
      <c r="A12" s="60" t="s">
        <v>26</v>
      </c>
      <c r="B12" s="119" t="s">
        <v>27</v>
      </c>
      <c r="C12" s="18" t="s">
        <v>28</v>
      </c>
      <c r="D12" s="38">
        <v>1</v>
      </c>
      <c r="E12" s="19">
        <v>279</v>
      </c>
      <c r="F12" s="155">
        <f>E12+E13+E14</f>
        <v>279</v>
      </c>
      <c r="G12" s="106">
        <f>F12*1.15</f>
        <v>320.84999999999997</v>
      </c>
      <c r="H12" s="59">
        <v>10</v>
      </c>
      <c r="I12" s="98">
        <f>H12+G12</f>
        <v>330.84999999999997</v>
      </c>
    </row>
    <row r="13" spans="1:7" ht="15">
      <c r="A13" s="67" t="s">
        <v>26</v>
      </c>
      <c r="B13" s="120"/>
      <c r="C13" s="20"/>
      <c r="D13" s="41"/>
      <c r="E13" s="21"/>
      <c r="F13" s="157"/>
      <c r="G13" s="107"/>
    </row>
    <row r="14" spans="1:7" ht="15">
      <c r="A14" s="62" t="s">
        <v>26</v>
      </c>
      <c r="B14" s="121"/>
      <c r="C14" s="22"/>
      <c r="D14" s="44"/>
      <c r="E14" s="23"/>
      <c r="F14" s="156"/>
      <c r="G14" s="105"/>
    </row>
    <row r="15" spans="1:9" ht="15">
      <c r="A15" s="60" t="s">
        <v>29</v>
      </c>
      <c r="B15" s="115" t="s">
        <v>30</v>
      </c>
      <c r="C15" s="37" t="s">
        <v>31</v>
      </c>
      <c r="D15" s="38" t="s">
        <v>232</v>
      </c>
      <c r="E15" s="53">
        <v>0.3</v>
      </c>
      <c r="F15" s="155">
        <f>E15+E16+E17+E18</f>
        <v>16.3</v>
      </c>
      <c r="G15" s="106">
        <f>F15*1.15</f>
        <v>18.745</v>
      </c>
      <c r="H15" s="59">
        <v>10</v>
      </c>
      <c r="I15" s="98">
        <f>H15+G15</f>
        <v>28.745</v>
      </c>
    </row>
    <row r="16" spans="1:7" ht="15">
      <c r="A16" s="67" t="s">
        <v>29</v>
      </c>
      <c r="B16" s="116" t="s">
        <v>32</v>
      </c>
      <c r="C16" s="40" t="s">
        <v>33</v>
      </c>
      <c r="D16" s="41">
        <v>1</v>
      </c>
      <c r="E16" s="56">
        <v>16</v>
      </c>
      <c r="F16" s="157"/>
      <c r="G16" s="107"/>
    </row>
    <row r="17" spans="1:7" ht="15">
      <c r="A17" s="67" t="s">
        <v>29</v>
      </c>
      <c r="B17" s="116"/>
      <c r="C17" s="40"/>
      <c r="D17" s="41"/>
      <c r="E17" s="56"/>
      <c r="F17" s="157"/>
      <c r="G17" s="107"/>
    </row>
    <row r="18" spans="1:7" ht="15">
      <c r="A18" s="62" t="s">
        <v>29</v>
      </c>
      <c r="B18" s="118"/>
      <c r="C18" s="43"/>
      <c r="D18" s="44"/>
      <c r="E18" s="68"/>
      <c r="F18" s="156"/>
      <c r="G18" s="105"/>
    </row>
    <row r="19" spans="1:9" ht="30">
      <c r="A19" s="60" t="s">
        <v>34</v>
      </c>
      <c r="B19" s="115" t="s">
        <v>35</v>
      </c>
      <c r="C19" s="37" t="s">
        <v>36</v>
      </c>
      <c r="D19" s="38">
        <v>2</v>
      </c>
      <c r="E19" s="38">
        <v>110</v>
      </c>
      <c r="F19" s="155">
        <f>E19*D19+E20</f>
        <v>272</v>
      </c>
      <c r="G19" s="106">
        <f>F19*1.15</f>
        <v>312.79999999999995</v>
      </c>
      <c r="H19" s="59">
        <v>10</v>
      </c>
      <c r="I19" s="98">
        <f>H19+G19</f>
        <v>322.79999999999995</v>
      </c>
    </row>
    <row r="20" spans="1:7" ht="15">
      <c r="A20" s="62" t="s">
        <v>34</v>
      </c>
      <c r="B20" s="118" t="s">
        <v>37</v>
      </c>
      <c r="C20" s="43" t="s">
        <v>38</v>
      </c>
      <c r="D20" s="44">
        <v>1</v>
      </c>
      <c r="E20" s="44">
        <v>52</v>
      </c>
      <c r="F20" s="156"/>
      <c r="G20" s="105"/>
    </row>
    <row r="21" spans="1:9" ht="15">
      <c r="A21" s="60" t="s">
        <v>39</v>
      </c>
      <c r="B21" s="65" t="s">
        <v>40</v>
      </c>
      <c r="C21" s="69" t="s">
        <v>230</v>
      </c>
      <c r="D21" s="38">
        <v>1</v>
      </c>
      <c r="E21" s="61">
        <v>85</v>
      </c>
      <c r="F21" s="155">
        <f>E21+E22+E23+E24+E25</f>
        <v>394</v>
      </c>
      <c r="G21" s="106">
        <f>F21*1.15</f>
        <v>453.09999999999997</v>
      </c>
      <c r="H21" s="59">
        <v>10</v>
      </c>
      <c r="I21" s="98">
        <f>H21+G21</f>
        <v>463.09999999999997</v>
      </c>
    </row>
    <row r="22" spans="1:7" ht="15">
      <c r="A22" s="67" t="s">
        <v>39</v>
      </c>
      <c r="B22" s="76" t="s">
        <v>41</v>
      </c>
      <c r="C22" s="41">
        <v>80004</v>
      </c>
      <c r="D22" s="41">
        <v>1</v>
      </c>
      <c r="E22" s="70">
        <v>309</v>
      </c>
      <c r="F22" s="157"/>
      <c r="G22" s="107"/>
    </row>
    <row r="23" spans="1:7" ht="15">
      <c r="A23" s="67" t="s">
        <v>39</v>
      </c>
      <c r="B23" s="76"/>
      <c r="C23" s="41"/>
      <c r="D23" s="41"/>
      <c r="E23" s="70"/>
      <c r="F23" s="157"/>
      <c r="G23" s="107"/>
    </row>
    <row r="24" spans="1:7" ht="15">
      <c r="A24" s="67" t="s">
        <v>39</v>
      </c>
      <c r="B24" s="76"/>
      <c r="C24" s="41"/>
      <c r="D24" s="41"/>
      <c r="E24" s="70"/>
      <c r="F24" s="157"/>
      <c r="G24" s="107"/>
    </row>
    <row r="25" spans="1:7" ht="15">
      <c r="A25" s="62" t="s">
        <v>39</v>
      </c>
      <c r="B25" s="77"/>
      <c r="C25" s="44"/>
      <c r="D25" s="44"/>
      <c r="E25" s="71"/>
      <c r="F25" s="156"/>
      <c r="G25" s="105"/>
    </row>
    <row r="26" spans="1:9" ht="15">
      <c r="A26" s="60" t="s">
        <v>42</v>
      </c>
      <c r="B26" s="115" t="s">
        <v>43</v>
      </c>
      <c r="C26" s="37" t="s">
        <v>44</v>
      </c>
      <c r="D26" s="38">
        <v>1</v>
      </c>
      <c r="E26" s="53">
        <v>298</v>
      </c>
      <c r="F26" s="155">
        <f>E26+E27+E28*D28+E29*D29+E30+E31+E32</f>
        <v>1824</v>
      </c>
      <c r="G26" s="106">
        <f>F26*1.15</f>
        <v>2097.6</v>
      </c>
      <c r="H26" s="59">
        <v>10</v>
      </c>
      <c r="I26" s="98">
        <f>H26+G26</f>
        <v>2107.6</v>
      </c>
    </row>
    <row r="27" spans="1:7" ht="30">
      <c r="A27" s="67" t="s">
        <v>42</v>
      </c>
      <c r="B27" s="116" t="s">
        <v>45</v>
      </c>
      <c r="C27" s="40" t="s">
        <v>46</v>
      </c>
      <c r="D27" s="41">
        <v>1</v>
      </c>
      <c r="E27" s="56">
        <v>273</v>
      </c>
      <c r="F27" s="157"/>
      <c r="G27" s="107"/>
    </row>
    <row r="28" spans="1:7" ht="15">
      <c r="A28" s="67" t="s">
        <v>42</v>
      </c>
      <c r="B28" s="116"/>
      <c r="C28" s="40"/>
      <c r="D28" s="41"/>
      <c r="E28" s="56"/>
      <c r="F28" s="157"/>
      <c r="G28" s="107"/>
    </row>
    <row r="29" spans="1:7" ht="15">
      <c r="A29" s="67" t="s">
        <v>42</v>
      </c>
      <c r="B29" s="116"/>
      <c r="C29" s="40"/>
      <c r="D29" s="41"/>
      <c r="E29" s="56"/>
      <c r="F29" s="157"/>
      <c r="G29" s="107"/>
    </row>
    <row r="30" spans="1:7" ht="45">
      <c r="A30" s="67" t="s">
        <v>42</v>
      </c>
      <c r="B30" s="116" t="s">
        <v>47</v>
      </c>
      <c r="C30" s="40" t="s">
        <v>48</v>
      </c>
      <c r="D30" s="41">
        <v>1</v>
      </c>
      <c r="E30" s="56">
        <v>608</v>
      </c>
      <c r="F30" s="157"/>
      <c r="G30" s="107"/>
    </row>
    <row r="31" spans="1:7" ht="45">
      <c r="A31" s="67" t="s">
        <v>42</v>
      </c>
      <c r="B31" s="116" t="s">
        <v>49</v>
      </c>
      <c r="C31" s="40" t="s">
        <v>50</v>
      </c>
      <c r="D31" s="41">
        <v>1</v>
      </c>
      <c r="E31" s="56">
        <v>347</v>
      </c>
      <c r="F31" s="157"/>
      <c r="G31" s="107"/>
    </row>
    <row r="32" spans="1:9" s="16" customFormat="1" ht="15">
      <c r="A32" s="62" t="s">
        <v>42</v>
      </c>
      <c r="B32" s="118" t="s">
        <v>43</v>
      </c>
      <c r="C32" s="43" t="s">
        <v>44</v>
      </c>
      <c r="D32" s="44">
        <v>1</v>
      </c>
      <c r="E32" s="68">
        <v>298</v>
      </c>
      <c r="F32" s="156"/>
      <c r="G32" s="105"/>
      <c r="H32" s="59"/>
      <c r="I32" s="99"/>
    </row>
    <row r="33" spans="1:9" ht="15">
      <c r="A33" s="60" t="s">
        <v>51</v>
      </c>
      <c r="B33" s="115" t="s">
        <v>52</v>
      </c>
      <c r="C33" s="37" t="s">
        <v>53</v>
      </c>
      <c r="D33" s="38">
        <v>1</v>
      </c>
      <c r="E33" s="53">
        <v>215</v>
      </c>
      <c r="F33" s="155">
        <f>E33+E34+E35+E36+E37+E38+E39+E40+E41+E42+E43+E44+E45+E46*D46+E47+E48+E49+E50+E51+E52+E53+E54+E55+E56+E57</f>
        <v>1796.2</v>
      </c>
      <c r="G33" s="106">
        <f>F33*1.15</f>
        <v>2065.63</v>
      </c>
      <c r="H33" s="59">
        <v>10</v>
      </c>
      <c r="I33" s="98">
        <f>H33+G33</f>
        <v>2075.63</v>
      </c>
    </row>
    <row r="34" spans="1:7" ht="15">
      <c r="A34" s="67" t="s">
        <v>51</v>
      </c>
      <c r="B34" s="116" t="s">
        <v>54</v>
      </c>
      <c r="C34" s="40" t="s">
        <v>55</v>
      </c>
      <c r="D34" s="41">
        <v>1</v>
      </c>
      <c r="E34" s="56">
        <v>430</v>
      </c>
      <c r="F34" s="157"/>
      <c r="G34" s="107"/>
    </row>
    <row r="35" spans="1:7" ht="15">
      <c r="A35" s="67" t="s">
        <v>51</v>
      </c>
      <c r="B35" s="116" t="s">
        <v>37</v>
      </c>
      <c r="C35" s="40" t="s">
        <v>38</v>
      </c>
      <c r="D35" s="40">
        <v>1</v>
      </c>
      <c r="E35" s="56">
        <v>52</v>
      </c>
      <c r="F35" s="157"/>
      <c r="G35" s="107"/>
    </row>
    <row r="36" spans="1:7" ht="30">
      <c r="A36" s="67" t="s">
        <v>51</v>
      </c>
      <c r="B36" s="116" t="s">
        <v>56</v>
      </c>
      <c r="C36" s="40" t="s">
        <v>57</v>
      </c>
      <c r="D36" s="40">
        <v>1</v>
      </c>
      <c r="E36" s="56">
        <v>80</v>
      </c>
      <c r="F36" s="157"/>
      <c r="G36" s="107"/>
    </row>
    <row r="37" spans="1:7" ht="30">
      <c r="A37" s="67" t="s">
        <v>51</v>
      </c>
      <c r="B37" s="116" t="s">
        <v>58</v>
      </c>
      <c r="C37" s="40" t="s">
        <v>59</v>
      </c>
      <c r="D37" s="40">
        <v>1</v>
      </c>
      <c r="E37" s="56">
        <v>99</v>
      </c>
      <c r="F37" s="157"/>
      <c r="G37" s="107"/>
    </row>
    <row r="38" spans="1:7" ht="15">
      <c r="A38" s="67" t="s">
        <v>51</v>
      </c>
      <c r="B38" s="116"/>
      <c r="C38" s="40"/>
      <c r="D38" s="40"/>
      <c r="E38" s="56"/>
      <c r="F38" s="157"/>
      <c r="G38" s="107"/>
    </row>
    <row r="39" spans="1:7" ht="15">
      <c r="A39" s="67" t="s">
        <v>51</v>
      </c>
      <c r="B39" s="116"/>
      <c r="C39" s="40"/>
      <c r="D39" s="40"/>
      <c r="E39" s="56"/>
      <c r="F39" s="157"/>
      <c r="G39" s="107"/>
    </row>
    <row r="40" spans="1:7" ht="15">
      <c r="A40" s="67" t="s">
        <v>51</v>
      </c>
      <c r="B40" s="116"/>
      <c r="C40" s="40"/>
      <c r="D40" s="40"/>
      <c r="E40" s="56"/>
      <c r="F40" s="157"/>
      <c r="G40" s="107"/>
    </row>
    <row r="41" spans="1:7" ht="15">
      <c r="A41" s="67" t="s">
        <v>51</v>
      </c>
      <c r="B41" s="116" t="s">
        <v>60</v>
      </c>
      <c r="C41" s="40" t="s">
        <v>61</v>
      </c>
      <c r="D41" s="40">
        <v>1</v>
      </c>
      <c r="E41" s="56">
        <v>25</v>
      </c>
      <c r="F41" s="157"/>
      <c r="G41" s="107"/>
    </row>
    <row r="42" spans="1:7" ht="15">
      <c r="A42" s="67" t="s">
        <v>51</v>
      </c>
      <c r="B42" s="116"/>
      <c r="C42" s="40"/>
      <c r="D42" s="40"/>
      <c r="E42" s="56"/>
      <c r="F42" s="157"/>
      <c r="G42" s="107"/>
    </row>
    <row r="43" spans="1:7" ht="15">
      <c r="A43" s="67" t="s">
        <v>51</v>
      </c>
      <c r="B43" s="116"/>
      <c r="C43" s="40"/>
      <c r="D43" s="40"/>
      <c r="E43" s="56"/>
      <c r="F43" s="157"/>
      <c r="G43" s="107"/>
    </row>
    <row r="44" spans="1:7" ht="15">
      <c r="A44" s="67" t="s">
        <v>51</v>
      </c>
      <c r="B44" s="116"/>
      <c r="C44" s="40"/>
      <c r="D44" s="40"/>
      <c r="E44" s="56"/>
      <c r="F44" s="157"/>
      <c r="G44" s="107"/>
    </row>
    <row r="45" spans="1:7" ht="15">
      <c r="A45" s="67" t="s">
        <v>51</v>
      </c>
      <c r="B45" s="116" t="s">
        <v>74</v>
      </c>
      <c r="C45" s="40" t="s">
        <v>75</v>
      </c>
      <c r="D45" s="40">
        <v>1</v>
      </c>
      <c r="E45" s="56">
        <v>38</v>
      </c>
      <c r="F45" s="157"/>
      <c r="G45" s="107"/>
    </row>
    <row r="46" spans="1:7" ht="15">
      <c r="A46" s="67" t="s">
        <v>51</v>
      </c>
      <c r="B46" s="116" t="s">
        <v>30</v>
      </c>
      <c r="C46" s="40" t="s">
        <v>31</v>
      </c>
      <c r="D46" s="40">
        <v>4</v>
      </c>
      <c r="E46" s="56">
        <v>0.3</v>
      </c>
      <c r="F46" s="157"/>
      <c r="G46" s="107"/>
    </row>
    <row r="47" spans="1:7" ht="15">
      <c r="A47" s="67" t="s">
        <v>51</v>
      </c>
      <c r="B47" s="116" t="s">
        <v>62</v>
      </c>
      <c r="C47" s="40" t="s">
        <v>63</v>
      </c>
      <c r="D47" s="40">
        <v>1</v>
      </c>
      <c r="E47" s="56">
        <v>7</v>
      </c>
      <c r="F47" s="157"/>
      <c r="G47" s="107"/>
    </row>
    <row r="48" spans="1:7" ht="30">
      <c r="A48" s="67" t="s">
        <v>51</v>
      </c>
      <c r="B48" s="116" t="s">
        <v>64</v>
      </c>
      <c r="C48" s="40" t="s">
        <v>65</v>
      </c>
      <c r="D48" s="40">
        <v>1</v>
      </c>
      <c r="E48" s="56">
        <v>313</v>
      </c>
      <c r="F48" s="157"/>
      <c r="G48" s="107"/>
    </row>
    <row r="49" spans="1:7" ht="15">
      <c r="A49" s="67" t="s">
        <v>51</v>
      </c>
      <c r="B49" s="116"/>
      <c r="C49" s="40"/>
      <c r="D49" s="40"/>
      <c r="E49" s="56"/>
      <c r="F49" s="157"/>
      <c r="G49" s="107"/>
    </row>
    <row r="50" spans="1:7" ht="15">
      <c r="A50" s="67" t="s">
        <v>51</v>
      </c>
      <c r="B50" s="116" t="s">
        <v>66</v>
      </c>
      <c r="C50" s="40" t="s">
        <v>67</v>
      </c>
      <c r="D50" s="40">
        <v>1</v>
      </c>
      <c r="E50" s="56">
        <v>19</v>
      </c>
      <c r="F50" s="157"/>
      <c r="G50" s="107"/>
    </row>
    <row r="51" spans="1:7" ht="30">
      <c r="A51" s="67" t="s">
        <v>51</v>
      </c>
      <c r="B51" s="116" t="s">
        <v>68</v>
      </c>
      <c r="C51" s="40" t="s">
        <v>69</v>
      </c>
      <c r="D51" s="40">
        <v>1</v>
      </c>
      <c r="E51" s="56">
        <v>41</v>
      </c>
      <c r="F51" s="157"/>
      <c r="G51" s="107"/>
    </row>
    <row r="52" spans="1:7" ht="15">
      <c r="A52" s="67" t="s">
        <v>51</v>
      </c>
      <c r="B52" s="116"/>
      <c r="C52" s="40"/>
      <c r="D52" s="40"/>
      <c r="E52" s="56"/>
      <c r="F52" s="157"/>
      <c r="G52" s="107"/>
    </row>
    <row r="53" spans="1:10" ht="30">
      <c r="A53" s="67" t="s">
        <v>51</v>
      </c>
      <c r="B53" s="162" t="s">
        <v>70</v>
      </c>
      <c r="C53" s="40" t="s">
        <v>71</v>
      </c>
      <c r="D53" s="40">
        <v>1</v>
      </c>
      <c r="E53" s="56">
        <v>257</v>
      </c>
      <c r="F53" s="157"/>
      <c r="G53" s="107"/>
      <c r="J53" s="163" t="s">
        <v>236</v>
      </c>
    </row>
    <row r="54" spans="1:7" ht="15">
      <c r="A54" s="67" t="s">
        <v>51</v>
      </c>
      <c r="B54" s="116" t="s">
        <v>72</v>
      </c>
      <c r="C54" s="40" t="s">
        <v>73</v>
      </c>
      <c r="D54" s="40">
        <v>1</v>
      </c>
      <c r="E54" s="56">
        <v>79</v>
      </c>
      <c r="F54" s="157"/>
      <c r="G54" s="107"/>
    </row>
    <row r="55" spans="1:7" ht="15">
      <c r="A55" s="67" t="s">
        <v>51</v>
      </c>
      <c r="B55" s="116"/>
      <c r="C55" s="40"/>
      <c r="D55" s="41"/>
      <c r="E55" s="56"/>
      <c r="F55" s="157"/>
      <c r="G55" s="107"/>
    </row>
    <row r="56" spans="1:7" ht="15">
      <c r="A56" s="67" t="s">
        <v>51</v>
      </c>
      <c r="B56" s="116" t="s">
        <v>76</v>
      </c>
      <c r="C56" s="40" t="s">
        <v>77</v>
      </c>
      <c r="D56" s="40">
        <v>1</v>
      </c>
      <c r="E56" s="56">
        <v>11</v>
      </c>
      <c r="F56" s="157"/>
      <c r="G56" s="107"/>
    </row>
    <row r="57" spans="1:7" ht="30">
      <c r="A57" s="62" t="s">
        <v>51</v>
      </c>
      <c r="B57" s="118" t="s">
        <v>87</v>
      </c>
      <c r="C57" s="43" t="s">
        <v>88</v>
      </c>
      <c r="D57" s="44">
        <v>1</v>
      </c>
      <c r="E57" s="68">
        <v>129</v>
      </c>
      <c r="F57" s="156"/>
      <c r="G57" s="105"/>
    </row>
    <row r="58" spans="1:9" ht="15">
      <c r="A58" s="60" t="s">
        <v>78</v>
      </c>
      <c r="B58" s="119"/>
      <c r="C58" s="18"/>
      <c r="D58" s="38"/>
      <c r="E58" s="38"/>
      <c r="F58" s="155">
        <f>E58+E59*D59+E60+E61+E62+E63</f>
        <v>488</v>
      </c>
      <c r="G58" s="106">
        <f>F58*1.15</f>
        <v>561.1999999999999</v>
      </c>
      <c r="H58" s="59">
        <v>10</v>
      </c>
      <c r="I58" s="98">
        <f>H58+G58</f>
        <v>571.1999999999999</v>
      </c>
    </row>
    <row r="59" spans="1:7" ht="15">
      <c r="A59" s="67" t="s">
        <v>78</v>
      </c>
      <c r="B59" s="122"/>
      <c r="C59" s="24"/>
      <c r="D59" s="41"/>
      <c r="E59" s="41"/>
      <c r="F59" s="157"/>
      <c r="G59" s="107"/>
    </row>
    <row r="60" spans="1:7" ht="15">
      <c r="A60" s="67" t="s">
        <v>78</v>
      </c>
      <c r="B60" s="120"/>
      <c r="C60" s="20"/>
      <c r="D60" s="41"/>
      <c r="E60" s="41"/>
      <c r="F60" s="157"/>
      <c r="G60" s="107"/>
    </row>
    <row r="61" spans="1:10" ht="15">
      <c r="A61" s="67" t="s">
        <v>78</v>
      </c>
      <c r="B61" s="164" t="s">
        <v>79</v>
      </c>
      <c r="C61" s="25">
        <v>60008</v>
      </c>
      <c r="D61" s="41">
        <v>1</v>
      </c>
      <c r="E61" s="41">
        <v>279</v>
      </c>
      <c r="F61" s="157"/>
      <c r="G61" s="107"/>
      <c r="J61" s="163" t="s">
        <v>236</v>
      </c>
    </row>
    <row r="62" spans="1:7" ht="15">
      <c r="A62" s="67" t="s">
        <v>78</v>
      </c>
      <c r="B62" s="124" t="s">
        <v>80</v>
      </c>
      <c r="C62" s="25" t="s">
        <v>81</v>
      </c>
      <c r="D62" s="41">
        <v>1</v>
      </c>
      <c r="E62" s="41">
        <v>99</v>
      </c>
      <c r="F62" s="157"/>
      <c r="G62" s="107"/>
    </row>
    <row r="63" spans="1:7" ht="15">
      <c r="A63" s="62" t="s">
        <v>78</v>
      </c>
      <c r="B63" s="125" t="s">
        <v>35</v>
      </c>
      <c r="C63" s="26" t="s">
        <v>36</v>
      </c>
      <c r="D63" s="44">
        <v>1</v>
      </c>
      <c r="E63" s="44">
        <v>110</v>
      </c>
      <c r="F63" s="156"/>
      <c r="G63" s="105"/>
    </row>
    <row r="64" spans="1:9" ht="15">
      <c r="A64" s="60" t="s">
        <v>82</v>
      </c>
      <c r="B64" s="119" t="s">
        <v>83</v>
      </c>
      <c r="C64" s="27" t="s">
        <v>84</v>
      </c>
      <c r="D64" s="38">
        <v>1</v>
      </c>
      <c r="E64" s="28">
        <v>279</v>
      </c>
      <c r="F64" s="155">
        <f>E64+E65+E66</f>
        <v>966</v>
      </c>
      <c r="G64" s="142">
        <f>F64*1.15-7.6</f>
        <v>1103.3</v>
      </c>
      <c r="H64" s="6">
        <v>10</v>
      </c>
      <c r="I64" s="143">
        <f>H64+G64</f>
        <v>1113.3</v>
      </c>
    </row>
    <row r="65" spans="1:9" ht="15">
      <c r="A65" s="67" t="s">
        <v>82</v>
      </c>
      <c r="B65" s="123" t="s">
        <v>85</v>
      </c>
      <c r="C65" s="30" t="s">
        <v>86</v>
      </c>
      <c r="D65" s="41">
        <v>1</v>
      </c>
      <c r="E65" s="112">
        <v>306</v>
      </c>
      <c r="F65" s="157"/>
      <c r="G65" s="144"/>
      <c r="H65" s="113"/>
      <c r="I65" s="145"/>
    </row>
    <row r="66" spans="1:9" s="17" customFormat="1" ht="15">
      <c r="A66" s="7" t="s">
        <v>234</v>
      </c>
      <c r="B66" s="146" t="s">
        <v>235</v>
      </c>
      <c r="C66" s="4"/>
      <c r="D66" s="4">
        <v>1</v>
      </c>
      <c r="E66" s="147">
        <v>381</v>
      </c>
      <c r="F66" s="158"/>
      <c r="G66" s="148"/>
      <c r="H66" s="149"/>
      <c r="I66" s="150"/>
    </row>
    <row r="67" spans="1:9" ht="30">
      <c r="A67" s="67" t="s">
        <v>89</v>
      </c>
      <c r="B67" s="116" t="s">
        <v>90</v>
      </c>
      <c r="C67" s="40" t="s">
        <v>91</v>
      </c>
      <c r="D67" s="41">
        <v>1</v>
      </c>
      <c r="E67" s="140">
        <v>383</v>
      </c>
      <c r="F67" s="157">
        <f>E67+E68</f>
        <v>911</v>
      </c>
      <c r="G67" s="107">
        <f>F67*1.15</f>
        <v>1047.6499999999999</v>
      </c>
      <c r="H67" s="59">
        <v>10</v>
      </c>
      <c r="I67" s="141">
        <f>H67+G67</f>
        <v>1057.6499999999999</v>
      </c>
    </row>
    <row r="68" spans="1:7" ht="30">
      <c r="A68" s="62" t="s">
        <v>89</v>
      </c>
      <c r="B68" s="118" t="s">
        <v>92</v>
      </c>
      <c r="C68" s="43" t="s">
        <v>93</v>
      </c>
      <c r="D68" s="44">
        <v>1</v>
      </c>
      <c r="E68" s="72">
        <v>528</v>
      </c>
      <c r="F68" s="156"/>
      <c r="G68" s="105"/>
    </row>
    <row r="69" spans="1:9" ht="15">
      <c r="A69" s="60" t="s">
        <v>94</v>
      </c>
      <c r="B69" s="65" t="s">
        <v>95</v>
      </c>
      <c r="C69" s="38">
        <v>60017</v>
      </c>
      <c r="D69" s="38">
        <v>1</v>
      </c>
      <c r="E69" s="38">
        <v>257</v>
      </c>
      <c r="F69" s="155">
        <f>E69+E70+E71+E72+E73*D73+E74*D74+E75+E76</f>
        <v>1095</v>
      </c>
      <c r="G69" s="106">
        <f>F69*1.15</f>
        <v>1259.25</v>
      </c>
      <c r="H69" s="59">
        <v>10</v>
      </c>
      <c r="I69" s="98">
        <f>H69+G69</f>
        <v>1269.25</v>
      </c>
    </row>
    <row r="70" spans="1:7" ht="15">
      <c r="A70" s="67" t="s">
        <v>94</v>
      </c>
      <c r="B70" s="76"/>
      <c r="C70" s="41"/>
      <c r="D70" s="41"/>
      <c r="E70" s="41"/>
      <c r="F70" s="157"/>
      <c r="G70" s="107"/>
    </row>
    <row r="71" spans="1:7" ht="15">
      <c r="A71" s="67" t="s">
        <v>94</v>
      </c>
      <c r="B71" s="76"/>
      <c r="C71" s="41"/>
      <c r="D71" s="41"/>
      <c r="E71" s="41"/>
      <c r="F71" s="157"/>
      <c r="G71" s="107"/>
    </row>
    <row r="72" spans="1:7" ht="15">
      <c r="A72" s="67" t="s">
        <v>94</v>
      </c>
      <c r="B72" s="76"/>
      <c r="C72" s="41"/>
      <c r="D72" s="41"/>
      <c r="E72" s="41"/>
      <c r="F72" s="157"/>
      <c r="G72" s="107"/>
    </row>
    <row r="73" spans="1:7" ht="15">
      <c r="A73" s="67" t="s">
        <v>94</v>
      </c>
      <c r="B73" s="76" t="s">
        <v>96</v>
      </c>
      <c r="C73" s="41">
        <v>90030</v>
      </c>
      <c r="D73" s="41">
        <v>2</v>
      </c>
      <c r="E73" s="41">
        <v>285</v>
      </c>
      <c r="F73" s="157"/>
      <c r="G73" s="107"/>
    </row>
    <row r="74" spans="1:7" ht="15">
      <c r="A74" s="67" t="s">
        <v>94</v>
      </c>
      <c r="B74" s="76" t="s">
        <v>97</v>
      </c>
      <c r="C74" s="41">
        <v>50002</v>
      </c>
      <c r="D74" s="41">
        <v>2</v>
      </c>
      <c r="E74" s="41">
        <v>55</v>
      </c>
      <c r="F74" s="157"/>
      <c r="G74" s="107"/>
    </row>
    <row r="75" spans="1:7" ht="15">
      <c r="A75" s="67" t="s">
        <v>94</v>
      </c>
      <c r="B75" s="76" t="s">
        <v>98</v>
      </c>
      <c r="C75" s="41">
        <v>360065</v>
      </c>
      <c r="D75" s="41" t="s">
        <v>99</v>
      </c>
      <c r="E75" s="41">
        <v>51</v>
      </c>
      <c r="F75" s="157"/>
      <c r="G75" s="107"/>
    </row>
    <row r="76" spans="1:7" ht="15">
      <c r="A76" s="62" t="s">
        <v>94</v>
      </c>
      <c r="B76" s="77" t="s">
        <v>100</v>
      </c>
      <c r="C76" s="44">
        <v>360053</v>
      </c>
      <c r="D76" s="44" t="s">
        <v>99</v>
      </c>
      <c r="E76" s="44">
        <v>107</v>
      </c>
      <c r="F76" s="156"/>
      <c r="G76" s="105"/>
    </row>
    <row r="77" spans="1:9" ht="15">
      <c r="A77" s="60" t="s">
        <v>103</v>
      </c>
      <c r="B77" s="115" t="s">
        <v>8</v>
      </c>
      <c r="C77" s="37" t="s">
        <v>9</v>
      </c>
      <c r="D77" s="38">
        <v>1</v>
      </c>
      <c r="E77" s="53">
        <v>148</v>
      </c>
      <c r="F77" s="155">
        <f>E77+E78</f>
        <v>218</v>
      </c>
      <c r="G77" s="106">
        <f>F77*1.15</f>
        <v>250.7</v>
      </c>
      <c r="H77" s="59">
        <v>10</v>
      </c>
      <c r="I77" s="98">
        <f>H77+G77</f>
        <v>260.7</v>
      </c>
    </row>
    <row r="78" spans="1:7" ht="15">
      <c r="A78" s="62" t="s">
        <v>103</v>
      </c>
      <c r="B78" s="118" t="s">
        <v>101</v>
      </c>
      <c r="C78" s="43" t="s">
        <v>102</v>
      </c>
      <c r="D78" s="44">
        <v>1</v>
      </c>
      <c r="E78" s="68">
        <v>70</v>
      </c>
      <c r="F78" s="156"/>
      <c r="G78" s="105"/>
    </row>
    <row r="79" spans="1:9" ht="15">
      <c r="A79" s="60" t="s">
        <v>104</v>
      </c>
      <c r="B79" s="119" t="s">
        <v>105</v>
      </c>
      <c r="C79" s="27" t="s">
        <v>106</v>
      </c>
      <c r="D79" s="38">
        <v>1</v>
      </c>
      <c r="E79" s="38">
        <v>2</v>
      </c>
      <c r="F79" s="155">
        <f>E79+E80*D80+E81+E82+E83+E84</f>
        <v>342</v>
      </c>
      <c r="G79" s="106">
        <f>F79*1.15</f>
        <v>393.29999999999995</v>
      </c>
      <c r="H79" s="59">
        <v>10</v>
      </c>
      <c r="I79" s="98">
        <f>H79+G79</f>
        <v>403.29999999999995</v>
      </c>
    </row>
    <row r="80" spans="1:7" ht="15">
      <c r="A80" s="67" t="s">
        <v>104</v>
      </c>
      <c r="B80" s="123" t="s">
        <v>107</v>
      </c>
      <c r="C80" s="30" t="s">
        <v>108</v>
      </c>
      <c r="D80" s="41">
        <v>2</v>
      </c>
      <c r="E80" s="41">
        <v>22</v>
      </c>
      <c r="F80" s="157"/>
      <c r="G80" s="107"/>
    </row>
    <row r="81" spans="1:7" ht="15">
      <c r="A81" s="67" t="s">
        <v>104</v>
      </c>
      <c r="B81" s="123" t="s">
        <v>109</v>
      </c>
      <c r="C81" s="30" t="s">
        <v>110</v>
      </c>
      <c r="D81" s="41">
        <v>1</v>
      </c>
      <c r="E81" s="41">
        <v>16</v>
      </c>
      <c r="F81" s="157"/>
      <c r="G81" s="107"/>
    </row>
    <row r="82" spans="1:7" ht="22.5">
      <c r="A82" s="67" t="s">
        <v>104</v>
      </c>
      <c r="B82" s="123" t="s">
        <v>111</v>
      </c>
      <c r="C82" s="30" t="s">
        <v>112</v>
      </c>
      <c r="D82" s="41">
        <v>1</v>
      </c>
      <c r="E82" s="41">
        <v>80</v>
      </c>
      <c r="F82" s="157"/>
      <c r="G82" s="107"/>
    </row>
    <row r="83" spans="1:7" ht="22.5">
      <c r="A83" s="67" t="s">
        <v>104</v>
      </c>
      <c r="B83" s="123" t="s">
        <v>113</v>
      </c>
      <c r="C83" s="30" t="s">
        <v>114</v>
      </c>
      <c r="D83" s="41">
        <v>1</v>
      </c>
      <c r="E83" s="41">
        <v>200</v>
      </c>
      <c r="F83" s="157"/>
      <c r="G83" s="107"/>
    </row>
    <row r="84" spans="1:7" ht="15">
      <c r="A84" s="62" t="s">
        <v>104</v>
      </c>
      <c r="B84" s="126"/>
      <c r="C84" s="29"/>
      <c r="D84" s="44"/>
      <c r="E84" s="44"/>
      <c r="F84" s="156"/>
      <c r="G84" s="105"/>
    </row>
    <row r="85" spans="1:9" ht="15">
      <c r="A85" s="60" t="s">
        <v>115</v>
      </c>
      <c r="B85" s="65"/>
      <c r="C85" s="38"/>
      <c r="D85" s="38"/>
      <c r="E85" s="38"/>
      <c r="F85" s="155">
        <f>E85+E86*D86+E87+E88+E89</f>
        <v>231</v>
      </c>
      <c r="G85" s="106">
        <f>F85*1.15</f>
        <v>265.65</v>
      </c>
      <c r="H85" s="59">
        <v>10</v>
      </c>
      <c r="I85" s="98">
        <f>H85+G85</f>
        <v>275.65</v>
      </c>
    </row>
    <row r="86" spans="1:7" ht="15">
      <c r="A86" s="67" t="s">
        <v>115</v>
      </c>
      <c r="B86" s="76"/>
      <c r="C86" s="41"/>
      <c r="D86" s="41"/>
      <c r="E86" s="41"/>
      <c r="F86" s="157"/>
      <c r="G86" s="107"/>
    </row>
    <row r="87" spans="1:7" ht="15">
      <c r="A87" s="67" t="s">
        <v>115</v>
      </c>
      <c r="B87" s="76"/>
      <c r="C87" s="41"/>
      <c r="D87" s="41"/>
      <c r="E87" s="41"/>
      <c r="F87" s="157"/>
      <c r="G87" s="107"/>
    </row>
    <row r="88" spans="1:7" ht="15">
      <c r="A88" s="67" t="s">
        <v>115</v>
      </c>
      <c r="B88" s="76" t="s">
        <v>118</v>
      </c>
      <c r="C88" s="41">
        <v>560021</v>
      </c>
      <c r="D88" s="41" t="s">
        <v>117</v>
      </c>
      <c r="E88" s="41">
        <v>52</v>
      </c>
      <c r="F88" s="157"/>
      <c r="G88" s="107"/>
    </row>
    <row r="89" spans="1:7" ht="15">
      <c r="A89" s="62" t="s">
        <v>115</v>
      </c>
      <c r="B89" s="77" t="s">
        <v>119</v>
      </c>
      <c r="C89" s="44">
        <v>610018</v>
      </c>
      <c r="D89" s="44" t="s">
        <v>116</v>
      </c>
      <c r="E89" s="44">
        <v>179</v>
      </c>
      <c r="F89" s="156"/>
      <c r="G89" s="105"/>
    </row>
    <row r="90" spans="1:7" ht="15">
      <c r="A90" s="60" t="s">
        <v>120</v>
      </c>
      <c r="B90" s="115"/>
      <c r="C90" s="37"/>
      <c r="D90" s="38"/>
      <c r="E90" s="53"/>
      <c r="F90" s="152">
        <f>E90+E91+E92</f>
        <v>0</v>
      </c>
      <c r="G90" s="106">
        <f>F90*1.15</f>
        <v>0</v>
      </c>
    </row>
    <row r="91" spans="1:7" ht="15">
      <c r="A91" s="67" t="s">
        <v>120</v>
      </c>
      <c r="B91" s="116"/>
      <c r="C91" s="40"/>
      <c r="D91" s="41"/>
      <c r="E91" s="56"/>
      <c r="F91" s="157"/>
      <c r="G91" s="107"/>
    </row>
    <row r="92" spans="1:9" s="17" customFormat="1" ht="15">
      <c r="A92" s="62" t="s">
        <v>120</v>
      </c>
      <c r="B92" s="118"/>
      <c r="C92" s="43"/>
      <c r="D92" s="44"/>
      <c r="E92" s="68"/>
      <c r="F92" s="156"/>
      <c r="G92" s="105"/>
      <c r="H92" s="59"/>
      <c r="I92" s="99"/>
    </row>
    <row r="93" spans="1:9" ht="15">
      <c r="A93" s="73" t="s">
        <v>121</v>
      </c>
      <c r="B93" s="115" t="s">
        <v>74</v>
      </c>
      <c r="C93" s="37" t="s">
        <v>75</v>
      </c>
      <c r="D93" s="38">
        <v>1</v>
      </c>
      <c r="E93" s="38">
        <v>38</v>
      </c>
      <c r="F93" s="155">
        <f>E93+E94+E95+E96+E97+E98+E99+E100</f>
        <v>139</v>
      </c>
      <c r="G93" s="106">
        <f>F93*1.15</f>
        <v>159.85</v>
      </c>
      <c r="H93" s="59">
        <v>10</v>
      </c>
      <c r="I93" s="98">
        <f>H93+G93</f>
        <v>169.85</v>
      </c>
    </row>
    <row r="94" spans="1:7" ht="15">
      <c r="A94" s="74" t="s">
        <v>121</v>
      </c>
      <c r="B94" s="116" t="s">
        <v>76</v>
      </c>
      <c r="C94" s="40" t="s">
        <v>77</v>
      </c>
      <c r="D94" s="41">
        <v>1</v>
      </c>
      <c r="E94" s="41">
        <v>11</v>
      </c>
      <c r="F94" s="157"/>
      <c r="G94" s="107"/>
    </row>
    <row r="95" spans="1:7" ht="15">
      <c r="A95" s="74" t="s">
        <v>121</v>
      </c>
      <c r="B95" s="116"/>
      <c r="C95" s="40"/>
      <c r="D95" s="41"/>
      <c r="E95" s="41"/>
      <c r="F95" s="157"/>
      <c r="G95" s="107"/>
    </row>
    <row r="96" spans="1:7" ht="15">
      <c r="A96" s="74" t="s">
        <v>121</v>
      </c>
      <c r="B96" s="116" t="s">
        <v>107</v>
      </c>
      <c r="C96" s="40" t="s">
        <v>108</v>
      </c>
      <c r="D96" s="41">
        <v>1</v>
      </c>
      <c r="E96" s="41">
        <v>22</v>
      </c>
      <c r="F96" s="157"/>
      <c r="G96" s="107"/>
    </row>
    <row r="97" spans="1:7" ht="15">
      <c r="A97" s="74" t="s">
        <v>121</v>
      </c>
      <c r="B97" s="116"/>
      <c r="C97" s="40"/>
      <c r="D97" s="41"/>
      <c r="E97" s="41"/>
      <c r="F97" s="157"/>
      <c r="G97" s="107"/>
    </row>
    <row r="98" spans="1:7" ht="15">
      <c r="A98" s="74" t="s">
        <v>121</v>
      </c>
      <c r="B98" s="116"/>
      <c r="C98" s="40"/>
      <c r="D98" s="41"/>
      <c r="E98" s="41"/>
      <c r="F98" s="157"/>
      <c r="G98" s="107"/>
    </row>
    <row r="99" spans="1:7" ht="15">
      <c r="A99" s="74" t="s">
        <v>121</v>
      </c>
      <c r="B99" s="116" t="s">
        <v>60</v>
      </c>
      <c r="C99" s="40" t="s">
        <v>61</v>
      </c>
      <c r="D99" s="41">
        <v>1</v>
      </c>
      <c r="E99" s="41">
        <v>25</v>
      </c>
      <c r="F99" s="157"/>
      <c r="G99" s="107"/>
    </row>
    <row r="100" spans="1:9" s="9" customFormat="1" ht="15">
      <c r="A100" s="75" t="s">
        <v>121</v>
      </c>
      <c r="B100" s="118" t="s">
        <v>133</v>
      </c>
      <c r="C100" s="43" t="s">
        <v>134</v>
      </c>
      <c r="D100" s="44">
        <v>1</v>
      </c>
      <c r="E100" s="44">
        <v>43</v>
      </c>
      <c r="F100" s="156"/>
      <c r="G100" s="105"/>
      <c r="H100" s="59"/>
      <c r="I100" s="99"/>
    </row>
    <row r="101" spans="1:9" ht="30">
      <c r="A101" s="60" t="s">
        <v>122</v>
      </c>
      <c r="B101" s="115" t="s">
        <v>123</v>
      </c>
      <c r="C101" s="37" t="s">
        <v>124</v>
      </c>
      <c r="D101" s="38">
        <v>1</v>
      </c>
      <c r="E101" s="53">
        <v>528</v>
      </c>
      <c r="F101" s="155">
        <f>E101+E102+E103+E104</f>
        <v>569</v>
      </c>
      <c r="G101" s="106">
        <f>F101*1.15</f>
        <v>654.3499999999999</v>
      </c>
      <c r="H101" s="59">
        <v>10</v>
      </c>
      <c r="I101" s="98">
        <f>H101+G101</f>
        <v>664.3499999999999</v>
      </c>
    </row>
    <row r="102" spans="1:7" ht="30">
      <c r="A102" s="67" t="s">
        <v>122</v>
      </c>
      <c r="B102" s="116" t="s">
        <v>68</v>
      </c>
      <c r="C102" s="40" t="s">
        <v>69</v>
      </c>
      <c r="D102" s="41">
        <v>1</v>
      </c>
      <c r="E102" s="56">
        <v>41</v>
      </c>
      <c r="F102" s="157"/>
      <c r="G102" s="107"/>
    </row>
    <row r="103" spans="1:7" ht="15">
      <c r="A103" s="67" t="s">
        <v>122</v>
      </c>
      <c r="B103" s="116"/>
      <c r="C103" s="40"/>
      <c r="D103" s="41"/>
      <c r="E103" s="56"/>
      <c r="F103" s="157"/>
      <c r="G103" s="107"/>
    </row>
    <row r="104" spans="1:7" ht="15">
      <c r="A104" s="62" t="s">
        <v>122</v>
      </c>
      <c r="B104" s="118"/>
      <c r="C104" s="43"/>
      <c r="D104" s="44"/>
      <c r="E104" s="68"/>
      <c r="F104" s="156"/>
      <c r="G104" s="105"/>
    </row>
    <row r="105" spans="1:9" ht="15">
      <c r="A105" s="60" t="s">
        <v>125</v>
      </c>
      <c r="B105" s="65" t="s">
        <v>126</v>
      </c>
      <c r="C105" s="38" t="s">
        <v>127</v>
      </c>
      <c r="D105" s="38">
        <v>1</v>
      </c>
      <c r="E105" s="38">
        <v>22</v>
      </c>
      <c r="F105" s="155">
        <f>E105+E106+E107+E108+E109+E110+E111+E112*D112+E113*D113</f>
        <v>265</v>
      </c>
      <c r="G105" s="106">
        <f>F105*1.15</f>
        <v>304.75</v>
      </c>
      <c r="H105" s="59">
        <v>10</v>
      </c>
      <c r="I105" s="98">
        <f>H105+G105</f>
        <v>314.75</v>
      </c>
    </row>
    <row r="106" spans="1:7" ht="15">
      <c r="A106" s="67" t="s">
        <v>125</v>
      </c>
      <c r="B106" s="76"/>
      <c r="C106" s="41"/>
      <c r="D106" s="41"/>
      <c r="E106" s="41"/>
      <c r="F106" s="157"/>
      <c r="G106" s="107"/>
    </row>
    <row r="107" spans="1:7" ht="15">
      <c r="A107" s="67" t="s">
        <v>125</v>
      </c>
      <c r="B107" s="76" t="s">
        <v>128</v>
      </c>
      <c r="C107" s="41" t="s">
        <v>129</v>
      </c>
      <c r="D107" s="41">
        <v>1</v>
      </c>
      <c r="E107" s="41">
        <v>72</v>
      </c>
      <c r="F107" s="157"/>
      <c r="G107" s="107"/>
    </row>
    <row r="108" spans="1:7" ht="15">
      <c r="A108" s="67" t="s">
        <v>125</v>
      </c>
      <c r="B108" s="76" t="s">
        <v>60</v>
      </c>
      <c r="C108" s="41" t="s">
        <v>61</v>
      </c>
      <c r="D108" s="41">
        <v>1</v>
      </c>
      <c r="E108" s="41">
        <v>25</v>
      </c>
      <c r="F108" s="157"/>
      <c r="G108" s="107"/>
    </row>
    <row r="109" spans="1:7" ht="15">
      <c r="A109" s="67" t="s">
        <v>125</v>
      </c>
      <c r="B109" s="76"/>
      <c r="C109" s="41"/>
      <c r="D109" s="41"/>
      <c r="E109" s="41"/>
      <c r="F109" s="157"/>
      <c r="G109" s="107"/>
    </row>
    <row r="110" spans="1:7" ht="15">
      <c r="A110" s="67" t="s">
        <v>125</v>
      </c>
      <c r="B110" s="76"/>
      <c r="C110" s="41"/>
      <c r="D110" s="41"/>
      <c r="E110" s="41"/>
      <c r="F110" s="157"/>
      <c r="G110" s="107"/>
    </row>
    <row r="111" spans="1:7" ht="15">
      <c r="A111" s="67" t="s">
        <v>125</v>
      </c>
      <c r="B111" s="76" t="s">
        <v>11</v>
      </c>
      <c r="C111" s="41" t="s">
        <v>12</v>
      </c>
      <c r="D111" s="41">
        <v>1</v>
      </c>
      <c r="E111" s="41">
        <v>42</v>
      </c>
      <c r="F111" s="157"/>
      <c r="G111" s="107"/>
    </row>
    <row r="112" spans="1:7" ht="15">
      <c r="A112" s="67" t="s">
        <v>125</v>
      </c>
      <c r="B112" s="76" t="s">
        <v>130</v>
      </c>
      <c r="C112" s="41" t="s">
        <v>131</v>
      </c>
      <c r="D112" s="41">
        <v>2</v>
      </c>
      <c r="E112" s="41">
        <v>52</v>
      </c>
      <c r="F112" s="157"/>
      <c r="G112" s="107"/>
    </row>
    <row r="113" spans="1:7" ht="15">
      <c r="A113" s="62" t="s">
        <v>125</v>
      </c>
      <c r="B113" s="77"/>
      <c r="C113" s="44"/>
      <c r="D113" s="44"/>
      <c r="E113" s="44"/>
      <c r="F113" s="156"/>
      <c r="G113" s="105"/>
    </row>
    <row r="114" spans="1:9" ht="15">
      <c r="A114" s="60" t="s">
        <v>132</v>
      </c>
      <c r="B114" s="78"/>
      <c r="C114" s="38"/>
      <c r="D114" s="38"/>
      <c r="E114" s="38"/>
      <c r="F114" s="155">
        <f>E114+E115+E116+E117+E118*D118+E119*D119+E120</f>
        <v>437</v>
      </c>
      <c r="G114" s="106">
        <f>F114*1.15</f>
        <v>502.54999999999995</v>
      </c>
      <c r="H114" s="59">
        <v>10</v>
      </c>
      <c r="I114" s="98">
        <f>H114+G114</f>
        <v>512.55</v>
      </c>
    </row>
    <row r="115" spans="1:7" ht="15">
      <c r="A115" s="67" t="s">
        <v>132</v>
      </c>
      <c r="B115" s="79"/>
      <c r="C115" s="41"/>
      <c r="D115" s="41"/>
      <c r="E115" s="41"/>
      <c r="F115" s="157"/>
      <c r="G115" s="107"/>
    </row>
    <row r="116" spans="1:7" ht="30">
      <c r="A116" s="67" t="s">
        <v>132</v>
      </c>
      <c r="B116" s="79" t="s">
        <v>68</v>
      </c>
      <c r="C116" s="41">
        <v>220009</v>
      </c>
      <c r="D116" s="41">
        <v>1</v>
      </c>
      <c r="E116" s="41">
        <v>41</v>
      </c>
      <c r="F116" s="157"/>
      <c r="G116" s="107"/>
    </row>
    <row r="117" spans="1:7" ht="15">
      <c r="A117" s="67" t="s">
        <v>132</v>
      </c>
      <c r="B117" s="79"/>
      <c r="C117" s="41"/>
      <c r="D117" s="41"/>
      <c r="E117" s="41"/>
      <c r="F117" s="157"/>
      <c r="G117" s="107"/>
    </row>
    <row r="118" spans="1:7" ht="30">
      <c r="A118" s="67" t="s">
        <v>132</v>
      </c>
      <c r="B118" s="79" t="s">
        <v>35</v>
      </c>
      <c r="C118" s="41">
        <v>560033</v>
      </c>
      <c r="D118" s="41">
        <v>2</v>
      </c>
      <c r="E118" s="41">
        <v>110</v>
      </c>
      <c r="F118" s="157"/>
      <c r="G118" s="107"/>
    </row>
    <row r="119" spans="1:7" ht="15">
      <c r="A119" s="67" t="s">
        <v>132</v>
      </c>
      <c r="B119" s="79" t="s">
        <v>37</v>
      </c>
      <c r="C119" s="41">
        <v>560021</v>
      </c>
      <c r="D119" s="41">
        <v>2</v>
      </c>
      <c r="E119" s="41">
        <v>52</v>
      </c>
      <c r="F119" s="157"/>
      <c r="G119" s="107"/>
    </row>
    <row r="120" spans="1:7" ht="30">
      <c r="A120" s="62" t="s">
        <v>132</v>
      </c>
      <c r="B120" s="127" t="s">
        <v>128</v>
      </c>
      <c r="C120" s="44">
        <v>230034</v>
      </c>
      <c r="D120" s="44">
        <v>1</v>
      </c>
      <c r="E120" s="44">
        <v>72</v>
      </c>
      <c r="F120" s="156"/>
      <c r="G120" s="105"/>
    </row>
    <row r="121" spans="1:9" ht="15">
      <c r="A121" s="60" t="s">
        <v>135</v>
      </c>
      <c r="B121" s="128" t="s">
        <v>136</v>
      </c>
      <c r="C121" s="31" t="s">
        <v>137</v>
      </c>
      <c r="D121" s="38">
        <v>1</v>
      </c>
      <c r="E121" s="32">
        <v>417</v>
      </c>
      <c r="F121" s="155">
        <f>E121+E122+E123+E124*D124+E125+E126+E127+E128*D128+E129+E130*D130+E131+E132+E133+E134</f>
        <v>1757</v>
      </c>
      <c r="G121" s="106">
        <f>F121*1.15</f>
        <v>2020.55</v>
      </c>
      <c r="H121" s="59">
        <v>10</v>
      </c>
      <c r="I121" s="98">
        <f>H121+G121</f>
        <v>2030.55</v>
      </c>
    </row>
    <row r="122" spans="1:7" ht="22.5">
      <c r="A122" s="67" t="s">
        <v>135</v>
      </c>
      <c r="B122" s="129" t="s">
        <v>138</v>
      </c>
      <c r="C122" s="10" t="s">
        <v>139</v>
      </c>
      <c r="D122" s="11">
        <v>1</v>
      </c>
      <c r="E122" s="12">
        <v>401</v>
      </c>
      <c r="F122" s="157"/>
      <c r="G122" s="107"/>
    </row>
    <row r="123" spans="1:7" ht="22.5">
      <c r="A123" s="67" t="s">
        <v>135</v>
      </c>
      <c r="B123" s="130" t="s">
        <v>140</v>
      </c>
      <c r="C123" s="33" t="s">
        <v>141</v>
      </c>
      <c r="D123" s="41">
        <v>1</v>
      </c>
      <c r="E123" s="34">
        <v>297</v>
      </c>
      <c r="F123" s="157"/>
      <c r="G123" s="107"/>
    </row>
    <row r="124" spans="1:7" ht="15">
      <c r="A124" s="67" t="s">
        <v>135</v>
      </c>
      <c r="B124" s="130" t="s">
        <v>142</v>
      </c>
      <c r="C124" s="33" t="s">
        <v>143</v>
      </c>
      <c r="D124" s="41">
        <v>2</v>
      </c>
      <c r="E124" s="34">
        <v>18</v>
      </c>
      <c r="F124" s="157"/>
      <c r="G124" s="107"/>
    </row>
    <row r="125" spans="1:7" ht="15">
      <c r="A125" s="67" t="s">
        <v>135</v>
      </c>
      <c r="B125" s="130" t="s">
        <v>144</v>
      </c>
      <c r="C125" s="33" t="s">
        <v>145</v>
      </c>
      <c r="D125" s="41">
        <v>1</v>
      </c>
      <c r="E125" s="34">
        <v>42</v>
      </c>
      <c r="F125" s="157"/>
      <c r="G125" s="107"/>
    </row>
    <row r="126" spans="1:7" ht="15">
      <c r="A126" s="67" t="s">
        <v>135</v>
      </c>
      <c r="B126" s="130" t="s">
        <v>146</v>
      </c>
      <c r="C126" s="33" t="s">
        <v>147</v>
      </c>
      <c r="D126" s="41">
        <v>1</v>
      </c>
      <c r="E126" s="34">
        <v>42</v>
      </c>
      <c r="F126" s="157"/>
      <c r="G126" s="107"/>
    </row>
    <row r="127" spans="1:7" ht="15">
      <c r="A127" s="67" t="s">
        <v>135</v>
      </c>
      <c r="B127" s="130"/>
      <c r="C127" s="33"/>
      <c r="D127" s="41"/>
      <c r="E127" s="34"/>
      <c r="F127" s="157"/>
      <c r="G127" s="107"/>
    </row>
    <row r="128" spans="1:7" ht="15">
      <c r="A128" s="67" t="s">
        <v>135</v>
      </c>
      <c r="B128" s="130" t="s">
        <v>30</v>
      </c>
      <c r="C128" s="33" t="s">
        <v>31</v>
      </c>
      <c r="D128" s="41">
        <v>10</v>
      </c>
      <c r="E128" s="34">
        <v>0.3</v>
      </c>
      <c r="F128" s="157"/>
      <c r="G128" s="107"/>
    </row>
    <row r="129" spans="1:7" ht="15">
      <c r="A129" s="67" t="s">
        <v>135</v>
      </c>
      <c r="B129" s="130"/>
      <c r="C129" s="33"/>
      <c r="D129" s="41"/>
      <c r="E129" s="34"/>
      <c r="F129" s="157"/>
      <c r="G129" s="107"/>
    </row>
    <row r="130" spans="1:7" ht="15">
      <c r="A130" s="67" t="s">
        <v>135</v>
      </c>
      <c r="B130" s="130" t="s">
        <v>148</v>
      </c>
      <c r="C130" s="33" t="s">
        <v>149</v>
      </c>
      <c r="D130" s="41">
        <v>2</v>
      </c>
      <c r="E130" s="34">
        <v>104</v>
      </c>
      <c r="F130" s="157"/>
      <c r="G130" s="107"/>
    </row>
    <row r="131" spans="1:7" ht="15">
      <c r="A131" s="67" t="s">
        <v>135</v>
      </c>
      <c r="B131" s="130"/>
      <c r="C131" s="33"/>
      <c r="D131" s="41"/>
      <c r="E131" s="34"/>
      <c r="F131" s="157"/>
      <c r="G131" s="107"/>
    </row>
    <row r="132" spans="1:7" ht="15">
      <c r="A132" s="67" t="s">
        <v>135</v>
      </c>
      <c r="B132" s="130"/>
      <c r="C132" s="33"/>
      <c r="D132" s="41"/>
      <c r="E132" s="34"/>
      <c r="F132" s="157"/>
      <c r="G132" s="107"/>
    </row>
    <row r="133" spans="1:7" ht="22.5">
      <c r="A133" s="67" t="s">
        <v>135</v>
      </c>
      <c r="B133" s="130" t="s">
        <v>150</v>
      </c>
      <c r="C133" s="33" t="s">
        <v>151</v>
      </c>
      <c r="D133" s="41">
        <v>1</v>
      </c>
      <c r="E133" s="34">
        <v>136</v>
      </c>
      <c r="F133" s="157"/>
      <c r="G133" s="107"/>
    </row>
    <row r="134" spans="1:7" ht="22.5">
      <c r="A134" s="62" t="s">
        <v>135</v>
      </c>
      <c r="B134" s="131" t="s">
        <v>152</v>
      </c>
      <c r="C134" s="35" t="s">
        <v>153</v>
      </c>
      <c r="D134" s="44">
        <v>1</v>
      </c>
      <c r="E134" s="36">
        <v>175</v>
      </c>
      <c r="F134" s="156"/>
      <c r="G134" s="105"/>
    </row>
    <row r="135" spans="1:9" ht="15">
      <c r="A135" s="60" t="s">
        <v>154</v>
      </c>
      <c r="B135" s="65" t="s">
        <v>155</v>
      </c>
      <c r="C135" s="38">
        <v>560039</v>
      </c>
      <c r="D135" s="38">
        <v>1</v>
      </c>
      <c r="E135" s="53">
        <v>45</v>
      </c>
      <c r="F135" s="155">
        <f>E135+E136</f>
        <v>181</v>
      </c>
      <c r="G135" s="106">
        <f>F135*1.15</f>
        <v>208.14999999999998</v>
      </c>
      <c r="H135" s="59">
        <v>10</v>
      </c>
      <c r="I135" s="98">
        <f>H135+G135</f>
        <v>218.14999999999998</v>
      </c>
    </row>
    <row r="136" spans="1:7" ht="30">
      <c r="A136" s="62" t="s">
        <v>154</v>
      </c>
      <c r="B136" s="118" t="s">
        <v>150</v>
      </c>
      <c r="C136" s="43" t="s">
        <v>151</v>
      </c>
      <c r="D136" s="44">
        <v>1</v>
      </c>
      <c r="E136" s="68">
        <v>136</v>
      </c>
      <c r="F136" s="156"/>
      <c r="G136" s="105"/>
    </row>
    <row r="137" spans="1:9" ht="22.5">
      <c r="A137" s="60" t="s">
        <v>156</v>
      </c>
      <c r="B137" s="132" t="s">
        <v>157</v>
      </c>
      <c r="C137" s="37" t="s">
        <v>158</v>
      </c>
      <c r="D137" s="38">
        <v>1</v>
      </c>
      <c r="E137" s="39">
        <v>435</v>
      </c>
      <c r="F137" s="155">
        <f>E137+E138+E139+E140+E141+E142+E143+E144+E145+E146</f>
        <v>1268</v>
      </c>
      <c r="G137" s="106">
        <f>F137*1.15</f>
        <v>1458.1999999999998</v>
      </c>
      <c r="H137" s="59">
        <v>10</v>
      </c>
      <c r="I137" s="98">
        <f>H137+G137</f>
        <v>1468.1999999999998</v>
      </c>
    </row>
    <row r="138" spans="1:7" ht="30">
      <c r="A138" s="67" t="s">
        <v>156</v>
      </c>
      <c r="B138" s="116" t="s">
        <v>27</v>
      </c>
      <c r="C138" s="40" t="s">
        <v>28</v>
      </c>
      <c r="D138" s="41">
        <v>1</v>
      </c>
      <c r="E138" s="42">
        <v>279</v>
      </c>
      <c r="F138" s="157"/>
      <c r="G138" s="107"/>
    </row>
    <row r="139" spans="1:7" ht="30">
      <c r="A139" s="67" t="s">
        <v>156</v>
      </c>
      <c r="B139" s="116" t="s">
        <v>159</v>
      </c>
      <c r="C139" s="40" t="s">
        <v>160</v>
      </c>
      <c r="D139" s="41">
        <v>1</v>
      </c>
      <c r="E139" s="42">
        <v>124</v>
      </c>
      <c r="F139" s="157"/>
      <c r="G139" s="107"/>
    </row>
    <row r="140" spans="1:7" ht="30">
      <c r="A140" s="67" t="s">
        <v>156</v>
      </c>
      <c r="B140" s="116" t="s">
        <v>161</v>
      </c>
      <c r="C140" s="40" t="s">
        <v>162</v>
      </c>
      <c r="D140" s="41">
        <v>1</v>
      </c>
      <c r="E140" s="42">
        <v>87</v>
      </c>
      <c r="F140" s="157"/>
      <c r="G140" s="107"/>
    </row>
    <row r="141" spans="1:7" ht="15">
      <c r="A141" s="67" t="s">
        <v>156</v>
      </c>
      <c r="B141" s="116"/>
      <c r="C141" s="40"/>
      <c r="D141" s="41"/>
      <c r="E141" s="42"/>
      <c r="F141" s="157"/>
      <c r="G141" s="107"/>
    </row>
    <row r="142" spans="1:7" ht="15">
      <c r="A142" s="67" t="s">
        <v>156</v>
      </c>
      <c r="B142" s="116"/>
      <c r="C142" s="40"/>
      <c r="D142" s="41"/>
      <c r="E142" s="42"/>
      <c r="F142" s="157"/>
      <c r="G142" s="107"/>
    </row>
    <row r="143" spans="1:7" ht="15">
      <c r="A143" s="67" t="s">
        <v>156</v>
      </c>
      <c r="B143" s="116"/>
      <c r="C143" s="40"/>
      <c r="D143" s="41"/>
      <c r="E143" s="42"/>
      <c r="F143" s="157"/>
      <c r="G143" s="107"/>
    </row>
    <row r="144" spans="1:7" ht="15">
      <c r="A144" s="67" t="s">
        <v>156</v>
      </c>
      <c r="B144" s="116" t="s">
        <v>80</v>
      </c>
      <c r="C144" s="40" t="s">
        <v>81</v>
      </c>
      <c r="D144" s="41"/>
      <c r="E144" s="42">
        <v>99</v>
      </c>
      <c r="F144" s="157"/>
      <c r="G144" s="107"/>
    </row>
    <row r="145" spans="1:7" ht="15">
      <c r="A145" s="67" t="s">
        <v>156</v>
      </c>
      <c r="B145" s="116" t="s">
        <v>163</v>
      </c>
      <c r="C145" s="40" t="s">
        <v>164</v>
      </c>
      <c r="D145" s="41">
        <v>1</v>
      </c>
      <c r="E145" s="42">
        <v>59</v>
      </c>
      <c r="F145" s="157"/>
      <c r="G145" s="107"/>
    </row>
    <row r="146" spans="1:7" ht="15">
      <c r="A146" s="62" t="s">
        <v>156</v>
      </c>
      <c r="B146" s="133" t="s">
        <v>165</v>
      </c>
      <c r="C146" s="13" t="s">
        <v>166</v>
      </c>
      <c r="D146" s="14">
        <v>1</v>
      </c>
      <c r="E146" s="15">
        <v>185</v>
      </c>
      <c r="F146" s="156"/>
      <c r="G146" s="105"/>
    </row>
    <row r="147" spans="1:9" ht="15">
      <c r="A147" s="60" t="s">
        <v>167</v>
      </c>
      <c r="B147" s="65" t="s">
        <v>168</v>
      </c>
      <c r="C147" s="38">
        <v>80001</v>
      </c>
      <c r="D147" s="38" t="s">
        <v>169</v>
      </c>
      <c r="E147" s="38">
        <v>291</v>
      </c>
      <c r="F147" s="155">
        <f>E147+E148+E149+E150+E151+E152</f>
        <v>390</v>
      </c>
      <c r="G147" s="106">
        <f>F147*1.15</f>
        <v>448.49999999999994</v>
      </c>
      <c r="H147" s="59">
        <v>10</v>
      </c>
      <c r="I147" s="98">
        <f>H147+G147</f>
        <v>458.49999999999994</v>
      </c>
    </row>
    <row r="148" spans="1:7" ht="15">
      <c r="A148" s="67" t="s">
        <v>167</v>
      </c>
      <c r="B148" s="76" t="s">
        <v>80</v>
      </c>
      <c r="C148" s="41">
        <v>560006</v>
      </c>
      <c r="D148" s="41" t="s">
        <v>170</v>
      </c>
      <c r="E148" s="41">
        <v>99</v>
      </c>
      <c r="F148" s="157"/>
      <c r="G148" s="107"/>
    </row>
    <row r="149" spans="1:7" ht="15">
      <c r="A149" s="67" t="s">
        <v>167</v>
      </c>
      <c r="B149" s="76"/>
      <c r="C149" s="41"/>
      <c r="D149" s="41"/>
      <c r="E149" s="41"/>
      <c r="F149" s="157"/>
      <c r="G149" s="107"/>
    </row>
    <row r="150" spans="1:7" ht="15">
      <c r="A150" s="67" t="s">
        <v>167</v>
      </c>
      <c r="B150" s="76"/>
      <c r="C150" s="41"/>
      <c r="D150" s="41"/>
      <c r="E150" s="41"/>
      <c r="F150" s="157"/>
      <c r="G150" s="107"/>
    </row>
    <row r="151" spans="1:7" ht="15">
      <c r="A151" s="67" t="s">
        <v>167</v>
      </c>
      <c r="B151" s="76"/>
      <c r="C151" s="41"/>
      <c r="D151" s="41"/>
      <c r="E151" s="41"/>
      <c r="F151" s="157"/>
      <c r="G151" s="107"/>
    </row>
    <row r="152" spans="1:7" ht="15">
      <c r="A152" s="62" t="s">
        <v>167</v>
      </c>
      <c r="B152" s="77"/>
      <c r="C152" s="44"/>
      <c r="D152" s="44"/>
      <c r="E152" s="44"/>
      <c r="F152" s="156"/>
      <c r="G152" s="105"/>
    </row>
    <row r="153" spans="1:9" ht="15">
      <c r="A153" s="60" t="s">
        <v>171</v>
      </c>
      <c r="B153" s="65" t="s">
        <v>95</v>
      </c>
      <c r="C153" s="38">
        <v>60017</v>
      </c>
      <c r="D153" s="38">
        <v>1</v>
      </c>
      <c r="E153" s="38">
        <v>257</v>
      </c>
      <c r="F153" s="155">
        <f>E153+E154+E155+E156</f>
        <v>400</v>
      </c>
      <c r="G153" s="106">
        <f>F153*1.15</f>
        <v>459.99999999999994</v>
      </c>
      <c r="H153" s="59">
        <v>10</v>
      </c>
      <c r="I153" s="98">
        <f>H153+G153</f>
        <v>469.99999999999994</v>
      </c>
    </row>
    <row r="154" spans="1:7" ht="15">
      <c r="A154" s="67" t="s">
        <v>171</v>
      </c>
      <c r="B154" s="76"/>
      <c r="C154" s="41"/>
      <c r="D154" s="41"/>
      <c r="E154" s="41"/>
      <c r="F154" s="157"/>
      <c r="G154" s="107"/>
    </row>
    <row r="155" spans="1:7" ht="15">
      <c r="A155" s="67" t="s">
        <v>171</v>
      </c>
      <c r="B155" s="76" t="s">
        <v>130</v>
      </c>
      <c r="C155" s="40" t="s">
        <v>131</v>
      </c>
      <c r="D155" s="41">
        <v>1</v>
      </c>
      <c r="E155" s="41">
        <v>49</v>
      </c>
      <c r="F155" s="157"/>
      <c r="G155" s="107"/>
    </row>
    <row r="156" spans="1:7" ht="15">
      <c r="A156" s="62" t="s">
        <v>171</v>
      </c>
      <c r="B156" s="77" t="s">
        <v>172</v>
      </c>
      <c r="C156" s="43" t="s">
        <v>59</v>
      </c>
      <c r="D156" s="44">
        <v>1</v>
      </c>
      <c r="E156" s="44">
        <v>94</v>
      </c>
      <c r="F156" s="156"/>
      <c r="G156" s="105"/>
    </row>
    <row r="157" spans="1:7" ht="15">
      <c r="A157" s="60" t="s">
        <v>173</v>
      </c>
      <c r="B157" s="78"/>
      <c r="C157" s="37"/>
      <c r="D157" s="38"/>
      <c r="E157" s="38"/>
      <c r="F157" s="155">
        <f>E157*D157+E158+E159+E160+E161</f>
        <v>0</v>
      </c>
      <c r="G157" s="106">
        <f>F157*1.15</f>
        <v>0</v>
      </c>
    </row>
    <row r="158" spans="1:7" ht="15">
      <c r="A158" s="67" t="s">
        <v>173</v>
      </c>
      <c r="B158" s="116"/>
      <c r="C158" s="40"/>
      <c r="D158" s="41"/>
      <c r="E158" s="41"/>
      <c r="F158" s="157"/>
      <c r="G158" s="107"/>
    </row>
    <row r="159" spans="1:7" ht="15">
      <c r="A159" s="67" t="s">
        <v>173</v>
      </c>
      <c r="B159" s="116"/>
      <c r="C159" s="40"/>
      <c r="D159" s="41"/>
      <c r="E159" s="40"/>
      <c r="F159" s="157"/>
      <c r="G159" s="107"/>
    </row>
    <row r="160" spans="1:7" ht="15">
      <c r="A160" s="67" t="s">
        <v>173</v>
      </c>
      <c r="B160" s="116"/>
      <c r="C160" s="40"/>
      <c r="D160" s="41"/>
      <c r="E160" s="41"/>
      <c r="F160" s="157"/>
      <c r="G160" s="107"/>
    </row>
    <row r="161" spans="1:7" ht="15">
      <c r="A161" s="62" t="s">
        <v>173</v>
      </c>
      <c r="B161" s="118"/>
      <c r="C161" s="43"/>
      <c r="D161" s="44"/>
      <c r="E161" s="44"/>
      <c r="F161" s="156"/>
      <c r="G161" s="105"/>
    </row>
    <row r="162" spans="1:9" ht="30">
      <c r="A162" s="60" t="s">
        <v>174</v>
      </c>
      <c r="B162" s="115" t="s">
        <v>175</v>
      </c>
      <c r="C162" s="37" t="s">
        <v>176</v>
      </c>
      <c r="D162" s="37">
        <v>1</v>
      </c>
      <c r="E162" s="53">
        <v>163</v>
      </c>
      <c r="F162" s="155">
        <f>E162+E163+E164+E165*D165</f>
        <v>244</v>
      </c>
      <c r="G162" s="106">
        <f>F162*1.15</f>
        <v>280.59999999999997</v>
      </c>
      <c r="H162" s="59">
        <v>10</v>
      </c>
      <c r="I162" s="98">
        <f>H162+G162</f>
        <v>290.59999999999997</v>
      </c>
    </row>
    <row r="163" spans="1:7" ht="30">
      <c r="A163" s="67" t="s">
        <v>174</v>
      </c>
      <c r="B163" s="116" t="s">
        <v>68</v>
      </c>
      <c r="C163" s="40" t="s">
        <v>69</v>
      </c>
      <c r="D163" s="41">
        <v>1</v>
      </c>
      <c r="E163" s="56">
        <v>41</v>
      </c>
      <c r="F163" s="157"/>
      <c r="G163" s="107"/>
    </row>
    <row r="164" spans="1:7" ht="15">
      <c r="A164" s="67" t="s">
        <v>174</v>
      </c>
      <c r="B164" s="116"/>
      <c r="C164" s="40"/>
      <c r="D164" s="41"/>
      <c r="E164" s="56"/>
      <c r="F164" s="157"/>
      <c r="G164" s="107"/>
    </row>
    <row r="165" spans="1:7" ht="15">
      <c r="A165" s="62" t="s">
        <v>174</v>
      </c>
      <c r="B165" s="118" t="s">
        <v>177</v>
      </c>
      <c r="C165" s="43" t="s">
        <v>178</v>
      </c>
      <c r="D165" s="44">
        <v>2</v>
      </c>
      <c r="E165" s="68">
        <v>20</v>
      </c>
      <c r="F165" s="156"/>
      <c r="G165" s="105"/>
    </row>
    <row r="166" spans="1:7" ht="15">
      <c r="A166" s="80" t="s">
        <v>179</v>
      </c>
      <c r="B166" s="115"/>
      <c r="C166" s="37"/>
      <c r="D166" s="38"/>
      <c r="E166" s="38"/>
      <c r="F166" s="155">
        <f>E166+E167+E168+E169</f>
        <v>0</v>
      </c>
      <c r="G166" s="106">
        <f>F166*1.15</f>
        <v>0</v>
      </c>
    </row>
    <row r="167" spans="1:7" ht="15">
      <c r="A167" s="81" t="s">
        <v>179</v>
      </c>
      <c r="B167" s="116"/>
      <c r="C167" s="40"/>
      <c r="D167" s="41"/>
      <c r="E167" s="41"/>
      <c r="F167" s="157"/>
      <c r="G167" s="107"/>
    </row>
    <row r="168" spans="1:7" ht="15">
      <c r="A168" s="81" t="s">
        <v>179</v>
      </c>
      <c r="B168" s="116"/>
      <c r="C168" s="40"/>
      <c r="D168" s="41"/>
      <c r="E168" s="41"/>
      <c r="F168" s="157"/>
      <c r="G168" s="107"/>
    </row>
    <row r="169" spans="1:7" ht="15">
      <c r="A169" s="82" t="s">
        <v>179</v>
      </c>
      <c r="B169" s="118"/>
      <c r="C169" s="43"/>
      <c r="D169" s="44"/>
      <c r="E169" s="44"/>
      <c r="F169" s="156"/>
      <c r="G169" s="105"/>
    </row>
    <row r="170" spans="1:9" ht="30">
      <c r="A170" s="60" t="s">
        <v>187</v>
      </c>
      <c r="B170" s="115" t="s">
        <v>188</v>
      </c>
      <c r="C170" s="37" t="s">
        <v>189</v>
      </c>
      <c r="D170" s="38">
        <v>1</v>
      </c>
      <c r="E170" s="53">
        <v>667</v>
      </c>
      <c r="F170" s="155">
        <f>E170+E171+E172+E173</f>
        <v>766</v>
      </c>
      <c r="G170" s="106">
        <f>F170*1.15</f>
        <v>880.9</v>
      </c>
      <c r="H170" s="59">
        <v>10</v>
      </c>
      <c r="I170" s="98">
        <f>H170+G170</f>
        <v>890.9</v>
      </c>
    </row>
    <row r="171" spans="1:7" ht="15">
      <c r="A171" s="67" t="s">
        <v>187</v>
      </c>
      <c r="B171" s="76"/>
      <c r="C171" s="40"/>
      <c r="D171" s="41"/>
      <c r="E171" s="56"/>
      <c r="F171" s="157"/>
      <c r="G171" s="107"/>
    </row>
    <row r="172" spans="1:7" ht="15">
      <c r="A172" s="67" t="s">
        <v>187</v>
      </c>
      <c r="B172" s="116"/>
      <c r="C172" s="40"/>
      <c r="D172" s="41"/>
      <c r="E172" s="56"/>
      <c r="F172" s="157"/>
      <c r="G172" s="107"/>
    </row>
    <row r="173" spans="1:7" ht="15">
      <c r="A173" s="62" t="s">
        <v>187</v>
      </c>
      <c r="B173" s="8" t="s">
        <v>80</v>
      </c>
      <c r="C173" s="100" t="s">
        <v>81</v>
      </c>
      <c r="D173" s="5">
        <v>1</v>
      </c>
      <c r="E173" s="68">
        <v>99</v>
      </c>
      <c r="F173" s="156"/>
      <c r="G173" s="105"/>
    </row>
    <row r="174" spans="1:9" ht="30">
      <c r="A174" s="60" t="s">
        <v>190</v>
      </c>
      <c r="B174" s="115" t="s">
        <v>191</v>
      </c>
      <c r="C174" s="37" t="s">
        <v>192</v>
      </c>
      <c r="D174" s="38">
        <v>1</v>
      </c>
      <c r="E174" s="53">
        <v>324</v>
      </c>
      <c r="F174" s="155">
        <f>E174+E175+E176</f>
        <v>451</v>
      </c>
      <c r="G174" s="106">
        <f>F174*1.15</f>
        <v>518.65</v>
      </c>
      <c r="H174" s="59">
        <v>10</v>
      </c>
      <c r="I174" s="98">
        <f>H174+G174</f>
        <v>528.65</v>
      </c>
    </row>
    <row r="175" spans="1:7" ht="15">
      <c r="A175" s="67" t="s">
        <v>190</v>
      </c>
      <c r="B175" s="116" t="s">
        <v>193</v>
      </c>
      <c r="C175" s="40" t="s">
        <v>194</v>
      </c>
      <c r="D175" s="41">
        <v>1</v>
      </c>
      <c r="E175" s="56">
        <v>55</v>
      </c>
      <c r="F175" s="157"/>
      <c r="G175" s="107"/>
    </row>
    <row r="176" spans="1:7" ht="30">
      <c r="A176" s="62" t="s">
        <v>190</v>
      </c>
      <c r="B176" s="118" t="s">
        <v>128</v>
      </c>
      <c r="C176" s="43" t="s">
        <v>129</v>
      </c>
      <c r="D176" s="44">
        <v>1</v>
      </c>
      <c r="E176" s="68">
        <v>72</v>
      </c>
      <c r="F176" s="156"/>
      <c r="G176" s="105"/>
    </row>
    <row r="177" spans="1:9" ht="15">
      <c r="A177" s="83" t="s">
        <v>196</v>
      </c>
      <c r="B177" s="134"/>
      <c r="C177" s="84"/>
      <c r="D177" s="84"/>
      <c r="E177" s="85"/>
      <c r="F177" s="155">
        <f>E177+E178</f>
        <v>0</v>
      </c>
      <c r="G177" s="106">
        <f>F177*1.15</f>
        <v>0</v>
      </c>
      <c r="I177" s="98">
        <f>H177+G177</f>
        <v>0</v>
      </c>
    </row>
    <row r="178" spans="1:7" ht="15">
      <c r="A178" s="86" t="s">
        <v>196</v>
      </c>
      <c r="B178" s="135"/>
      <c r="C178" s="87"/>
      <c r="D178" s="87"/>
      <c r="E178" s="88"/>
      <c r="F178" s="156"/>
      <c r="G178" s="105"/>
    </row>
    <row r="179" spans="1:9" ht="15">
      <c r="A179" s="60" t="s">
        <v>197</v>
      </c>
      <c r="B179" s="115" t="s">
        <v>198</v>
      </c>
      <c r="C179" s="37" t="s">
        <v>199</v>
      </c>
      <c r="D179" s="38">
        <v>1</v>
      </c>
      <c r="E179" s="53">
        <v>330</v>
      </c>
      <c r="F179" s="155">
        <f>E179+E180+E181</f>
        <v>416</v>
      </c>
      <c r="G179" s="106">
        <f>F179*1.15</f>
        <v>478.4</v>
      </c>
      <c r="H179" s="59">
        <v>10</v>
      </c>
      <c r="I179" s="98">
        <f>H179+G179</f>
        <v>488.4</v>
      </c>
    </row>
    <row r="180" spans="1:7" ht="15">
      <c r="A180" s="67" t="s">
        <v>197</v>
      </c>
      <c r="B180" s="116" t="s">
        <v>200</v>
      </c>
      <c r="C180" s="40" t="s">
        <v>201</v>
      </c>
      <c r="D180" s="41">
        <v>1</v>
      </c>
      <c r="E180" s="56">
        <v>86</v>
      </c>
      <c r="F180" s="157"/>
      <c r="G180" s="107"/>
    </row>
    <row r="181" spans="1:7" ht="15">
      <c r="A181" s="62" t="s">
        <v>197</v>
      </c>
      <c r="B181" s="118"/>
      <c r="C181" s="43"/>
      <c r="D181" s="44"/>
      <c r="E181" s="68"/>
      <c r="F181" s="156"/>
      <c r="G181" s="105"/>
    </row>
    <row r="182" spans="1:9" ht="15">
      <c r="A182" s="60" t="s">
        <v>180</v>
      </c>
      <c r="B182" s="115"/>
      <c r="C182" s="37"/>
      <c r="D182" s="38"/>
      <c r="E182" s="53"/>
      <c r="F182" s="155">
        <f>E182+E183+E184+E185+E186+E187+E188+E189+E190*D190+E191*D191+E192*D192+E193+E194*D194+E195+E196*D196+E197*D197+E198*D198+E199</f>
        <v>4081</v>
      </c>
      <c r="G182" s="106">
        <f>F182*1.13</f>
        <v>4611.53</v>
      </c>
      <c r="H182" s="59">
        <v>10</v>
      </c>
      <c r="I182" s="98">
        <f>H182+G182-500</f>
        <v>4121.53</v>
      </c>
    </row>
    <row r="183" spans="1:7" ht="15">
      <c r="A183" s="67" t="s">
        <v>180</v>
      </c>
      <c r="B183" s="116" t="s">
        <v>202</v>
      </c>
      <c r="C183" s="40" t="s">
        <v>203</v>
      </c>
      <c r="D183" s="41" t="s">
        <v>204</v>
      </c>
      <c r="E183" s="89">
        <v>1683</v>
      </c>
      <c r="F183" s="157"/>
      <c r="G183" s="107"/>
    </row>
    <row r="184" spans="1:7" ht="15">
      <c r="A184" s="67" t="s">
        <v>180</v>
      </c>
      <c r="B184" s="116" t="s">
        <v>205</v>
      </c>
      <c r="C184" s="40" t="s">
        <v>206</v>
      </c>
      <c r="D184" s="41">
        <v>1</v>
      </c>
      <c r="E184" s="56">
        <v>9</v>
      </c>
      <c r="F184" s="157"/>
      <c r="G184" s="107"/>
    </row>
    <row r="185" spans="1:7" ht="15">
      <c r="A185" s="67" t="s">
        <v>180</v>
      </c>
      <c r="B185" s="116" t="s">
        <v>183</v>
      </c>
      <c r="C185" s="40" t="s">
        <v>184</v>
      </c>
      <c r="D185" s="41">
        <v>1</v>
      </c>
      <c r="E185" s="56">
        <v>4</v>
      </c>
      <c r="F185" s="157"/>
      <c r="G185" s="107"/>
    </row>
    <row r="186" spans="1:7" ht="15">
      <c r="A186" s="67" t="s">
        <v>180</v>
      </c>
      <c r="B186" s="116"/>
      <c r="C186" s="40"/>
      <c r="D186" s="41"/>
      <c r="E186" s="56"/>
      <c r="F186" s="157"/>
      <c r="G186" s="107"/>
    </row>
    <row r="187" spans="1:7" ht="30">
      <c r="A187" s="67" t="s">
        <v>180</v>
      </c>
      <c r="B187" s="116" t="s">
        <v>207</v>
      </c>
      <c r="C187" s="40" t="s">
        <v>208</v>
      </c>
      <c r="D187" s="41">
        <v>1</v>
      </c>
      <c r="E187" s="56">
        <v>17</v>
      </c>
      <c r="F187" s="157"/>
      <c r="G187" s="107"/>
    </row>
    <row r="188" spans="1:7" ht="15">
      <c r="A188" s="67" t="s">
        <v>180</v>
      </c>
      <c r="B188" s="116" t="s">
        <v>209</v>
      </c>
      <c r="C188" s="40" t="s">
        <v>210</v>
      </c>
      <c r="D188" s="41">
        <v>1</v>
      </c>
      <c r="E188" s="56">
        <v>810</v>
      </c>
      <c r="F188" s="157"/>
      <c r="G188" s="107"/>
    </row>
    <row r="189" spans="1:7" ht="15">
      <c r="A189" s="67" t="s">
        <v>180</v>
      </c>
      <c r="B189" s="116" t="s">
        <v>211</v>
      </c>
      <c r="C189" s="40" t="s">
        <v>212</v>
      </c>
      <c r="D189" s="41">
        <v>1</v>
      </c>
      <c r="E189" s="56">
        <v>28</v>
      </c>
      <c r="F189" s="157"/>
      <c r="G189" s="107"/>
    </row>
    <row r="190" spans="1:7" ht="15">
      <c r="A190" s="67" t="s">
        <v>180</v>
      </c>
      <c r="B190" s="116"/>
      <c r="C190" s="40"/>
      <c r="D190" s="41"/>
      <c r="E190" s="56"/>
      <c r="F190" s="157"/>
      <c r="G190" s="107"/>
    </row>
    <row r="191" spans="1:7" ht="30">
      <c r="A191" s="67" t="s">
        <v>180</v>
      </c>
      <c r="B191" s="116" t="s">
        <v>213</v>
      </c>
      <c r="C191" s="40" t="s">
        <v>214</v>
      </c>
      <c r="D191" s="41">
        <v>2</v>
      </c>
      <c r="E191" s="56">
        <v>5</v>
      </c>
      <c r="F191" s="157"/>
      <c r="G191" s="107"/>
    </row>
    <row r="192" spans="1:7" ht="30">
      <c r="A192" s="67" t="s">
        <v>180</v>
      </c>
      <c r="B192" s="116" t="s">
        <v>215</v>
      </c>
      <c r="C192" s="40" t="s">
        <v>216</v>
      </c>
      <c r="D192" s="41">
        <v>40</v>
      </c>
      <c r="E192" s="56">
        <v>3</v>
      </c>
      <c r="F192" s="157"/>
      <c r="G192" s="107"/>
    </row>
    <row r="193" spans="1:7" ht="15">
      <c r="A193" s="67" t="s">
        <v>180</v>
      </c>
      <c r="B193" s="116"/>
      <c r="C193" s="40"/>
      <c r="D193" s="41"/>
      <c r="E193" s="89"/>
      <c r="F193" s="157"/>
      <c r="G193" s="107"/>
    </row>
    <row r="194" spans="1:7" ht="30">
      <c r="A194" s="67" t="s">
        <v>180</v>
      </c>
      <c r="B194" s="116" t="s">
        <v>181</v>
      </c>
      <c r="C194" s="40" t="s">
        <v>182</v>
      </c>
      <c r="D194" s="41">
        <v>2</v>
      </c>
      <c r="E194" s="56">
        <v>690</v>
      </c>
      <c r="F194" s="157"/>
      <c r="G194" s="107"/>
    </row>
    <row r="195" spans="1:7" ht="15">
      <c r="A195" s="67" t="s">
        <v>180</v>
      </c>
      <c r="B195" s="116" t="s">
        <v>183</v>
      </c>
      <c r="C195" s="40" t="s">
        <v>184</v>
      </c>
      <c r="D195" s="41">
        <v>1</v>
      </c>
      <c r="E195" s="56">
        <v>4</v>
      </c>
      <c r="F195" s="157"/>
      <c r="G195" s="107"/>
    </row>
    <row r="196" spans="1:7" ht="15">
      <c r="A196" s="67" t="s">
        <v>180</v>
      </c>
      <c r="B196" s="116"/>
      <c r="C196" s="40"/>
      <c r="D196" s="41"/>
      <c r="E196" s="56"/>
      <c r="F196" s="157"/>
      <c r="G196" s="107"/>
    </row>
    <row r="197" spans="1:7" ht="30">
      <c r="A197" s="67" t="s">
        <v>180</v>
      </c>
      <c r="B197" s="116" t="s">
        <v>185</v>
      </c>
      <c r="C197" s="40" t="s">
        <v>186</v>
      </c>
      <c r="D197" s="41">
        <v>4</v>
      </c>
      <c r="E197" s="56">
        <v>4</v>
      </c>
      <c r="F197" s="157"/>
      <c r="G197" s="107"/>
    </row>
    <row r="198" spans="1:7" ht="15">
      <c r="A198" s="67" t="s">
        <v>180</v>
      </c>
      <c r="B198" s="116"/>
      <c r="C198" s="40"/>
      <c r="D198" s="41"/>
      <c r="E198" s="56"/>
      <c r="F198" s="157"/>
      <c r="G198" s="107"/>
    </row>
    <row r="199" spans="1:7" ht="15">
      <c r="A199" s="67" t="s">
        <v>180</v>
      </c>
      <c r="B199" s="116"/>
      <c r="C199" s="40"/>
      <c r="D199" s="41"/>
      <c r="E199" s="56"/>
      <c r="F199" s="157"/>
      <c r="G199" s="107"/>
    </row>
    <row r="200" spans="1:9" ht="15">
      <c r="A200" s="90" t="s">
        <v>217</v>
      </c>
      <c r="B200" s="136" t="s">
        <v>218</v>
      </c>
      <c r="C200" s="45" t="s">
        <v>219</v>
      </c>
      <c r="D200" s="91">
        <v>1</v>
      </c>
      <c r="E200" s="46">
        <v>231</v>
      </c>
      <c r="F200" s="159">
        <f>E200+E201+E202</f>
        <v>377</v>
      </c>
      <c r="G200" s="108">
        <f>F200*1.15</f>
        <v>433.54999999999995</v>
      </c>
      <c r="H200" s="59">
        <v>10</v>
      </c>
      <c r="I200" s="98">
        <f>H200+G200</f>
        <v>443.54999999999995</v>
      </c>
    </row>
    <row r="201" spans="1:7" ht="15">
      <c r="A201" s="92" t="s">
        <v>217</v>
      </c>
      <c r="B201" s="137" t="s">
        <v>148</v>
      </c>
      <c r="C201" s="47" t="s">
        <v>149</v>
      </c>
      <c r="D201" s="93">
        <v>1</v>
      </c>
      <c r="E201" s="48">
        <v>104</v>
      </c>
      <c r="F201" s="157"/>
      <c r="G201" s="109"/>
    </row>
    <row r="202" spans="1:7" ht="15">
      <c r="A202" s="92" t="s">
        <v>217</v>
      </c>
      <c r="B202" s="137" t="s">
        <v>11</v>
      </c>
      <c r="C202" s="47" t="s">
        <v>12</v>
      </c>
      <c r="D202" s="93">
        <v>1</v>
      </c>
      <c r="E202" s="48">
        <v>42</v>
      </c>
      <c r="F202" s="157"/>
      <c r="G202" s="109"/>
    </row>
    <row r="203" spans="1:9" ht="15">
      <c r="A203" s="94" t="s">
        <v>220</v>
      </c>
      <c r="B203" s="138" t="s">
        <v>221</v>
      </c>
      <c r="C203" s="49" t="s">
        <v>222</v>
      </c>
      <c r="D203" s="95">
        <v>1</v>
      </c>
      <c r="E203" s="95">
        <v>247</v>
      </c>
      <c r="F203" s="160">
        <f>E203</f>
        <v>247</v>
      </c>
      <c r="G203" s="110">
        <f>F203*1.15</f>
        <v>284.04999999999995</v>
      </c>
      <c r="H203" s="59">
        <v>10</v>
      </c>
      <c r="I203" s="98">
        <f>H203+G203</f>
        <v>294.04999999999995</v>
      </c>
    </row>
    <row r="204" spans="1:10" ht="15">
      <c r="A204" s="60" t="s">
        <v>195</v>
      </c>
      <c r="B204" s="165" t="s">
        <v>223</v>
      </c>
      <c r="C204" s="37" t="s">
        <v>224</v>
      </c>
      <c r="D204" s="38">
        <v>4</v>
      </c>
      <c r="E204" s="53">
        <v>60</v>
      </c>
      <c r="F204" s="155">
        <f>D204*E204+E205</f>
        <v>240</v>
      </c>
      <c r="G204" s="106">
        <f>F204*1.15</f>
        <v>276</v>
      </c>
      <c r="H204" s="59">
        <v>10</v>
      </c>
      <c r="I204" s="98">
        <f>H204+G204</f>
        <v>286</v>
      </c>
      <c r="J204" s="163" t="s">
        <v>237</v>
      </c>
    </row>
    <row r="205" spans="1:7" ht="15">
      <c r="A205" s="62" t="s">
        <v>195</v>
      </c>
      <c r="B205" s="118"/>
      <c r="C205" s="43"/>
      <c r="D205" s="44"/>
      <c r="E205" s="44"/>
      <c r="F205" s="156"/>
      <c r="G205" s="105"/>
    </row>
    <row r="206" spans="1:9" ht="30">
      <c r="A206" s="60" t="s">
        <v>225</v>
      </c>
      <c r="B206" s="115" t="s">
        <v>45</v>
      </c>
      <c r="C206" s="37" t="s">
        <v>46</v>
      </c>
      <c r="D206" s="38">
        <v>1</v>
      </c>
      <c r="E206" s="53">
        <v>273</v>
      </c>
      <c r="F206" s="155">
        <f>E206+E207+E208+E209+E210*D210+E211+E212</f>
        <v>790</v>
      </c>
      <c r="G206" s="106">
        <f>F206*1.15</f>
        <v>908.4999999999999</v>
      </c>
      <c r="H206" s="59">
        <v>10</v>
      </c>
      <c r="I206" s="98">
        <f>H206+G206</f>
        <v>918.4999999999999</v>
      </c>
    </row>
    <row r="207" spans="1:7" ht="15">
      <c r="A207" s="67" t="s">
        <v>225</v>
      </c>
      <c r="B207" s="116" t="s">
        <v>226</v>
      </c>
      <c r="C207" s="40" t="s">
        <v>227</v>
      </c>
      <c r="D207" s="41">
        <v>1</v>
      </c>
      <c r="E207" s="56">
        <v>81</v>
      </c>
      <c r="F207" s="157"/>
      <c r="G207" s="107"/>
    </row>
    <row r="208" spans="1:7" ht="15">
      <c r="A208" s="67" t="s">
        <v>225</v>
      </c>
      <c r="B208" s="116" t="s">
        <v>228</v>
      </c>
      <c r="C208" s="40" t="s">
        <v>229</v>
      </c>
      <c r="D208" s="41">
        <v>1</v>
      </c>
      <c r="E208" s="56">
        <v>411</v>
      </c>
      <c r="F208" s="157"/>
      <c r="G208" s="107"/>
    </row>
    <row r="209" spans="1:7" ht="15">
      <c r="A209" s="67" t="s">
        <v>225</v>
      </c>
      <c r="B209" s="116" t="s">
        <v>60</v>
      </c>
      <c r="C209" s="40" t="s">
        <v>61</v>
      </c>
      <c r="D209" s="41">
        <v>1</v>
      </c>
      <c r="E209" s="56">
        <v>25</v>
      </c>
      <c r="F209" s="157"/>
      <c r="G209" s="107"/>
    </row>
    <row r="210" spans="1:7" ht="15">
      <c r="A210" s="67" t="s">
        <v>225</v>
      </c>
      <c r="B210" s="116"/>
      <c r="C210" s="40"/>
      <c r="D210" s="41"/>
      <c r="E210" s="56"/>
      <c r="F210" s="157"/>
      <c r="G210" s="107"/>
    </row>
    <row r="211" spans="1:7" ht="15">
      <c r="A211" s="67" t="s">
        <v>225</v>
      </c>
      <c r="B211" s="116"/>
      <c r="C211" s="40"/>
      <c r="D211" s="41"/>
      <c r="E211" s="56"/>
      <c r="F211" s="157"/>
      <c r="G211" s="107"/>
    </row>
    <row r="212" spans="1:7" ht="15">
      <c r="A212" s="62" t="s">
        <v>225</v>
      </c>
      <c r="B212" s="118"/>
      <c r="C212" s="43"/>
      <c r="D212" s="44"/>
      <c r="E212" s="68"/>
      <c r="F212" s="156"/>
      <c r="G212" s="105"/>
    </row>
  </sheetData>
  <sheetProtection/>
  <autoFilter ref="A1:J212"/>
  <hyperlinks>
    <hyperlink ref="A93" r:id="rId1" display="М@рин@"/>
    <hyperlink ref="A94:A98" r:id="rId2" display="М@рин@"/>
    <hyperlink ref="A99" r:id="rId3" display="М@рин@"/>
    <hyperlink ref="A100" r:id="rId4" display="М@рин@"/>
  </hyperlinks>
  <printOptions/>
  <pageMargins left="0.7086614173228347" right="0.7086614173228347" top="0.7480314960629921" bottom="0.7480314960629921" header="0.31496062992125984" footer="0.31496062992125984"/>
  <pageSetup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 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 Oleg</dc:creator>
  <cp:keywords/>
  <dc:description/>
  <cp:lastModifiedBy>Admin</cp:lastModifiedBy>
  <cp:lastPrinted>2011-06-08T10:59:28Z</cp:lastPrinted>
  <dcterms:created xsi:type="dcterms:W3CDTF">2009-12-19T23:05:34Z</dcterms:created>
  <dcterms:modified xsi:type="dcterms:W3CDTF">2011-06-08T18:00:41Z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