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>
    <definedName name="_xlnm._FilterDatabase" localSheetId="0" hidden="1">'Лист1'!$A$2:$M$40</definedName>
  </definedNames>
  <calcPr fullCalcOnLoad="1"/>
</workbook>
</file>

<file path=xl/sharedStrings.xml><?xml version="1.0" encoding="utf-8"?>
<sst xmlns="http://schemas.openxmlformats.org/spreadsheetml/2006/main" count="148" uniqueCount="102">
  <si>
    <t>AZFR00415-35x50</t>
  </si>
  <si>
    <t>TORSSHB05703-40x50</t>
  </si>
  <si>
    <t>рама-нейтральная, картина-достопермичательность</t>
  </si>
  <si>
    <t>по цвету рамы: черный</t>
  </si>
  <si>
    <t>состариная  позолота</t>
  </si>
  <si>
    <t>GRFFTR03061-30x95</t>
  </si>
  <si>
    <t>INTINT05152-40x50</t>
  </si>
  <si>
    <t>Артикул</t>
  </si>
  <si>
    <t>RUSSya</t>
  </si>
  <si>
    <t>орех, вишня</t>
  </si>
  <si>
    <t>темно-коричневый</t>
  </si>
  <si>
    <t>Бебешка</t>
  </si>
  <si>
    <t>TORSSHB05306-40x50</t>
  </si>
  <si>
    <t>рама-нейтральная, картина с достопремичательностями</t>
  </si>
  <si>
    <t>состареная позолота</t>
  </si>
  <si>
    <t>verta-m</t>
  </si>
  <si>
    <t>золото</t>
  </si>
  <si>
    <t>Желаемый цвет рамы</t>
  </si>
  <si>
    <t>INSSH01347-33x70</t>
  </si>
  <si>
    <t>Ylik</t>
  </si>
  <si>
    <t>KLFR00438-25x35</t>
  </si>
  <si>
    <t>ledenlik</t>
  </si>
  <si>
    <t>TORSSHB05697-40x50</t>
  </si>
  <si>
    <t>MariSoloma</t>
  </si>
  <si>
    <t>TORSSHB05284-40x50</t>
  </si>
  <si>
    <t>Одесса-мама</t>
  </si>
  <si>
    <t>INTINT05151-40x50</t>
  </si>
  <si>
    <t>SIMSSH03705-50x100</t>
  </si>
  <si>
    <t>AZFR00597-50x70</t>
  </si>
  <si>
    <t>zopuh1982</t>
  </si>
  <si>
    <t>ASPGLSSH01134-33x70</t>
  </si>
  <si>
    <t>TORSSH04041-40x50</t>
  </si>
  <si>
    <t>черный</t>
  </si>
  <si>
    <t>nadin75</t>
  </si>
  <si>
    <t>ZKLZRK05400-69x99</t>
  </si>
  <si>
    <t>Fiori</t>
  </si>
  <si>
    <t xml:space="preserve">золотисто-коричневый </t>
  </si>
  <si>
    <t>красное дерево</t>
  </si>
  <si>
    <t>yulka33</t>
  </si>
  <si>
    <t>TORSSHB05706-40x50</t>
  </si>
  <si>
    <t>TORSSHB05696-40x50</t>
  </si>
  <si>
    <t>INTINT05155-20x50</t>
  </si>
  <si>
    <t>нет</t>
  </si>
  <si>
    <t>SIMSSH03418-33x70</t>
  </si>
  <si>
    <t>темно коричневый</t>
  </si>
  <si>
    <t>НЕТ</t>
  </si>
  <si>
    <t>VERSSHB04948-56x71</t>
  </si>
  <si>
    <t>ASPGLSSH01079-50x100</t>
  </si>
  <si>
    <t>Mila_67</t>
  </si>
  <si>
    <t>TORSSHB05283-40x50</t>
  </si>
  <si>
    <t>maku</t>
  </si>
  <si>
    <t>VENSSH00918-39x48</t>
  </si>
  <si>
    <t>рама-ейтральная, картина-достопермичательность</t>
  </si>
  <si>
    <t>Цена 2</t>
  </si>
  <si>
    <t>состаренная позолота</t>
  </si>
  <si>
    <t>светлое дерево</t>
  </si>
  <si>
    <t>Элиот</t>
  </si>
  <si>
    <t>светло-коричневый</t>
  </si>
  <si>
    <t>RUSsya</t>
  </si>
  <si>
    <t>TORSSH04034-40x50</t>
  </si>
  <si>
    <t>VENSSH00919-39x48</t>
  </si>
  <si>
    <t>золотистый</t>
  </si>
  <si>
    <t>ник</t>
  </si>
  <si>
    <t>matilda.nn</t>
  </si>
  <si>
    <t>золотисто-коричневый</t>
  </si>
  <si>
    <t>ASPGLSSH01248-33x70</t>
  </si>
  <si>
    <t>золотистая</t>
  </si>
  <si>
    <t>Замена по цвету рамы или по самой картине</t>
  </si>
  <si>
    <t>темное дерево</t>
  </si>
  <si>
    <t>черный с золотом</t>
  </si>
  <si>
    <t>KTKRAL05177-40x50</t>
  </si>
  <si>
    <t>SIMSSH03383-33x70</t>
  </si>
  <si>
    <t>золотистый(как на сайте)</t>
  </si>
  <si>
    <t>ЮляН-Н</t>
  </si>
  <si>
    <t>AZFR00414-35x50</t>
  </si>
  <si>
    <t>Millyoki</t>
  </si>
  <si>
    <t>TORSSH04145-40x50</t>
  </si>
  <si>
    <t>цвет рамы желательно нейтральный, по замене самой картины - городские пейзажи, желательно с видом достопремичательнотей</t>
  </si>
  <si>
    <t>Olga555.ru</t>
  </si>
  <si>
    <t>ruru</t>
  </si>
  <si>
    <t>KLCHSSH03623-22x22</t>
  </si>
  <si>
    <t>INBBR01610-40x60</t>
  </si>
  <si>
    <t>INFR00526-50x70</t>
  </si>
  <si>
    <t>INFR00636-35x50</t>
  </si>
  <si>
    <t>PLAPL02332-60x80</t>
  </si>
  <si>
    <t>SIMSSH03380-33x70</t>
  </si>
  <si>
    <t>К оплате</t>
  </si>
  <si>
    <t>оплачено</t>
  </si>
  <si>
    <t>светлое дерево с серебрянной полосой</t>
  </si>
  <si>
    <t>темное дерево с серебрянной полосой</t>
  </si>
  <si>
    <t>постоплата</t>
  </si>
  <si>
    <t>оргсбор</t>
  </si>
  <si>
    <t>четверть</t>
  </si>
  <si>
    <t>превышение</t>
  </si>
  <si>
    <t>коэф-т трансп</t>
  </si>
  <si>
    <t>транспортные</t>
  </si>
  <si>
    <t>итого к оплате на раздаче</t>
  </si>
  <si>
    <t>самовывоз</t>
  </si>
  <si>
    <t>оплата за цр</t>
  </si>
  <si>
    <t>змей</t>
  </si>
  <si>
    <t>мартиника</t>
  </si>
  <si>
    <t>если будете забирать через ЦР, то прибавляйте к сумме 10 рублей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</si>
</sst>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"/>
    <numFmt numFmtId="171" formatCode="0.000"/>
  </numFmts>
  <fonts count="13"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4"/>
      <color indexed="12"/>
      <name val="Arial"/>
      <family val="2"/>
    </font>
    <font>
      <sz val="14"/>
      <name val="Arial"/>
      <family val="2"/>
    </font>
    <font>
      <sz val="14"/>
      <name val="Arial Cyr"/>
      <family val="0"/>
    </font>
    <font>
      <sz val="8"/>
      <name val="Tahoma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2" borderId="1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vertical="center"/>
    </xf>
    <xf numFmtId="1" fontId="0" fillId="0" borderId="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1" fontId="0" fillId="0" borderId="1" xfId="0" applyNumberFormat="1" applyFont="1" applyFill="1" applyBorder="1" applyAlignment="1">
      <alignment wrapText="1"/>
    </xf>
    <xf numFmtId="0" fontId="12" fillId="3" borderId="1" xfId="0" applyNumberFormat="1" applyFont="1" applyFill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2" xfId="15" applyFont="1" applyFill="1" applyBorder="1" applyAlignment="1">
      <alignment/>
    </xf>
    <xf numFmtId="1" fontId="9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2" fillId="3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1">
      <pane ySplit="2" topLeftCell="BM3" activePane="bottomLeft" state="frozen"/>
      <selection pane="topLeft" activeCell="A1" sqref="A1"/>
      <selection pane="bottomLeft" activeCell="L47" sqref="L47"/>
    </sheetView>
  </sheetViews>
  <sheetFormatPr defaultColWidth="17.140625" defaultRowHeight="12.75" customHeight="1"/>
  <cols>
    <col min="1" max="1" width="18.00390625" style="0" customWidth="1"/>
    <col min="2" max="2" width="26.57421875" style="0" customWidth="1"/>
    <col min="3" max="8" width="9.8515625" style="0" customWidth="1"/>
    <col min="9" max="9" width="13.140625" style="0" customWidth="1"/>
    <col min="10" max="11" width="46.28125" style="0" hidden="1" customWidth="1"/>
    <col min="12" max="12" width="17.421875" style="0" customWidth="1"/>
  </cols>
  <sheetData>
    <row r="1" spans="1:19" s="5" customFormat="1" ht="18">
      <c r="A1" s="16"/>
      <c r="B1" s="17"/>
      <c r="C1" s="18"/>
      <c r="D1" s="18"/>
      <c r="E1" s="18"/>
      <c r="F1" s="18"/>
      <c r="G1" s="18"/>
      <c r="H1" s="18"/>
      <c r="I1" s="18"/>
      <c r="J1" s="19"/>
      <c r="K1" s="20"/>
      <c r="L1" s="2"/>
      <c r="M1" s="3"/>
      <c r="N1" s="4"/>
      <c r="O1" s="4"/>
      <c r="P1" s="4"/>
      <c r="Q1" s="4"/>
      <c r="R1" s="4"/>
      <c r="S1" s="4"/>
    </row>
    <row r="2" spans="1:13" ht="38.25">
      <c r="A2" s="1" t="s">
        <v>62</v>
      </c>
      <c r="B2" s="1" t="s">
        <v>7</v>
      </c>
      <c r="C2" s="1" t="s">
        <v>53</v>
      </c>
      <c r="D2" s="1" t="s">
        <v>86</v>
      </c>
      <c r="E2" s="1" t="s">
        <v>87</v>
      </c>
      <c r="F2" s="1" t="s">
        <v>90</v>
      </c>
      <c r="G2" s="1" t="s">
        <v>95</v>
      </c>
      <c r="H2" s="1" t="s">
        <v>98</v>
      </c>
      <c r="I2" s="1" t="s">
        <v>96</v>
      </c>
      <c r="J2" s="1" t="s">
        <v>17</v>
      </c>
      <c r="K2" s="1" t="s">
        <v>67</v>
      </c>
      <c r="L2" s="13"/>
      <c r="M2" s="13"/>
    </row>
    <row r="3" spans="1:13" ht="15.75">
      <c r="A3" s="6" t="s">
        <v>35</v>
      </c>
      <c r="B3" s="6" t="s">
        <v>74</v>
      </c>
      <c r="C3" s="6">
        <v>381</v>
      </c>
      <c r="D3" s="11">
        <f>C3*1.11</f>
        <v>422.91</v>
      </c>
      <c r="E3" s="6"/>
      <c r="F3" s="6"/>
      <c r="G3" s="9">
        <f>C3*0.07607</f>
        <v>28.98267</v>
      </c>
      <c r="H3" s="9"/>
      <c r="I3" s="12"/>
      <c r="J3" s="6" t="s">
        <v>57</v>
      </c>
      <c r="K3" s="6" t="s">
        <v>36</v>
      </c>
      <c r="L3" s="13"/>
      <c r="M3" s="21"/>
    </row>
    <row r="4" spans="1:13" ht="15.75">
      <c r="A4" s="6" t="s">
        <v>35</v>
      </c>
      <c r="B4" s="6" t="s">
        <v>74</v>
      </c>
      <c r="C4" s="6">
        <v>381</v>
      </c>
      <c r="D4" s="11">
        <f aca="true" t="shared" si="0" ref="D4:D39">C4*1.11</f>
        <v>422.91</v>
      </c>
      <c r="E4" s="6"/>
      <c r="F4" s="6"/>
      <c r="G4" s="9">
        <f aca="true" t="shared" si="1" ref="G4:G39">C4*0.07607</f>
        <v>28.98267</v>
      </c>
      <c r="H4" s="9"/>
      <c r="I4" s="12"/>
      <c r="J4" s="6" t="s">
        <v>57</v>
      </c>
      <c r="K4" s="6" t="s">
        <v>64</v>
      </c>
      <c r="L4" s="13"/>
      <c r="M4" s="21"/>
    </row>
    <row r="5" spans="1:13" ht="15.75">
      <c r="A5" s="6" t="s">
        <v>35</v>
      </c>
      <c r="B5" s="6" t="s">
        <v>0</v>
      </c>
      <c r="C5" s="6">
        <v>381</v>
      </c>
      <c r="D5" s="11">
        <f t="shared" si="0"/>
        <v>422.91</v>
      </c>
      <c r="E5" s="6">
        <v>1269</v>
      </c>
      <c r="F5" s="6"/>
      <c r="G5" s="9">
        <f t="shared" si="1"/>
        <v>28.98267</v>
      </c>
      <c r="H5" s="9"/>
      <c r="I5" s="12">
        <v>87</v>
      </c>
      <c r="J5" s="6" t="s">
        <v>37</v>
      </c>
      <c r="K5" s="6" t="s">
        <v>10</v>
      </c>
      <c r="L5" s="13"/>
      <c r="M5" s="21"/>
    </row>
    <row r="6" spans="1:13" ht="15.75">
      <c r="A6" s="6" t="s">
        <v>21</v>
      </c>
      <c r="B6" s="6" t="s">
        <v>28</v>
      </c>
      <c r="C6" s="6">
        <v>577</v>
      </c>
      <c r="D6" s="11">
        <f t="shared" si="0"/>
        <v>640.47</v>
      </c>
      <c r="E6" s="6">
        <v>640</v>
      </c>
      <c r="F6" s="6"/>
      <c r="G6" s="9">
        <f t="shared" si="1"/>
        <v>43.89239</v>
      </c>
      <c r="H6" s="9">
        <v>0</v>
      </c>
      <c r="I6" s="12">
        <v>44</v>
      </c>
      <c r="J6" s="7" t="s">
        <v>10</v>
      </c>
      <c r="K6" s="7"/>
      <c r="L6" s="13" t="s">
        <v>97</v>
      </c>
      <c r="M6" s="21"/>
    </row>
    <row r="7" spans="1:13" ht="15.75">
      <c r="A7" s="6" t="s">
        <v>50</v>
      </c>
      <c r="B7" s="6" t="s">
        <v>47</v>
      </c>
      <c r="C7" s="6">
        <v>770</v>
      </c>
      <c r="D7" s="11">
        <f t="shared" si="0"/>
        <v>854.7</v>
      </c>
      <c r="E7" s="6">
        <v>855</v>
      </c>
      <c r="F7" s="6"/>
      <c r="G7" s="9">
        <f t="shared" si="1"/>
        <v>58.5739</v>
      </c>
      <c r="H7" s="9">
        <v>0</v>
      </c>
      <c r="I7" s="12">
        <v>59</v>
      </c>
      <c r="J7" s="6" t="s">
        <v>54</v>
      </c>
      <c r="K7" s="6"/>
      <c r="L7" s="13" t="s">
        <v>97</v>
      </c>
      <c r="M7" s="21"/>
    </row>
    <row r="8" spans="1:13" ht="63.75">
      <c r="A8" s="6" t="s">
        <v>23</v>
      </c>
      <c r="B8" s="7" t="s">
        <v>46</v>
      </c>
      <c r="C8" s="6">
        <v>598</v>
      </c>
      <c r="D8" s="11">
        <f t="shared" si="0"/>
        <v>663.7800000000001</v>
      </c>
      <c r="E8" s="6">
        <v>650</v>
      </c>
      <c r="F8" s="6">
        <v>14</v>
      </c>
      <c r="G8" s="9">
        <f t="shared" si="1"/>
        <v>45.48986</v>
      </c>
      <c r="H8" s="9"/>
      <c r="I8" s="12">
        <v>59</v>
      </c>
      <c r="J8" s="6" t="s">
        <v>9</v>
      </c>
      <c r="K8" s="7"/>
      <c r="L8" s="13"/>
      <c r="M8" s="15" t="s">
        <v>101</v>
      </c>
    </row>
    <row r="9" spans="1:13" s="14" customFormat="1" ht="30" customHeight="1">
      <c r="A9" s="6" t="s">
        <v>63</v>
      </c>
      <c r="B9" s="6" t="s">
        <v>39</v>
      </c>
      <c r="C9" s="6">
        <v>180</v>
      </c>
      <c r="D9" s="11">
        <f t="shared" si="0"/>
        <v>199.8</v>
      </c>
      <c r="E9" s="6"/>
      <c r="F9" s="6"/>
      <c r="G9" s="9">
        <f t="shared" si="1"/>
        <v>13.6926</v>
      </c>
      <c r="H9" s="9"/>
      <c r="I9" s="12"/>
      <c r="J9" s="6" t="s">
        <v>66</v>
      </c>
      <c r="K9" s="6" t="s">
        <v>77</v>
      </c>
      <c r="L9" s="8"/>
      <c r="M9" s="15"/>
    </row>
    <row r="10" spans="1:13" s="14" customFormat="1" ht="24.75" customHeight="1">
      <c r="A10" s="6" t="s">
        <v>63</v>
      </c>
      <c r="B10" s="6" t="s">
        <v>1</v>
      </c>
      <c r="C10" s="6">
        <v>180</v>
      </c>
      <c r="D10" s="11">
        <f t="shared" si="0"/>
        <v>199.8</v>
      </c>
      <c r="E10" s="6"/>
      <c r="F10" s="6"/>
      <c r="G10" s="9">
        <f t="shared" si="1"/>
        <v>13.6926</v>
      </c>
      <c r="H10" s="9"/>
      <c r="I10" s="12"/>
      <c r="J10" s="6" t="s">
        <v>61</v>
      </c>
      <c r="K10" s="6" t="s">
        <v>13</v>
      </c>
      <c r="L10" s="8"/>
      <c r="M10" s="15"/>
    </row>
    <row r="11" spans="1:13" s="14" customFormat="1" ht="15" customHeight="1">
      <c r="A11" s="6" t="s">
        <v>63</v>
      </c>
      <c r="B11" s="6" t="s">
        <v>22</v>
      </c>
      <c r="C11" s="6">
        <v>180</v>
      </c>
      <c r="D11" s="11">
        <f t="shared" si="0"/>
        <v>199.8</v>
      </c>
      <c r="E11" s="6"/>
      <c r="F11" s="6"/>
      <c r="G11" s="9">
        <f t="shared" si="1"/>
        <v>13.6926</v>
      </c>
      <c r="H11" s="9"/>
      <c r="I11" s="12"/>
      <c r="J11" s="6" t="s">
        <v>61</v>
      </c>
      <c r="K11" s="6" t="s">
        <v>52</v>
      </c>
      <c r="L11" s="8"/>
      <c r="M11" s="15"/>
    </row>
    <row r="12" spans="1:13" s="14" customFormat="1" ht="23.25" customHeight="1">
      <c r="A12" s="6" t="s">
        <v>63</v>
      </c>
      <c r="B12" s="6" t="s">
        <v>40</v>
      </c>
      <c r="C12" s="6">
        <v>180</v>
      </c>
      <c r="D12" s="11">
        <f t="shared" si="0"/>
        <v>199.8</v>
      </c>
      <c r="E12" s="6"/>
      <c r="F12" s="6"/>
      <c r="G12" s="9">
        <f t="shared" si="1"/>
        <v>13.6926</v>
      </c>
      <c r="H12" s="9"/>
      <c r="I12" s="12"/>
      <c r="J12" s="6" t="s">
        <v>61</v>
      </c>
      <c r="K12" s="6" t="s">
        <v>13</v>
      </c>
      <c r="L12" s="8"/>
      <c r="M12" s="15"/>
    </row>
    <row r="13" spans="1:13" s="14" customFormat="1" ht="15.75">
      <c r="A13" s="6" t="s">
        <v>63</v>
      </c>
      <c r="B13" s="6" t="s">
        <v>76</v>
      </c>
      <c r="C13" s="6">
        <v>180</v>
      </c>
      <c r="D13" s="11">
        <f t="shared" si="0"/>
        <v>199.8</v>
      </c>
      <c r="E13" s="6"/>
      <c r="F13" s="6"/>
      <c r="G13" s="9">
        <f t="shared" si="1"/>
        <v>13.6926</v>
      </c>
      <c r="H13" s="9"/>
      <c r="I13" s="12"/>
      <c r="J13" s="6"/>
      <c r="K13" s="6"/>
      <c r="L13" s="8"/>
      <c r="M13" s="15"/>
    </row>
    <row r="14" spans="1:13" s="14" customFormat="1" ht="19.5" customHeight="1">
      <c r="A14" s="6" t="s">
        <v>63</v>
      </c>
      <c r="B14" s="6" t="s">
        <v>24</v>
      </c>
      <c r="C14" s="6">
        <v>180</v>
      </c>
      <c r="D14" s="11">
        <f t="shared" si="0"/>
        <v>199.8</v>
      </c>
      <c r="E14" s="6"/>
      <c r="F14" s="6"/>
      <c r="G14" s="9">
        <f t="shared" si="1"/>
        <v>13.6926</v>
      </c>
      <c r="H14" s="9"/>
      <c r="I14" s="12"/>
      <c r="J14" s="6" t="s">
        <v>66</v>
      </c>
      <c r="K14" s="6" t="s">
        <v>2</v>
      </c>
      <c r="L14" s="8"/>
      <c r="M14" s="15"/>
    </row>
    <row r="15" spans="1:13" s="14" customFormat="1" ht="63.75">
      <c r="A15" s="6" t="s">
        <v>63</v>
      </c>
      <c r="B15" s="6" t="s">
        <v>49</v>
      </c>
      <c r="C15" s="6">
        <v>180</v>
      </c>
      <c r="D15" s="11">
        <f t="shared" si="0"/>
        <v>199.8</v>
      </c>
      <c r="E15" s="6"/>
      <c r="F15" s="9">
        <f>SUM(C9:C15)*1.16</f>
        <v>1461.6</v>
      </c>
      <c r="G15" s="9">
        <f t="shared" si="1"/>
        <v>13.6926</v>
      </c>
      <c r="H15" s="9"/>
      <c r="I15" s="12">
        <v>1557</v>
      </c>
      <c r="J15" s="6" t="s">
        <v>66</v>
      </c>
      <c r="K15" s="6" t="s">
        <v>13</v>
      </c>
      <c r="L15" s="8"/>
      <c r="M15" s="15" t="s">
        <v>101</v>
      </c>
    </row>
    <row r="16" spans="1:13" ht="15.75">
      <c r="A16" s="6" t="s">
        <v>48</v>
      </c>
      <c r="B16" s="6" t="s">
        <v>30</v>
      </c>
      <c r="C16" s="6">
        <v>485</v>
      </c>
      <c r="D16" s="11">
        <f t="shared" si="0"/>
        <v>538.35</v>
      </c>
      <c r="E16" s="6"/>
      <c r="F16" s="6"/>
      <c r="G16" s="9">
        <f t="shared" si="1"/>
        <v>36.89395</v>
      </c>
      <c r="H16" s="9"/>
      <c r="I16" s="12"/>
      <c r="J16" s="6" t="s">
        <v>54</v>
      </c>
      <c r="K16" s="7"/>
      <c r="L16" s="13"/>
      <c r="M16" s="21"/>
    </row>
    <row r="17" spans="1:13" ht="15.75">
      <c r="A17" s="6" t="s">
        <v>48</v>
      </c>
      <c r="B17" s="6" t="s">
        <v>65</v>
      </c>
      <c r="C17" s="6">
        <v>485</v>
      </c>
      <c r="D17" s="11">
        <f t="shared" si="0"/>
        <v>538.35</v>
      </c>
      <c r="E17" s="6">
        <v>1070</v>
      </c>
      <c r="F17" s="6">
        <v>7</v>
      </c>
      <c r="G17" s="9">
        <f t="shared" si="1"/>
        <v>36.89395</v>
      </c>
      <c r="H17" s="9">
        <v>10</v>
      </c>
      <c r="I17" s="12">
        <v>91</v>
      </c>
      <c r="J17" s="6" t="s">
        <v>54</v>
      </c>
      <c r="K17" s="7"/>
      <c r="L17" s="13"/>
      <c r="M17" s="21"/>
    </row>
    <row r="18" spans="1:13" ht="15.75">
      <c r="A18" s="6" t="s">
        <v>75</v>
      </c>
      <c r="B18" s="6" t="s">
        <v>5</v>
      </c>
      <c r="C18" s="6">
        <v>697</v>
      </c>
      <c r="D18" s="11">
        <f t="shared" si="0"/>
        <v>773.6700000000001</v>
      </c>
      <c r="E18" s="6">
        <v>770</v>
      </c>
      <c r="F18" s="6">
        <v>4</v>
      </c>
      <c r="G18" s="9">
        <f t="shared" si="1"/>
        <v>53.02079</v>
      </c>
      <c r="H18" s="9">
        <v>10</v>
      </c>
      <c r="I18" s="12">
        <v>67</v>
      </c>
      <c r="J18" s="6" t="s">
        <v>57</v>
      </c>
      <c r="K18" s="6" t="s">
        <v>45</v>
      </c>
      <c r="L18" s="13"/>
      <c r="M18" s="21"/>
    </row>
    <row r="19" spans="1:13" s="14" customFormat="1" ht="15.75">
      <c r="A19" s="7" t="s">
        <v>33</v>
      </c>
      <c r="B19" s="8" t="s">
        <v>80</v>
      </c>
      <c r="C19" s="6">
        <v>624</v>
      </c>
      <c r="D19" s="11">
        <f t="shared" si="0"/>
        <v>692.6400000000001</v>
      </c>
      <c r="E19" s="6">
        <v>693</v>
      </c>
      <c r="F19" s="6"/>
      <c r="G19" s="9">
        <f t="shared" si="1"/>
        <v>47.46768</v>
      </c>
      <c r="H19" s="9"/>
      <c r="I19" s="12">
        <v>47</v>
      </c>
      <c r="J19" s="6"/>
      <c r="K19" s="7"/>
      <c r="L19" s="8"/>
      <c r="M19" s="15"/>
    </row>
    <row r="20" spans="1:13" ht="15.75">
      <c r="A20" s="6" t="s">
        <v>78</v>
      </c>
      <c r="B20" s="6" t="s">
        <v>84</v>
      </c>
      <c r="C20" s="6">
        <v>1622</v>
      </c>
      <c r="D20" s="11">
        <f t="shared" si="0"/>
        <v>1800.42</v>
      </c>
      <c r="E20" s="6">
        <v>1800</v>
      </c>
      <c r="F20" s="6"/>
      <c r="G20" s="9">
        <f t="shared" si="1"/>
        <v>123.38553999999999</v>
      </c>
      <c r="H20" s="9">
        <v>10</v>
      </c>
      <c r="I20" s="12">
        <v>133</v>
      </c>
      <c r="J20" s="6"/>
      <c r="K20" s="7"/>
      <c r="L20" s="13"/>
      <c r="M20" s="21"/>
    </row>
    <row r="21" spans="1:13" s="14" customFormat="1" ht="15.75">
      <c r="A21" s="6" t="s">
        <v>79</v>
      </c>
      <c r="B21" s="6" t="s">
        <v>59</v>
      </c>
      <c r="C21" s="6">
        <v>180</v>
      </c>
      <c r="D21" s="11">
        <f t="shared" si="0"/>
        <v>199.8</v>
      </c>
      <c r="E21" s="6"/>
      <c r="F21" s="6"/>
      <c r="G21" s="9">
        <f t="shared" si="1"/>
        <v>13.6926</v>
      </c>
      <c r="H21" s="9"/>
      <c r="I21" s="12"/>
      <c r="J21" s="6" t="s">
        <v>44</v>
      </c>
      <c r="K21" s="6" t="s">
        <v>32</v>
      </c>
      <c r="L21" s="8"/>
      <c r="M21" s="15"/>
    </row>
    <row r="22" spans="1:13" s="14" customFormat="1" ht="15.75">
      <c r="A22" s="6" t="s">
        <v>79</v>
      </c>
      <c r="B22" s="6" t="s">
        <v>31</v>
      </c>
      <c r="C22" s="6">
        <v>180</v>
      </c>
      <c r="D22" s="11">
        <f t="shared" si="0"/>
        <v>199.8</v>
      </c>
      <c r="E22" s="6">
        <v>400</v>
      </c>
      <c r="F22" s="6"/>
      <c r="G22" s="9">
        <f t="shared" si="1"/>
        <v>13.6926</v>
      </c>
      <c r="H22" s="9"/>
      <c r="I22" s="12">
        <v>27</v>
      </c>
      <c r="J22" s="6" t="s">
        <v>44</v>
      </c>
      <c r="K22" s="6" t="s">
        <v>32</v>
      </c>
      <c r="L22" s="8"/>
      <c r="M22" s="15"/>
    </row>
    <row r="23" spans="1:13" ht="15.75">
      <c r="A23" s="6" t="s">
        <v>58</v>
      </c>
      <c r="B23" s="6" t="s">
        <v>71</v>
      </c>
      <c r="C23" s="6">
        <v>567</v>
      </c>
      <c r="D23" s="11">
        <f t="shared" si="0"/>
        <v>629.37</v>
      </c>
      <c r="E23" s="6"/>
      <c r="F23" s="6"/>
      <c r="G23" s="9">
        <f t="shared" si="1"/>
        <v>43.13169</v>
      </c>
      <c r="H23" s="9"/>
      <c r="I23" s="12"/>
      <c r="J23" s="7" t="s">
        <v>55</v>
      </c>
      <c r="K23" s="6" t="s">
        <v>42</v>
      </c>
      <c r="L23" s="13"/>
      <c r="M23" s="21"/>
    </row>
    <row r="24" spans="1:13" ht="63.75">
      <c r="A24" s="6" t="s">
        <v>8</v>
      </c>
      <c r="B24" s="6" t="s">
        <v>43</v>
      </c>
      <c r="C24" s="6">
        <v>567</v>
      </c>
      <c r="D24" s="11">
        <f t="shared" si="0"/>
        <v>629.37</v>
      </c>
      <c r="E24" s="6"/>
      <c r="F24" s="9">
        <f>SUM(C23:C24)*1.16</f>
        <v>1315.4399999999998</v>
      </c>
      <c r="G24" s="9">
        <f t="shared" si="1"/>
        <v>43.13169</v>
      </c>
      <c r="H24" s="9"/>
      <c r="I24" s="12">
        <v>1402</v>
      </c>
      <c r="J24" s="6" t="s">
        <v>55</v>
      </c>
      <c r="K24" s="6" t="s">
        <v>42</v>
      </c>
      <c r="L24" s="13"/>
      <c r="M24" s="15" t="s">
        <v>101</v>
      </c>
    </row>
    <row r="25" spans="1:13" s="14" customFormat="1" ht="15.75">
      <c r="A25" s="6" t="s">
        <v>15</v>
      </c>
      <c r="B25" s="6" t="s">
        <v>20</v>
      </c>
      <c r="C25" s="6">
        <v>357</v>
      </c>
      <c r="D25" s="11">
        <f t="shared" si="0"/>
        <v>396.27000000000004</v>
      </c>
      <c r="E25" s="6">
        <v>396</v>
      </c>
      <c r="F25" s="6"/>
      <c r="G25" s="9">
        <f t="shared" si="1"/>
        <v>27.15699</v>
      </c>
      <c r="H25" s="9">
        <v>10</v>
      </c>
      <c r="I25" s="12">
        <v>37</v>
      </c>
      <c r="J25" s="6" t="s">
        <v>14</v>
      </c>
      <c r="K25" s="6"/>
      <c r="L25" s="8"/>
      <c r="M25" s="15" t="s">
        <v>99</v>
      </c>
    </row>
    <row r="26" spans="1:13" ht="15.75">
      <c r="A26" s="6" t="s">
        <v>19</v>
      </c>
      <c r="B26" s="6" t="s">
        <v>27</v>
      </c>
      <c r="C26" s="6">
        <v>894</v>
      </c>
      <c r="D26" s="11">
        <f t="shared" si="0"/>
        <v>992.34</v>
      </c>
      <c r="E26" s="6"/>
      <c r="F26" s="6"/>
      <c r="G26" s="9">
        <f t="shared" si="1"/>
        <v>68.00658</v>
      </c>
      <c r="H26" s="9"/>
      <c r="I26" s="12"/>
      <c r="J26" s="7" t="s">
        <v>88</v>
      </c>
      <c r="K26" s="7"/>
      <c r="L26" s="13"/>
      <c r="M26" s="21"/>
    </row>
    <row r="27" spans="1:13" ht="15.75">
      <c r="A27" s="6" t="s">
        <v>19</v>
      </c>
      <c r="B27" s="6" t="s">
        <v>85</v>
      </c>
      <c r="C27" s="6">
        <v>567</v>
      </c>
      <c r="D27" s="11">
        <f t="shared" si="0"/>
        <v>629.37</v>
      </c>
      <c r="E27" s="6">
        <v>1622</v>
      </c>
      <c r="F27" s="6"/>
      <c r="G27" s="9">
        <f t="shared" si="1"/>
        <v>43.13169</v>
      </c>
      <c r="H27" s="9"/>
      <c r="I27" s="12">
        <v>111</v>
      </c>
      <c r="J27" s="7" t="s">
        <v>89</v>
      </c>
      <c r="K27" s="7"/>
      <c r="L27" s="13" t="s">
        <v>97</v>
      </c>
      <c r="M27" s="21"/>
    </row>
    <row r="28" spans="1:13" s="14" customFormat="1" ht="15.75">
      <c r="A28" s="6" t="s">
        <v>38</v>
      </c>
      <c r="B28" s="6" t="s">
        <v>26</v>
      </c>
      <c r="C28" s="6">
        <v>389</v>
      </c>
      <c r="D28" s="11">
        <f t="shared" si="0"/>
        <v>431.79</v>
      </c>
      <c r="E28" s="6"/>
      <c r="F28" s="6"/>
      <c r="G28" s="9">
        <f t="shared" si="1"/>
        <v>29.59123</v>
      </c>
      <c r="H28" s="9"/>
      <c r="I28" s="12"/>
      <c r="J28" s="6" t="s">
        <v>10</v>
      </c>
      <c r="K28" s="6" t="s">
        <v>42</v>
      </c>
      <c r="L28" s="6"/>
      <c r="M28" s="15"/>
    </row>
    <row r="29" spans="1:13" s="14" customFormat="1" ht="15.75">
      <c r="A29" s="6" t="s">
        <v>38</v>
      </c>
      <c r="B29" s="6" t="s">
        <v>6</v>
      </c>
      <c r="C29" s="6">
        <v>389</v>
      </c>
      <c r="D29" s="11">
        <f t="shared" si="0"/>
        <v>431.79</v>
      </c>
      <c r="E29" s="6"/>
      <c r="F29" s="6"/>
      <c r="G29" s="9">
        <f t="shared" si="1"/>
        <v>29.59123</v>
      </c>
      <c r="H29" s="9"/>
      <c r="I29" s="12"/>
      <c r="J29" s="6" t="s">
        <v>10</v>
      </c>
      <c r="K29" s="6" t="s">
        <v>42</v>
      </c>
      <c r="L29" s="6"/>
      <c r="M29" s="15"/>
    </row>
    <row r="30" spans="1:13" s="14" customFormat="1" ht="15.75">
      <c r="A30" s="6" t="s">
        <v>38</v>
      </c>
      <c r="B30" s="6" t="s">
        <v>41</v>
      </c>
      <c r="C30" s="6">
        <v>300</v>
      </c>
      <c r="D30" s="11">
        <f t="shared" si="0"/>
        <v>333.00000000000006</v>
      </c>
      <c r="E30" s="6">
        <v>1197</v>
      </c>
      <c r="F30" s="6"/>
      <c r="G30" s="9">
        <f t="shared" si="1"/>
        <v>22.820999999999998</v>
      </c>
      <c r="H30" s="9"/>
      <c r="I30" s="12">
        <v>82</v>
      </c>
      <c r="J30" s="6" t="s">
        <v>10</v>
      </c>
      <c r="K30" s="7"/>
      <c r="L30" s="7"/>
      <c r="M30" s="15"/>
    </row>
    <row r="31" spans="1:13" ht="15.75">
      <c r="A31" s="6" t="s">
        <v>11</v>
      </c>
      <c r="B31" s="6" t="s">
        <v>51</v>
      </c>
      <c r="C31" s="6">
        <v>235</v>
      </c>
      <c r="D31" s="11">
        <f t="shared" si="0"/>
        <v>260.85</v>
      </c>
      <c r="E31" s="6"/>
      <c r="F31" s="6"/>
      <c r="G31" s="9">
        <f t="shared" si="1"/>
        <v>17.87645</v>
      </c>
      <c r="H31" s="9"/>
      <c r="I31" s="12"/>
      <c r="J31" s="6" t="s">
        <v>68</v>
      </c>
      <c r="K31" s="7"/>
      <c r="L31" s="13"/>
      <c r="M31" s="21"/>
    </row>
    <row r="32" spans="1:13" ht="15.75">
      <c r="A32" s="6" t="s">
        <v>11</v>
      </c>
      <c r="B32" s="6" t="s">
        <v>60</v>
      </c>
      <c r="C32" s="6">
        <v>235</v>
      </c>
      <c r="D32" s="11">
        <f t="shared" si="0"/>
        <v>260.85</v>
      </c>
      <c r="E32" s="6">
        <v>522</v>
      </c>
      <c r="F32" s="6"/>
      <c r="G32" s="9">
        <f t="shared" si="1"/>
        <v>17.87645</v>
      </c>
      <c r="H32" s="9">
        <v>10</v>
      </c>
      <c r="I32" s="12">
        <v>46</v>
      </c>
      <c r="J32" s="6" t="s">
        <v>68</v>
      </c>
      <c r="K32" s="7"/>
      <c r="L32" s="13"/>
      <c r="M32" s="21"/>
    </row>
    <row r="33" spans="1:13" ht="15.75">
      <c r="A33" s="6" t="s">
        <v>25</v>
      </c>
      <c r="B33" s="6" t="s">
        <v>34</v>
      </c>
      <c r="C33" s="6">
        <v>1240</v>
      </c>
      <c r="D33" s="11">
        <f t="shared" si="0"/>
        <v>1376.4</v>
      </c>
      <c r="E33" s="6"/>
      <c r="F33" s="6"/>
      <c r="G33" s="9">
        <f>C33*0.07607</f>
        <v>94.32679999999999</v>
      </c>
      <c r="H33" s="9"/>
      <c r="I33" s="12"/>
      <c r="J33" s="6" t="s">
        <v>4</v>
      </c>
      <c r="K33" s="6" t="s">
        <v>42</v>
      </c>
      <c r="L33" s="13" t="s">
        <v>97</v>
      </c>
      <c r="M33" s="21"/>
    </row>
    <row r="34" spans="1:13" ht="15.75">
      <c r="A34" s="6" t="s">
        <v>25</v>
      </c>
      <c r="B34" s="6" t="s">
        <v>70</v>
      </c>
      <c r="C34" s="6">
        <v>500</v>
      </c>
      <c r="D34" s="11">
        <f t="shared" si="0"/>
        <v>555</v>
      </c>
      <c r="E34" s="6">
        <v>1931</v>
      </c>
      <c r="F34" s="6"/>
      <c r="G34" s="9">
        <f t="shared" si="1"/>
        <v>38.035</v>
      </c>
      <c r="H34" s="9"/>
      <c r="I34" s="12">
        <v>132</v>
      </c>
      <c r="J34" s="6" t="s">
        <v>16</v>
      </c>
      <c r="K34" s="7"/>
      <c r="L34" s="13"/>
      <c r="M34" s="21"/>
    </row>
    <row r="35" spans="1:13" ht="15.75">
      <c r="A35" s="6" t="s">
        <v>56</v>
      </c>
      <c r="B35" s="6" t="s">
        <v>12</v>
      </c>
      <c r="C35" s="6">
        <v>180</v>
      </c>
      <c r="D35" s="11">
        <f t="shared" si="0"/>
        <v>199.8</v>
      </c>
      <c r="E35" s="6">
        <v>200</v>
      </c>
      <c r="F35" s="6"/>
      <c r="G35" s="9">
        <f t="shared" si="1"/>
        <v>13.6926</v>
      </c>
      <c r="H35" s="9">
        <v>10</v>
      </c>
      <c r="I35" s="12">
        <v>24</v>
      </c>
      <c r="J35" s="6" t="s">
        <v>69</v>
      </c>
      <c r="K35" s="6" t="s">
        <v>3</v>
      </c>
      <c r="L35" s="13"/>
      <c r="M35" s="21"/>
    </row>
    <row r="36" spans="1:13" ht="15.75">
      <c r="A36" s="6" t="s">
        <v>73</v>
      </c>
      <c r="B36" s="7" t="s">
        <v>81</v>
      </c>
      <c r="C36" s="6">
        <v>910</v>
      </c>
      <c r="D36" s="11">
        <f t="shared" si="0"/>
        <v>1010.1000000000001</v>
      </c>
      <c r="E36" s="6"/>
      <c r="F36" s="6"/>
      <c r="G36" s="9">
        <f t="shared" si="1"/>
        <v>69.2237</v>
      </c>
      <c r="H36" s="9"/>
      <c r="I36" s="12"/>
      <c r="J36" s="6"/>
      <c r="K36" s="6"/>
      <c r="L36" s="13"/>
      <c r="M36" s="21"/>
    </row>
    <row r="37" spans="1:13" ht="15.75">
      <c r="A37" s="6" t="s">
        <v>73</v>
      </c>
      <c r="B37" s="7" t="s">
        <v>82</v>
      </c>
      <c r="C37" s="6">
        <v>815</v>
      </c>
      <c r="D37" s="11">
        <f t="shared" si="0"/>
        <v>904.6500000000001</v>
      </c>
      <c r="E37" s="6"/>
      <c r="F37" s="6"/>
      <c r="G37" s="9">
        <f t="shared" si="1"/>
        <v>61.99705</v>
      </c>
      <c r="H37" s="9"/>
      <c r="I37" s="12"/>
      <c r="J37" s="6"/>
      <c r="K37" s="6"/>
      <c r="L37" s="13"/>
      <c r="M37" s="21"/>
    </row>
    <row r="38" spans="1:13" ht="15.75">
      <c r="A38" s="6" t="s">
        <v>73</v>
      </c>
      <c r="B38" s="7" t="s">
        <v>83</v>
      </c>
      <c r="C38" s="6">
        <v>555</v>
      </c>
      <c r="D38" s="11">
        <f t="shared" si="0"/>
        <v>616.0500000000001</v>
      </c>
      <c r="E38" s="6"/>
      <c r="F38" s="9">
        <f>SUM(C36:C38)*1.16</f>
        <v>2644.7999999999997</v>
      </c>
      <c r="G38" s="9">
        <f t="shared" si="1"/>
        <v>42.218849999999996</v>
      </c>
      <c r="H38" s="9">
        <v>10</v>
      </c>
      <c r="I38" s="12">
        <v>2828</v>
      </c>
      <c r="J38" s="6"/>
      <c r="K38" s="6"/>
      <c r="L38" s="13"/>
      <c r="M38" s="21"/>
    </row>
    <row r="39" spans="1:13" s="14" customFormat="1" ht="63.75">
      <c r="A39" s="6" t="s">
        <v>29</v>
      </c>
      <c r="B39" s="6" t="s">
        <v>18</v>
      </c>
      <c r="C39" s="6">
        <v>760</v>
      </c>
      <c r="D39" s="11">
        <f t="shared" si="0"/>
        <v>843.6</v>
      </c>
      <c r="E39" s="6"/>
      <c r="F39" s="9">
        <f>C39*1.16</f>
        <v>881.5999999999999</v>
      </c>
      <c r="G39" s="9">
        <f t="shared" si="1"/>
        <v>57.8132</v>
      </c>
      <c r="H39" s="9"/>
      <c r="I39" s="12">
        <v>939</v>
      </c>
      <c r="J39" s="6" t="s">
        <v>72</v>
      </c>
      <c r="K39" s="6"/>
      <c r="L39" s="8"/>
      <c r="M39" s="15" t="s">
        <v>101</v>
      </c>
    </row>
    <row r="40" spans="1:13" ht="16.5" customHeight="1">
      <c r="A40" s="6" t="s">
        <v>100</v>
      </c>
      <c r="B40" s="13"/>
      <c r="C40" s="13"/>
      <c r="D40" s="13"/>
      <c r="E40" s="13"/>
      <c r="F40" s="13"/>
      <c r="G40" s="13"/>
      <c r="H40" s="13"/>
      <c r="I40" s="12">
        <v>623</v>
      </c>
      <c r="J40" s="13"/>
      <c r="K40" s="13"/>
      <c r="L40" s="13"/>
      <c r="M40" s="21"/>
    </row>
    <row r="41" spans="1:13" ht="16.5" customHeight="1">
      <c r="A41" s="10"/>
      <c r="B41" s="25"/>
      <c r="C41" s="13">
        <f>SUM(C3:C39)</f>
        <v>18081</v>
      </c>
      <c r="D41" s="22"/>
      <c r="E41" s="22"/>
      <c r="F41" s="22"/>
      <c r="G41" s="22"/>
      <c r="H41" s="22"/>
      <c r="I41" s="23"/>
      <c r="J41" s="22"/>
      <c r="K41" s="22"/>
      <c r="L41" s="22"/>
      <c r="M41" s="24"/>
    </row>
    <row r="42" spans="2:3" ht="12.75" customHeight="1">
      <c r="B42" s="10"/>
      <c r="C42" s="6">
        <v>20343</v>
      </c>
    </row>
    <row r="43" spans="2:4" ht="12.75" customHeight="1">
      <c r="B43" s="25"/>
      <c r="C43" s="13">
        <f>C42-C41</f>
        <v>2262</v>
      </c>
      <c r="D43" t="s">
        <v>91</v>
      </c>
    </row>
    <row r="44" spans="2:4" ht="12.75" customHeight="1">
      <c r="B44" s="25"/>
      <c r="C44" s="13">
        <f>C43/4</f>
        <v>565.5</v>
      </c>
      <c r="D44" t="s">
        <v>92</v>
      </c>
    </row>
    <row r="45" spans="2:4" ht="12.75" customHeight="1">
      <c r="B45" s="25"/>
      <c r="C45" s="13">
        <f>1941-C44</f>
        <v>1375.5</v>
      </c>
      <c r="D45" t="s">
        <v>93</v>
      </c>
    </row>
    <row r="46" spans="2:4" ht="12.75" customHeight="1">
      <c r="B46" s="25"/>
      <c r="C46" s="13">
        <f>C45/C41</f>
        <v>0.07607433217189315</v>
      </c>
      <c r="D46" t="s">
        <v>94</v>
      </c>
    </row>
  </sheetData>
  <autoFilter ref="A2:M4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dcterms:modified xsi:type="dcterms:W3CDTF">2011-06-20T16:45:16Z</dcterms:modified>
  <cp:category/>
  <cp:version/>
  <cp:contentType/>
  <cp:contentStatus/>
</cp:coreProperties>
</file>