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Чернила, ПК, СНПЧ, Термопрессы" sheetId="1" r:id="rId1"/>
    <sheet name="ФОТОБУМАГА" sheetId="2" r:id="rId2"/>
  </sheets>
  <definedNames/>
  <calcPr fullCalcOnLoad="1"/>
</workbook>
</file>

<file path=xl/sharedStrings.xml><?xml version="1.0" encoding="utf-8"?>
<sst xmlns="http://schemas.openxmlformats.org/spreadsheetml/2006/main" count="454" uniqueCount="271">
  <si>
    <t>ПРАЙС-ЛИСТ</t>
  </si>
  <si>
    <t>заказ</t>
  </si>
  <si>
    <t>артикул</t>
  </si>
  <si>
    <t>г. Нижний Новгород</t>
  </si>
  <si>
    <t>ваш Менеджер</t>
  </si>
  <si>
    <t>телефон:</t>
  </si>
  <si>
    <t>ЧЕРНИЛА ДЛЯ ПРИНТЕРОВ</t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</si>
  <si>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</si>
  <si>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</si>
  <si>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</si>
  <si>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</si>
  <si>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</si>
  <si>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</si>
  <si>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t>НАИМЕНОВАНИЕ ТОВАРА</t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</si>
  <si>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</si>
  <si>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</si>
  <si>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</si>
  <si>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</si>
  <si>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</si>
  <si>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</si>
  <si>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</si>
  <si>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</si>
  <si>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</si>
  <si>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</si>
  <si>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</si>
  <si>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</si>
  <si>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 пигмент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</si>
  <si>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 пигмент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</si>
  <si>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</si>
  <si>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</si>
  <si>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</si>
  <si>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</si>
  <si>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</si>
  <si>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</si>
  <si>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</si>
  <si>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IP4200/4600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</si>
  <si>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i/>
        <sz val="12"/>
        <rFont val="Verdana"/>
        <family val="2"/>
      </rPr>
      <t>100мл Black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</si>
  <si>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i/>
        <sz val="12"/>
        <rFont val="Verdana"/>
        <family val="2"/>
      </rPr>
      <t>100мл Cyan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</si>
  <si>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</si>
  <si>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</si>
  <si>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i/>
        <sz val="12"/>
        <rFont val="Verdana"/>
        <family val="2"/>
      </rPr>
      <t>500мл Black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</si>
  <si>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i/>
        <sz val="12"/>
        <rFont val="Verdana"/>
        <family val="2"/>
      </rPr>
      <t>500мл Cyan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</si>
  <si>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</si>
  <si>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</si>
  <si>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№27/56 </t>
    </r>
    <r>
      <rPr>
        <b/>
        <i/>
        <sz val="12"/>
        <rFont val="Verdana"/>
        <family val="2"/>
      </rPr>
      <t>100мл Black пигментные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</si>
  <si>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 </t>
    </r>
    <r>
      <rPr>
        <b/>
        <i/>
        <sz val="12"/>
        <rFont val="Verdana"/>
        <family val="2"/>
      </rPr>
      <t>100мл Black пигментные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</si>
  <si>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IP4200 </t>
    </r>
    <r>
      <rPr>
        <b/>
        <i/>
        <sz val="12"/>
        <rFont val="Verdana"/>
        <family val="2"/>
      </rPr>
      <t>500мл Black пигментные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</si>
  <si>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№27/56 </t>
    </r>
    <r>
      <rPr>
        <b/>
        <i/>
        <sz val="12"/>
        <rFont val="Verdana"/>
        <family val="2"/>
      </rPr>
      <t>500мл Black пигментные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</si>
  <si>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№27/56 </t>
    </r>
    <r>
      <rPr>
        <b/>
        <i/>
        <sz val="12"/>
        <rFont val="Verdana"/>
        <family val="2"/>
      </rPr>
      <t>100мл Black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</si>
  <si>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№27/56 </t>
    </r>
    <r>
      <rPr>
        <b/>
        <i/>
        <sz val="12"/>
        <rFont val="Verdana"/>
        <family val="2"/>
      </rPr>
      <t>500мл Black</t>
    </r>
  </si>
  <si>
    <t>СНПЧ И ПК</t>
  </si>
  <si>
    <r>
      <t xml:space="preserve">П.К.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R270/Т50</t>
    </r>
  </si>
  <si>
    <r>
      <t xml:space="preserve">П.К.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S22\SX125</t>
    </r>
  </si>
  <si>
    <r>
      <t xml:space="preserve">П.К.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SX525</t>
    </r>
  </si>
  <si>
    <r>
      <t xml:space="preserve">П.К.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Р50</t>
    </r>
  </si>
  <si>
    <r>
      <t xml:space="preserve">СНПЧ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S22\SX125</t>
    </r>
  </si>
  <si>
    <r>
      <t xml:space="preserve">СНПЧ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Р50</t>
    </r>
  </si>
  <si>
    <r>
      <t xml:space="preserve">СНПЧ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R270\290</t>
    </r>
  </si>
  <si>
    <r>
      <t xml:space="preserve">СНПЧ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SX525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</si>
  <si>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</si>
  <si>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</si>
  <si>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</si>
  <si>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</si>
  <si>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</si>
  <si>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</si>
  <si>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</si>
  <si>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 водные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</si>
  <si>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</si>
  <si>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</si>
  <si>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</si>
  <si>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</si>
  <si>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</si>
  <si>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</si>
  <si>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</si>
  <si>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</si>
  <si>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</si>
  <si>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</si>
  <si>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</si>
  <si>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</si>
  <si>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</si>
  <si>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</si>
  <si>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</si>
  <si>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</si>
  <si>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</si>
  <si>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T50/Р50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</si>
  <si>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t>коментарий</t>
  </si>
  <si>
    <t>цена за шт.</t>
  </si>
  <si>
    <t>цена за литр</t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</si>
  <si>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</si>
  <si>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</si>
  <si>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</si>
  <si>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</si>
  <si>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</si>
  <si>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</si>
  <si>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</si>
  <si>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</si>
  <si>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</si>
  <si>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</si>
  <si>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</si>
  <si>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</si>
  <si>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</si>
  <si>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</si>
  <si>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</si>
  <si>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</si>
  <si>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</si>
  <si>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</si>
  <si>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</si>
  <si>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L200/L800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</si>
  <si>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</si>
  <si>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Blue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</si>
  <si>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</si>
  <si>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Glossy opt.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</si>
  <si>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</si>
  <si>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Mattle 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</si>
  <si>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Red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</si>
  <si>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</si>
  <si>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</si>
  <si>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Blue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</si>
  <si>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</si>
  <si>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Glossy opt.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</si>
  <si>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</si>
  <si>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Mattle Black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</si>
  <si>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Red</t>
    </r>
    <r>
      <rPr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</si>
  <si>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R800/R1800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</si>
  <si>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</si>
  <si>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</si>
  <si>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Grey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</si>
  <si>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Grey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</si>
  <si>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</si>
  <si>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</si>
  <si>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</si>
  <si>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Mattle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</si>
  <si>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</si>
  <si>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</si>
  <si>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</si>
  <si>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Grey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</si>
  <si>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</si>
  <si>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Grey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</si>
  <si>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</si>
  <si>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</si>
  <si>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Mattle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</si>
  <si>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2100/2400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</si>
  <si>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</si>
  <si>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</si>
  <si>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</si>
  <si>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</si>
  <si>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Black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</si>
  <si>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Cyan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</si>
  <si>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Magenta пигмент Premium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</si>
  <si>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ТХ117/S22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Yellow пигмент Premium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</si>
  <si>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ip6600/pro9000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Green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</si>
  <si>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ip6600/pro9000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Red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</si>
  <si>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ip6600/pro9000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Photo Cyan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</si>
  <si>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ip6600/pro9000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Photo Magenta</t>
    </r>
  </si>
  <si>
    <r>
      <t xml:space="preserve">Чернила для </t>
    </r>
    <r>
      <rPr>
        <b/>
        <i/>
        <sz val="12"/>
        <rFont val="Verdana"/>
        <family val="2"/>
      </rPr>
      <t>Canon</t>
    </r>
    <r>
      <rPr>
        <sz val="12"/>
        <rFont val="Verdana"/>
        <family val="2"/>
      </rPr>
      <t xml:space="preserve"> MG6140/MG8140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Grey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</si>
  <si>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</si>
  <si>
    <r>
      <t xml:space="preserve">Чернила для </t>
    </r>
    <r>
      <rPr>
        <b/>
        <i/>
        <sz val="12"/>
        <rFont val="Verdana"/>
        <family val="2"/>
      </rPr>
      <t>HP</t>
    </r>
    <r>
      <rPr>
        <sz val="12"/>
        <rFont val="Verdana"/>
        <family val="2"/>
      </rPr>
      <t xml:space="preserve"> 177/178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Magenta</t>
    </r>
  </si>
  <si>
    <t>ТЕРМОПРЕССЫ</t>
  </si>
  <si>
    <t>Термопресс универсальный 6 в 1</t>
  </si>
  <si>
    <t>Термопресс универсальный 8 в 1</t>
  </si>
  <si>
    <t>Термопресс планшетный 40см х 60см</t>
  </si>
  <si>
    <t>Термопресс кружечный горизонтальный</t>
  </si>
  <si>
    <t>1 шт</t>
  </si>
  <si>
    <t>розница (скрыть)</t>
  </si>
  <si>
    <t>FOTOBUMAGA.RU</t>
  </si>
  <si>
    <t>А3 Глянцевая 230г/м 50 л.</t>
  </si>
  <si>
    <t>А3 Матовая 120г/м 50 л.</t>
  </si>
  <si>
    <t>Формат А4</t>
  </si>
  <si>
    <t>А4 Глянцевая 210г/м 100л.</t>
  </si>
  <si>
    <t>А4 Глянцевая 230г/м 100л.</t>
  </si>
  <si>
    <t>Фотобумага H.O.St</t>
  </si>
  <si>
    <t>Формат 10x15</t>
  </si>
  <si>
    <t>10х15 Глянцевая 200г/м 50 л.</t>
  </si>
  <si>
    <t>10х15 Глянцевая 200г/м 500 л.</t>
  </si>
  <si>
    <t>10х15 Глянцевая 230 г/м 50 л.</t>
  </si>
  <si>
    <t>10х15 Глянцевая 230г/м 500 л.</t>
  </si>
  <si>
    <t>10х15 Матовая 200г/м 50 л.</t>
  </si>
  <si>
    <t>10х15 Матовая 200г/м 500 л.</t>
  </si>
  <si>
    <t>10х15 Матовая двухсторонняя 220г/м 500 л.</t>
  </si>
  <si>
    <t>Формат 13x18</t>
  </si>
  <si>
    <t>Формат A4</t>
  </si>
  <si>
    <t>Формат A5</t>
  </si>
  <si>
    <t>Формат A3</t>
  </si>
  <si>
    <t>Фотобумага в рулонах</t>
  </si>
  <si>
    <t>13х18 Глянцевая 210г/м 50 л.</t>
  </si>
  <si>
    <t>А3 Глянцевая 230г/м 20 л.</t>
  </si>
  <si>
    <t>А3 Глянцевая самоклеющаяся 115г/м 20 л.</t>
  </si>
  <si>
    <t>А5 Глянцевая 230г/м 50 л.</t>
  </si>
  <si>
    <t>А5 Матовая 200г/м 50 л.</t>
  </si>
  <si>
    <t>А4 Глянцевая 120г/м 50 л.</t>
  </si>
  <si>
    <t>А4 Глянцевая 160г/м 50 л.</t>
  </si>
  <si>
    <t>А4 Глянцевая 210г/м 50л.</t>
  </si>
  <si>
    <t>А4 Глянцевая 230г/м 50 л.</t>
  </si>
  <si>
    <t>А4 Глянцевая двухсторонняя 155г/м 20 л.</t>
  </si>
  <si>
    <t>А4 Глянцевая двухсторонняя 220г/м 20 л.</t>
  </si>
  <si>
    <t>А4 Глянцевая/матовая 230г/м 20 л.</t>
  </si>
  <si>
    <t>А4 Глянцевая самоклеющаяся 115г/м 20 л.</t>
  </si>
  <si>
    <t>А4 Магнитная глянцевая 5л</t>
  </si>
  <si>
    <t>А4 Магнитная матовая 5л</t>
  </si>
  <si>
    <t>А4 Матовая 110г/м 50 л.</t>
  </si>
  <si>
    <t>А4 Матовая 170г/м 50 л.</t>
  </si>
  <si>
    <t>А4 Матовая двухсторонняя 220г/м 50 л.</t>
  </si>
  <si>
    <t>А4 Матовая самоклеющаяся 100г/м 50л.</t>
  </si>
  <si>
    <t xml:space="preserve">610мм/30м Глянцевая 140 г/м </t>
  </si>
  <si>
    <t xml:space="preserve">610мм/30м Глянцевая 180 г/м </t>
  </si>
  <si>
    <t xml:space="preserve">610мм/30м Глянцевая 230 г/м </t>
  </si>
  <si>
    <t xml:space="preserve">610мм/30м Матовая 100 г/м </t>
  </si>
  <si>
    <t xml:space="preserve">610мм/30м Матовая 170 г/м </t>
  </si>
  <si>
    <t xml:space="preserve">610мм/30м Матовая 200 г/м </t>
  </si>
  <si>
    <t xml:space="preserve">610мм/30м Матовая двусторонняя 220 г/м </t>
  </si>
  <si>
    <t xml:space="preserve">610мм/30м Холст льняной 350 г/м </t>
  </si>
  <si>
    <t xml:space="preserve">914мм/30м Матовая 100 г/м </t>
  </si>
  <si>
    <t xml:space="preserve">914мм/30м Глянцевая 180 г/м </t>
  </si>
  <si>
    <t>кол-во пачек в коробке</t>
  </si>
  <si>
    <t>1/80</t>
  </si>
  <si>
    <t>1/10</t>
  </si>
  <si>
    <t>1/18</t>
  </si>
  <si>
    <t>1/20</t>
  </si>
  <si>
    <t>1/14</t>
  </si>
  <si>
    <t>И это еще не все!!!!!!</t>
  </si>
  <si>
    <t xml:space="preserve">все подробности на </t>
  </si>
  <si>
    <r>
      <t xml:space="preserve">10x15 </t>
    </r>
    <r>
      <rPr>
        <b/>
        <sz val="12"/>
        <rFont val="Verdana"/>
        <family val="2"/>
      </rPr>
      <t>глянцевая</t>
    </r>
    <r>
      <rPr>
        <sz val="12"/>
        <rFont val="Verdana"/>
        <family val="2"/>
      </rPr>
      <t xml:space="preserve"> 200г/м 100л.</t>
    </r>
  </si>
  <si>
    <r>
      <t xml:space="preserve">10x15 </t>
    </r>
    <r>
      <rPr>
        <b/>
        <sz val="12"/>
        <rFont val="Verdana"/>
        <family val="2"/>
      </rPr>
      <t>глянцевая</t>
    </r>
    <r>
      <rPr>
        <sz val="12"/>
        <rFont val="Verdana"/>
        <family val="2"/>
      </rPr>
      <t xml:space="preserve"> 200г/м 500л.</t>
    </r>
  </si>
  <si>
    <r>
      <t xml:space="preserve">10x15 </t>
    </r>
    <r>
      <rPr>
        <b/>
        <sz val="12"/>
        <rFont val="Verdana"/>
        <family val="2"/>
      </rPr>
      <t>глянцевая</t>
    </r>
    <r>
      <rPr>
        <sz val="12"/>
        <rFont val="Verdana"/>
        <family val="2"/>
      </rPr>
      <t xml:space="preserve"> 230г/м 100л.</t>
    </r>
  </si>
  <si>
    <r>
      <t xml:space="preserve">10x15 </t>
    </r>
    <r>
      <rPr>
        <b/>
        <sz val="12"/>
        <rFont val="Verdana"/>
        <family val="2"/>
      </rPr>
      <t>глянцевая</t>
    </r>
    <r>
      <rPr>
        <sz val="12"/>
        <rFont val="Verdana"/>
        <family val="2"/>
      </rPr>
      <t xml:space="preserve"> 230г/м 500л.</t>
    </r>
  </si>
  <si>
    <t>WWW.HOSTPROFI.RU</t>
  </si>
  <si>
    <t>WWW.FOTOBUMAGA.RU</t>
  </si>
  <si>
    <t>заправочные наборы</t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</si>
  <si>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</si>
  <si>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100мл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</si>
  <si>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</si>
  <si>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500мл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</si>
  <si>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</si>
  <si>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1л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</si>
  <si>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</si>
  <si>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5л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</si>
  <si>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>Light Cyan</t>
    </r>
    <r>
      <rPr>
        <i/>
        <sz val="12"/>
        <rFont val="Verdana"/>
        <family val="2"/>
      </rPr>
      <t xml:space="preserve"> </t>
    </r>
  </si>
  <si>
    <r>
      <t xml:space="preserve">Чернила для </t>
    </r>
    <r>
      <rPr>
        <b/>
        <i/>
        <sz val="12"/>
        <rFont val="Verdana"/>
        <family val="2"/>
      </rPr>
      <t>Epson</t>
    </r>
    <r>
      <rPr>
        <sz val="12"/>
        <rFont val="Verdana"/>
        <family val="2"/>
      </rPr>
      <t xml:space="preserve"> L800 </t>
    </r>
    <r>
      <rPr>
        <b/>
        <sz val="12"/>
        <rFont val="Verdana"/>
        <family val="2"/>
      </rPr>
      <t>20л</t>
    </r>
    <r>
      <rPr>
        <sz val="12"/>
        <rFont val="Verdana"/>
        <family val="2"/>
      </rPr>
      <t xml:space="preserve"> </t>
    </r>
    <r>
      <rPr>
        <b/>
        <i/>
        <sz val="12"/>
        <rFont val="Verdana"/>
        <family val="2"/>
      </rPr>
      <t xml:space="preserve">Light Magenta </t>
    </r>
  </si>
  <si>
    <r>
      <t>Заправочный комплект для</t>
    </r>
    <r>
      <rPr>
        <b/>
        <sz val="12"/>
        <rFont val="Verdana"/>
        <family val="2"/>
      </rPr>
      <t xml:space="preserve"> Т50 P50</t>
    </r>
    <r>
      <rPr>
        <sz val="12"/>
        <rFont val="Verdana"/>
        <family val="2"/>
      </rPr>
      <t xml:space="preserve"> 6х30мл</t>
    </r>
  </si>
  <si>
    <t>цена за к-кт</t>
  </si>
  <si>
    <t>Формат 10х15</t>
  </si>
  <si>
    <t>А4 Глянцевая 180г/м 100л.</t>
  </si>
  <si>
    <t>А4 Матовая 100г/м 100л.</t>
  </si>
  <si>
    <t>А4 Матовая 160г/м 100л.</t>
  </si>
  <si>
    <t>А4 Матовая 200г/м 100л.</t>
  </si>
  <si>
    <t xml:space="preserve">А4 Матовая двухсторонняя 220г/м 100л. </t>
  </si>
  <si>
    <t>А4 Матовая самоклеящаяся 130г/м 25л.</t>
  </si>
  <si>
    <t>1/48</t>
  </si>
  <si>
    <t>1/8</t>
  </si>
  <si>
    <t>опт 1    (до20тр)</t>
  </si>
  <si>
    <t>опт 2 (до50тр)</t>
  </si>
  <si>
    <t>опт 3 (до100тр)</t>
  </si>
  <si>
    <r>
      <t>8-800-200-</t>
    </r>
    <r>
      <rPr>
        <b/>
        <i/>
        <sz val="24"/>
        <color indexed="10"/>
        <rFont val="Calibri"/>
        <family val="2"/>
      </rPr>
      <t>911</t>
    </r>
    <r>
      <rPr>
        <b/>
        <sz val="18"/>
        <color indexed="8"/>
        <rFont val="Calibri"/>
        <family val="2"/>
      </rPr>
      <t>-1</t>
    </r>
  </si>
  <si>
    <t xml:space="preserve"> 3 шт и более</t>
  </si>
  <si>
    <t>2 шт</t>
  </si>
  <si>
    <t>Промывочная жидкость</t>
  </si>
  <si>
    <r>
      <t xml:space="preserve">Промывочная жидкость </t>
    </r>
    <r>
      <rPr>
        <b/>
        <i/>
        <sz val="12"/>
        <rFont val="Verdana"/>
        <family val="2"/>
      </rPr>
      <t>100мл</t>
    </r>
  </si>
  <si>
    <r>
      <t xml:space="preserve">Промывочная жидкость </t>
    </r>
    <r>
      <rPr>
        <b/>
        <i/>
        <sz val="12"/>
        <rFont val="Verdana"/>
        <family val="2"/>
      </rPr>
      <t>500мл</t>
    </r>
  </si>
  <si>
    <t>А4 Глянцевая 120г/м 100л.</t>
  </si>
  <si>
    <t>10х15 Матовая двухсторонняя 220г/м 50 л.</t>
  </si>
  <si>
    <t>скоро в продаже</t>
  </si>
  <si>
    <t>А4 Матовая 130г/м 50 л.</t>
  </si>
  <si>
    <t>А4 Матовая двухсторонняя 140г/м 50 л.</t>
  </si>
  <si>
    <r>
      <t xml:space="preserve">А4 Глянцевая </t>
    </r>
    <r>
      <rPr>
        <b/>
        <sz val="12"/>
        <rFont val="Verdana"/>
        <family val="2"/>
      </rPr>
      <t>Саламандра</t>
    </r>
    <r>
      <rPr>
        <sz val="12"/>
        <rFont val="Verdana"/>
        <family val="2"/>
      </rPr>
      <t xml:space="preserve"> 200г/м 20 л.</t>
    </r>
  </si>
  <si>
    <r>
      <t xml:space="preserve">А4 Глянцевая </t>
    </r>
    <r>
      <rPr>
        <b/>
        <sz val="12"/>
        <rFont val="Verdana"/>
        <family val="2"/>
      </rPr>
      <t>Плетенка</t>
    </r>
    <r>
      <rPr>
        <sz val="12"/>
        <rFont val="Verdana"/>
        <family val="2"/>
      </rPr>
      <t xml:space="preserve"> 200г/м 20 л.</t>
    </r>
  </si>
  <si>
    <r>
      <t xml:space="preserve">А4 Глянцевая </t>
    </r>
    <r>
      <rPr>
        <b/>
        <sz val="12"/>
        <rFont val="Verdana"/>
        <family val="2"/>
      </rPr>
      <t>Кожа</t>
    </r>
    <r>
      <rPr>
        <sz val="12"/>
        <rFont val="Verdana"/>
        <family val="2"/>
      </rPr>
      <t xml:space="preserve"> 200г/м 20 л.</t>
    </r>
  </si>
  <si>
    <r>
      <t xml:space="preserve">А4 Глянцевая </t>
    </r>
    <r>
      <rPr>
        <b/>
        <sz val="12"/>
        <rFont val="Verdana"/>
        <family val="2"/>
      </rPr>
      <t>Лён</t>
    </r>
    <r>
      <rPr>
        <sz val="12"/>
        <rFont val="Verdana"/>
        <family val="2"/>
      </rPr>
      <t xml:space="preserve"> 200г/м 20 л.</t>
    </r>
  </si>
  <si>
    <t>А3 Матовая 200г/м 50 л.</t>
  </si>
  <si>
    <t>А3 Глянцевая самоклеющаяся 115г/м 50 л.</t>
  </si>
  <si>
    <t>А3 Глянцевая 200г/м 20 л.</t>
  </si>
  <si>
    <t>Людмила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</si>
</sst>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&quot;р.&quot;"/>
    <numFmt numFmtId="166" formatCode="[$$-409]#,##0.0_ ;\-[$$-409]#,##0.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72"/>
      <color indexed="8"/>
      <name val="Arabic Typesetting"/>
      <family val="4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4"/>
      <color indexed="8"/>
      <name val="Calibri"/>
      <family val="2"/>
    </font>
    <font>
      <b/>
      <i/>
      <sz val="16"/>
      <color indexed="8"/>
      <name val="Verdana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i/>
      <u val="single"/>
      <sz val="20"/>
      <color indexed="56"/>
      <name val="Verdana"/>
      <family val="2"/>
    </font>
    <font>
      <sz val="11"/>
      <color indexed="10"/>
      <name val="Verdana"/>
      <family val="2"/>
    </font>
    <font>
      <b/>
      <sz val="18"/>
      <color indexed="8"/>
      <name val="Calibri"/>
      <family val="2"/>
    </font>
    <font>
      <b/>
      <i/>
      <sz val="11"/>
      <color indexed="8"/>
      <name val="Verdana"/>
      <family val="2"/>
    </font>
    <font>
      <b/>
      <sz val="16"/>
      <name val="Verdana"/>
      <family val="2"/>
    </font>
    <font>
      <b/>
      <i/>
      <u val="single"/>
      <sz val="24"/>
      <color indexed="56"/>
      <name val="Verdana"/>
      <family val="2"/>
    </font>
    <font>
      <sz val="48"/>
      <color indexed="8"/>
      <name val="Arabic Typesetting"/>
      <family val="4"/>
    </font>
    <font>
      <u val="single"/>
      <sz val="36"/>
      <color indexed="26"/>
      <name val="Calibri"/>
      <family val="2"/>
    </font>
    <font>
      <u val="single"/>
      <sz val="11"/>
      <color indexed="12"/>
      <name val="Calibri"/>
      <family val="2"/>
    </font>
    <font>
      <u val="single"/>
      <sz val="28"/>
      <color indexed="26"/>
      <name val="Calibri"/>
      <family val="2"/>
    </font>
    <font>
      <u val="single"/>
      <sz val="24"/>
      <color indexed="26"/>
      <name val="Calibri"/>
      <family val="2"/>
    </font>
    <font>
      <b/>
      <i/>
      <sz val="24"/>
      <color indexed="10"/>
      <name val="Calibri"/>
      <family val="2"/>
    </font>
    <font>
      <b/>
      <sz val="18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Verdana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u val="single"/>
      <sz val="36"/>
      <color theme="2"/>
      <name val="Calibri"/>
      <family val="2"/>
    </font>
    <font>
      <b/>
      <i/>
      <sz val="16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2"/>
      <color theme="1"/>
      <name val="Verdana"/>
      <family val="2"/>
    </font>
    <font>
      <sz val="12"/>
      <color theme="1"/>
      <name val="Verdana"/>
      <family val="2"/>
    </font>
    <font>
      <sz val="72"/>
      <color theme="1"/>
      <name val="Arabic Typesetting"/>
      <family val="4"/>
    </font>
    <font>
      <b/>
      <i/>
      <u val="single"/>
      <sz val="20"/>
      <color theme="3"/>
      <name val="Verdana"/>
      <family val="2"/>
    </font>
    <font>
      <b/>
      <sz val="16"/>
      <color theme="0"/>
      <name val="Calibri"/>
      <family val="2"/>
    </font>
    <font>
      <b/>
      <sz val="20"/>
      <color theme="1"/>
      <name val="Verdana"/>
      <family val="2"/>
    </font>
    <font>
      <sz val="48"/>
      <color theme="1"/>
      <name val="Arabic Typesetting"/>
      <family val="4"/>
    </font>
    <font>
      <u val="single"/>
      <sz val="28"/>
      <color theme="2"/>
      <name val="Calibri"/>
      <family val="2"/>
    </font>
    <font>
      <b/>
      <sz val="18"/>
      <color theme="1"/>
      <name val="Verdana"/>
      <family val="2"/>
    </font>
    <font>
      <b/>
      <i/>
      <u val="single"/>
      <sz val="24"/>
      <color theme="3"/>
      <name val="Verdana"/>
      <family val="2"/>
    </font>
    <font>
      <u val="single"/>
      <sz val="24"/>
      <color theme="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right" vertical="center"/>
    </xf>
    <xf numFmtId="0" fontId="63" fillId="34" borderId="0" xfId="0" applyFont="1" applyFill="1" applyAlignment="1">
      <alignment/>
    </xf>
    <xf numFmtId="0" fontId="63" fillId="34" borderId="1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63" fillId="34" borderId="11" xfId="0" applyFont="1" applyFill="1" applyBorder="1" applyAlignment="1" applyProtection="1">
      <alignment/>
      <protection locked="0"/>
    </xf>
    <xf numFmtId="0" fontId="67" fillId="33" borderId="0" xfId="0" applyFont="1" applyFill="1" applyAlignment="1" applyProtection="1">
      <alignment horizontal="left" vertical="center"/>
      <protection locked="0"/>
    </xf>
    <xf numFmtId="164" fontId="68" fillId="0" borderId="12" xfId="0" applyNumberFormat="1" applyFont="1" applyBorder="1" applyAlignment="1" applyProtection="1">
      <alignment horizontal="center" vertical="center"/>
      <protection hidden="1"/>
    </xf>
    <xf numFmtId="0" fontId="69" fillId="34" borderId="0" xfId="0" applyFont="1" applyFill="1" applyAlignment="1" applyProtection="1">
      <alignment/>
      <protection locked="0"/>
    </xf>
    <xf numFmtId="165" fontId="67" fillId="33" borderId="13" xfId="0" applyNumberFormat="1" applyFont="1" applyFill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0" fontId="63" fillId="34" borderId="16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0" fontId="70" fillId="35" borderId="17" xfId="0" applyFont="1" applyFill="1" applyBorder="1" applyAlignment="1">
      <alignment horizontal="center" vertical="center"/>
    </xf>
    <xf numFmtId="0" fontId="70" fillId="35" borderId="18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horizontal="center" vertical="center" wrapText="1"/>
    </xf>
    <xf numFmtId="0" fontId="70" fillId="35" borderId="19" xfId="0" applyFont="1" applyFill="1" applyBorder="1" applyAlignment="1">
      <alignment horizontal="center" vertical="center"/>
    </xf>
    <xf numFmtId="0" fontId="3" fillId="35" borderId="20" xfId="56" applyFont="1" applyFill="1" applyBorder="1" applyAlignment="1">
      <alignment horizontal="center" vertical="center" wrapText="1"/>
      <protection/>
    </xf>
    <xf numFmtId="166" fontId="8" fillId="35" borderId="21" xfId="55" applyNumberFormat="1" applyFont="1" applyFill="1" applyBorder="1" applyAlignment="1">
      <alignment horizontal="center" vertical="center" wrapText="1"/>
      <protection/>
    </xf>
    <xf numFmtId="49" fontId="8" fillId="35" borderId="21" xfId="55" applyNumberFormat="1" applyFont="1" applyFill="1" applyBorder="1" applyAlignment="1">
      <alignment horizontal="center" vertical="center" wrapText="1"/>
      <protection/>
    </xf>
    <xf numFmtId="164" fontId="8" fillId="35" borderId="21" xfId="55" applyNumberFormat="1" applyFont="1" applyFill="1" applyBorder="1" applyAlignment="1">
      <alignment horizontal="center" vertical="center" wrapText="1"/>
      <protection/>
    </xf>
    <xf numFmtId="0" fontId="73" fillId="35" borderId="22" xfId="0" applyFont="1" applyFill="1" applyBorder="1" applyAlignment="1" applyProtection="1">
      <alignment horizontal="center" vertical="center"/>
      <protection locked="0"/>
    </xf>
    <xf numFmtId="0" fontId="3" fillId="35" borderId="23" xfId="56" applyFont="1" applyFill="1" applyBorder="1" applyAlignment="1">
      <alignment horizontal="center" vertical="center" wrapText="1"/>
      <protection/>
    </xf>
    <xf numFmtId="0" fontId="8" fillId="35" borderId="24" xfId="55" applyFont="1" applyFill="1" applyBorder="1" applyAlignment="1">
      <alignment vertical="top" wrapText="1"/>
      <protection/>
    </xf>
    <xf numFmtId="165" fontId="8" fillId="35" borderId="21" xfId="55" applyNumberFormat="1" applyFont="1" applyFill="1" applyBorder="1" applyAlignment="1">
      <alignment horizontal="center" vertical="center" wrapText="1"/>
      <protection/>
    </xf>
    <xf numFmtId="0" fontId="8" fillId="35" borderId="21" xfId="55" applyFont="1" applyFill="1" applyBorder="1" applyAlignment="1">
      <alignment horizontal="center" vertical="center" wrapText="1"/>
      <protection/>
    </xf>
    <xf numFmtId="0" fontId="8" fillId="35" borderId="25" xfId="55" applyFont="1" applyFill="1" applyBorder="1" applyAlignment="1">
      <alignment horizontal="center" vertical="center" wrapText="1"/>
      <protection/>
    </xf>
    <xf numFmtId="164" fontId="73" fillId="35" borderId="21" xfId="0" applyNumberFormat="1" applyFont="1" applyFill="1" applyBorder="1" applyAlignment="1">
      <alignment horizontal="center" vertical="center"/>
    </xf>
    <xf numFmtId="0" fontId="8" fillId="35" borderId="24" xfId="55" applyFont="1" applyFill="1" applyBorder="1" applyAlignment="1">
      <alignment horizontal="center" vertical="center" wrapText="1"/>
      <protection/>
    </xf>
    <xf numFmtId="0" fontId="73" fillId="35" borderId="11" xfId="0" applyFont="1" applyFill="1" applyBorder="1" applyAlignment="1" applyProtection="1">
      <alignment horizontal="center" vertical="center"/>
      <protection locked="0"/>
    </xf>
    <xf numFmtId="0" fontId="8" fillId="35" borderId="26" xfId="55" applyFont="1" applyFill="1" applyBorder="1" applyAlignment="1">
      <alignment horizontal="center" vertical="center" wrapText="1"/>
      <protection/>
    </xf>
    <xf numFmtId="164" fontId="8" fillId="35" borderId="25" xfId="55" applyNumberFormat="1" applyFont="1" applyFill="1" applyBorder="1" applyAlignment="1">
      <alignment horizontal="center" vertical="center" wrapText="1"/>
      <protection/>
    </xf>
    <xf numFmtId="0" fontId="3" fillId="35" borderId="27" xfId="56" applyFont="1" applyFill="1" applyBorder="1" applyAlignment="1">
      <alignment horizontal="center" vertical="center" wrapText="1"/>
      <protection/>
    </xf>
    <xf numFmtId="0" fontId="8" fillId="35" borderId="28" xfId="55" applyFont="1" applyFill="1" applyBorder="1" applyAlignment="1">
      <alignment vertical="top" wrapText="1"/>
      <protection/>
    </xf>
    <xf numFmtId="165" fontId="8" fillId="35" borderId="28" xfId="55" applyNumberFormat="1" applyFont="1" applyFill="1" applyBorder="1" applyAlignment="1">
      <alignment horizontal="center" vertical="center" wrapText="1"/>
      <protection/>
    </xf>
    <xf numFmtId="0" fontId="8" fillId="35" borderId="28" xfId="55" applyFont="1" applyFill="1" applyBorder="1" applyAlignment="1">
      <alignment horizontal="center" vertical="center" wrapText="1"/>
      <protection/>
    </xf>
    <xf numFmtId="0" fontId="8" fillId="35" borderId="29" xfId="55" applyFont="1" applyFill="1" applyBorder="1" applyAlignment="1">
      <alignment horizontal="center" vertical="center" wrapText="1"/>
      <protection/>
    </xf>
    <xf numFmtId="164" fontId="73" fillId="35" borderId="28" xfId="0" applyNumberFormat="1" applyFont="1" applyFill="1" applyBorder="1" applyAlignment="1">
      <alignment horizontal="center" vertical="center"/>
    </xf>
    <xf numFmtId="0" fontId="73" fillId="35" borderId="30" xfId="0" applyFont="1" applyFill="1" applyBorder="1" applyAlignment="1" applyProtection="1">
      <alignment horizontal="center" vertical="center"/>
      <protection locked="0"/>
    </xf>
    <xf numFmtId="0" fontId="8" fillId="35" borderId="24" xfId="56" applyFont="1" applyFill="1" applyBorder="1" applyAlignment="1">
      <alignment vertical="top" wrapText="1"/>
      <protection/>
    </xf>
    <xf numFmtId="9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5" borderId="28" xfId="56" applyFont="1" applyFill="1" applyBorder="1" applyAlignment="1">
      <alignment vertical="top" wrapText="1"/>
      <protection/>
    </xf>
    <xf numFmtId="0" fontId="74" fillId="33" borderId="0" xfId="0" applyFont="1" applyFill="1" applyBorder="1" applyAlignment="1">
      <alignment vertical="center"/>
    </xf>
    <xf numFmtId="0" fontId="74" fillId="33" borderId="31" xfId="0" applyFont="1" applyFill="1" applyBorder="1" applyAlignment="1">
      <alignment vertical="center"/>
    </xf>
    <xf numFmtId="0" fontId="72" fillId="35" borderId="18" xfId="0" applyFont="1" applyFill="1" applyBorder="1" applyAlignment="1">
      <alignment horizontal="center" vertical="center"/>
    </xf>
    <xf numFmtId="0" fontId="8" fillId="35" borderId="21" xfId="55" applyFont="1" applyFill="1" applyBorder="1" applyAlignment="1">
      <alignment vertical="top" wrapText="1"/>
      <protection/>
    </xf>
    <xf numFmtId="0" fontId="0" fillId="35" borderId="11" xfId="0" applyFill="1" applyBorder="1" applyAlignment="1" applyProtection="1">
      <alignment/>
      <protection locked="0"/>
    </xf>
    <xf numFmtId="165" fontId="8" fillId="35" borderId="24" xfId="55" applyNumberFormat="1" applyFont="1" applyFill="1" applyBorder="1" applyAlignment="1">
      <alignment horizontal="center" vertical="center" wrapText="1"/>
      <protection/>
    </xf>
    <xf numFmtId="0" fontId="4" fillId="35" borderId="24" xfId="55" applyFont="1" applyFill="1" applyBorder="1" applyAlignment="1">
      <alignment vertical="top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8" fillId="35" borderId="0" xfId="55" applyFont="1" applyFill="1" applyBorder="1" applyAlignment="1">
      <alignment vertical="top" wrapText="1"/>
      <protection/>
    </xf>
    <xf numFmtId="164" fontId="73" fillId="35" borderId="24" xfId="0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/>
    </xf>
    <xf numFmtId="0" fontId="8" fillId="35" borderId="24" xfId="54" applyFont="1" applyFill="1" applyBorder="1" applyAlignment="1">
      <alignment vertical="top" wrapText="1"/>
      <protection/>
    </xf>
    <xf numFmtId="164" fontId="8" fillId="35" borderId="24" xfId="54" applyNumberFormat="1" applyFont="1" applyFill="1" applyBorder="1" applyAlignment="1">
      <alignment horizontal="center" vertical="center" wrapText="1"/>
      <protection/>
    </xf>
    <xf numFmtId="0" fontId="0" fillId="35" borderId="32" xfId="0" applyFill="1" applyBorder="1" applyAlignment="1">
      <alignment/>
    </xf>
    <xf numFmtId="0" fontId="8" fillId="35" borderId="33" xfId="56" applyFont="1" applyFill="1" applyBorder="1" applyAlignment="1">
      <alignment vertical="top" wrapText="1"/>
      <protection/>
    </xf>
    <xf numFmtId="164" fontId="73" fillId="35" borderId="34" xfId="0" applyNumberFormat="1" applyFont="1" applyFill="1" applyBorder="1" applyAlignment="1">
      <alignment horizontal="center" vertical="center"/>
    </xf>
    <xf numFmtId="164" fontId="73" fillId="35" borderId="33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63" fillId="34" borderId="35" xfId="0" applyFont="1" applyFill="1" applyBorder="1" applyAlignment="1">
      <alignment/>
    </xf>
    <xf numFmtId="0" fontId="72" fillId="35" borderId="36" xfId="0" applyFont="1" applyFill="1" applyBorder="1" applyAlignment="1">
      <alignment horizontal="center" vertical="center" wrapText="1"/>
    </xf>
    <xf numFmtId="0" fontId="75" fillId="35" borderId="37" xfId="0" applyFont="1" applyFill="1" applyBorder="1" applyAlignment="1">
      <alignment vertical="center" wrapText="1"/>
    </xf>
    <xf numFmtId="0" fontId="73" fillId="35" borderId="38" xfId="0" applyFont="1" applyFill="1" applyBorder="1" applyAlignment="1" applyProtection="1">
      <alignment horizontal="center" vertical="center"/>
      <protection locked="0"/>
    </xf>
    <xf numFmtId="0" fontId="73" fillId="35" borderId="39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Alignment="1">
      <alignment horizontal="left"/>
    </xf>
    <xf numFmtId="164" fontId="73" fillId="35" borderId="21" xfId="0" applyNumberFormat="1" applyFont="1" applyFill="1" applyBorder="1" applyAlignment="1" applyProtection="1">
      <alignment horizontal="center" vertical="center"/>
      <protection hidden="1"/>
    </xf>
    <xf numFmtId="0" fontId="8" fillId="35" borderId="24" xfId="55" applyFont="1" applyFill="1" applyBorder="1" applyAlignment="1" applyProtection="1">
      <alignment vertical="top" wrapText="1"/>
      <protection hidden="1"/>
    </xf>
    <xf numFmtId="0" fontId="0" fillId="35" borderId="24" xfId="0" applyFill="1" applyBorder="1" applyAlignment="1" applyProtection="1">
      <alignment/>
      <protection hidden="1"/>
    </xf>
    <xf numFmtId="0" fontId="63" fillId="34" borderId="40" xfId="0" applyFont="1" applyFill="1" applyBorder="1" applyAlignment="1" applyProtection="1">
      <alignment/>
      <protection hidden="1"/>
    </xf>
    <xf numFmtId="0" fontId="63" fillId="34" borderId="0" xfId="0" applyFont="1" applyFill="1" applyBorder="1" applyAlignment="1" applyProtection="1">
      <alignment/>
      <protection hidden="1"/>
    </xf>
    <xf numFmtId="164" fontId="73" fillId="35" borderId="24" xfId="0" applyNumberFormat="1" applyFont="1" applyFill="1" applyBorder="1" applyAlignment="1" applyProtection="1">
      <alignment horizontal="center" vertical="center"/>
      <protection hidden="1"/>
    </xf>
    <xf numFmtId="164" fontId="73" fillId="35" borderId="38" xfId="0" applyNumberFormat="1" applyFont="1" applyFill="1" applyBorder="1" applyAlignment="1" applyProtection="1">
      <alignment horizontal="center" vertical="center"/>
      <protection hidden="1"/>
    </xf>
    <xf numFmtId="0" fontId="4" fillId="35" borderId="24" xfId="55" applyFont="1" applyFill="1" applyBorder="1" applyAlignment="1" applyProtection="1">
      <alignment vertical="top" wrapText="1"/>
      <protection hidden="1"/>
    </xf>
    <xf numFmtId="0" fontId="8" fillId="35" borderId="0" xfId="55" applyFont="1" applyFill="1" applyBorder="1" applyAlignment="1" applyProtection="1">
      <alignment vertical="top" wrapText="1"/>
      <protection hidden="1"/>
    </xf>
    <xf numFmtId="164" fontId="73" fillId="35" borderId="40" xfId="0" applyNumberFormat="1" applyFont="1" applyFill="1" applyBorder="1" applyAlignment="1" applyProtection="1">
      <alignment horizontal="center" vertical="center"/>
      <protection hidden="1"/>
    </xf>
    <xf numFmtId="0" fontId="66" fillId="34" borderId="40" xfId="0" applyFont="1" applyFill="1" applyBorder="1" applyAlignment="1" applyProtection="1">
      <alignment/>
      <protection hidden="1"/>
    </xf>
    <xf numFmtId="164" fontId="8" fillId="35" borderId="24" xfId="54" applyNumberFormat="1" applyFont="1" applyFill="1" applyBorder="1" applyAlignment="1" applyProtection="1">
      <alignment horizontal="center" vertical="center" wrapText="1"/>
      <protection hidden="1"/>
    </xf>
    <xf numFmtId="0" fontId="8" fillId="35" borderId="24" xfId="55" applyFont="1" applyFill="1" applyBorder="1" applyAlignment="1">
      <alignment vertical="center" wrapText="1"/>
      <protection/>
    </xf>
    <xf numFmtId="166" fontId="8" fillId="35" borderId="28" xfId="55" applyNumberFormat="1" applyFont="1" applyFill="1" applyBorder="1" applyAlignment="1">
      <alignment horizontal="center" vertical="center" wrapText="1"/>
      <protection/>
    </xf>
    <xf numFmtId="164" fontId="8" fillId="35" borderId="28" xfId="55" applyNumberFormat="1" applyFont="1" applyFill="1" applyBorder="1" applyAlignment="1">
      <alignment horizontal="center" vertical="center" wrapText="1"/>
      <protection/>
    </xf>
    <xf numFmtId="164" fontId="76" fillId="33" borderId="12" xfId="0" applyNumberFormat="1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77" fillId="33" borderId="0" xfId="0" applyFont="1" applyFill="1" applyAlignment="1" applyProtection="1">
      <alignment horizontal="center" vertical="center"/>
      <protection locked="0"/>
    </xf>
    <xf numFmtId="0" fontId="78" fillId="33" borderId="0" xfId="0" applyFont="1" applyFill="1" applyBorder="1" applyAlignment="1">
      <alignment horizontal="center" vertical="center"/>
    </xf>
    <xf numFmtId="0" fontId="79" fillId="34" borderId="0" xfId="42" applyFont="1" applyFill="1" applyAlignment="1" applyProtection="1">
      <alignment horizontal="center"/>
      <protection locked="0"/>
    </xf>
    <xf numFmtId="0" fontId="79" fillId="34" borderId="0" xfId="0" applyFont="1" applyFill="1" applyAlignment="1" applyProtection="1">
      <alignment horizontal="center"/>
      <protection locked="0"/>
    </xf>
    <xf numFmtId="0" fontId="75" fillId="35" borderId="41" xfId="0" applyFont="1" applyFill="1" applyBorder="1" applyAlignment="1">
      <alignment horizontal="center" vertical="center" wrapText="1"/>
    </xf>
    <xf numFmtId="0" fontId="75" fillId="35" borderId="40" xfId="0" applyFont="1" applyFill="1" applyBorder="1" applyAlignment="1">
      <alignment horizontal="center" vertical="center" wrapText="1"/>
    </xf>
    <xf numFmtId="0" fontId="75" fillId="35" borderId="42" xfId="0" applyFont="1" applyFill="1" applyBorder="1" applyAlignment="1">
      <alignment horizontal="center" vertical="center" wrapText="1"/>
    </xf>
    <xf numFmtId="0" fontId="75" fillId="35" borderId="43" xfId="0" applyFont="1" applyFill="1" applyBorder="1" applyAlignment="1">
      <alignment horizontal="center" vertical="center" wrapText="1"/>
    </xf>
    <xf numFmtId="0" fontId="75" fillId="35" borderId="44" xfId="0" applyFont="1" applyFill="1" applyBorder="1" applyAlignment="1">
      <alignment horizontal="center" vertical="center" wrapText="1"/>
    </xf>
    <xf numFmtId="0" fontId="75" fillId="35" borderId="37" xfId="0" applyFont="1" applyFill="1" applyBorder="1" applyAlignment="1">
      <alignment horizontal="center" vertical="center" wrapText="1"/>
    </xf>
    <xf numFmtId="0" fontId="75" fillId="35" borderId="45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0" fontId="75" fillId="35" borderId="46" xfId="0" applyFont="1" applyFill="1" applyBorder="1" applyAlignment="1">
      <alignment horizontal="center" vertical="center" wrapText="1"/>
    </xf>
    <xf numFmtId="0" fontId="80" fillId="33" borderId="0" xfId="0" applyFont="1" applyFill="1" applyAlignment="1" applyProtection="1">
      <alignment horizontal="center" vertical="center"/>
      <protection locked="0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 wrapText="1"/>
    </xf>
    <xf numFmtId="0" fontId="81" fillId="35" borderId="43" xfId="0" applyFont="1" applyFill="1" applyBorder="1" applyAlignment="1">
      <alignment horizontal="center" vertical="center" wrapText="1"/>
    </xf>
    <xf numFmtId="0" fontId="81" fillId="35" borderId="44" xfId="0" applyFont="1" applyFill="1" applyBorder="1" applyAlignment="1">
      <alignment horizontal="center" vertical="center" wrapText="1"/>
    </xf>
    <xf numFmtId="0" fontId="81" fillId="35" borderId="37" xfId="0" applyFont="1" applyFill="1" applyBorder="1" applyAlignment="1">
      <alignment horizontal="center" vertical="center" wrapText="1"/>
    </xf>
    <xf numFmtId="0" fontId="82" fillId="34" borderId="0" xfId="42" applyFont="1" applyFill="1" applyAlignment="1" applyProtection="1">
      <alignment horizontal="center"/>
      <protection locked="0"/>
    </xf>
    <xf numFmtId="0" fontId="82" fillId="34" borderId="0" xfId="0" applyFont="1" applyFill="1" applyAlignment="1" applyProtection="1">
      <alignment horizontal="center"/>
      <protection locked="0"/>
    </xf>
    <xf numFmtId="0" fontId="8" fillId="35" borderId="26" xfId="55" applyFont="1" applyFill="1" applyBorder="1" applyAlignment="1">
      <alignment horizontal="center" vertical="center" wrapText="1"/>
      <protection/>
    </xf>
    <xf numFmtId="0" fontId="8" fillId="35" borderId="40" xfId="55" applyFont="1" applyFill="1" applyBorder="1" applyAlignment="1">
      <alignment horizontal="center" vertical="center" wrapText="1"/>
      <protection/>
    </xf>
    <xf numFmtId="0" fontId="8" fillId="35" borderId="42" xfId="55" applyFont="1" applyFill="1" applyBorder="1" applyAlignment="1">
      <alignment horizontal="center" vertical="center" wrapText="1"/>
      <protection/>
    </xf>
    <xf numFmtId="49" fontId="8" fillId="35" borderId="26" xfId="55" applyNumberFormat="1" applyFont="1" applyFill="1" applyBorder="1" applyAlignment="1">
      <alignment horizontal="center" vertical="center" wrapText="1"/>
      <protection/>
    </xf>
    <xf numFmtId="49" fontId="8" fillId="35" borderId="40" xfId="55" applyNumberFormat="1" applyFont="1" applyFill="1" applyBorder="1" applyAlignment="1">
      <alignment horizontal="center" vertical="center" wrapText="1"/>
      <protection/>
    </xf>
    <xf numFmtId="49" fontId="8" fillId="35" borderId="42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5" xfId="53"/>
    <cellStyle name="Обычный_Апрель 2007" xfId="54"/>
    <cellStyle name="Обычный_Февраль 2007" xfId="55"/>
    <cellStyle name="Обычный_Январь 200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53</xdr:row>
      <xdr:rowOff>47625</xdr:rowOff>
    </xdr:from>
    <xdr:to>
      <xdr:col>8</xdr:col>
      <xdr:colOff>9525</xdr:colOff>
      <xdr:row>63</xdr:row>
      <xdr:rowOff>47625</xdr:rowOff>
    </xdr:to>
    <xdr:sp>
      <xdr:nvSpPr>
        <xdr:cNvPr id="1" name="Пятно 1 5"/>
        <xdr:cNvSpPr>
          <a:spLocks/>
        </xdr:cNvSpPr>
      </xdr:nvSpPr>
      <xdr:spPr>
        <a:xfrm>
          <a:off x="8277225" y="12163425"/>
          <a:ext cx="2628900" cy="1905000"/>
        </a:xfrm>
        <a:prstGeom prst="irregularSeal1">
          <a:avLst/>
        </a:prstGeom>
        <a:solidFill>
          <a:srgbClr val="4F81BD">
            <a:alpha val="26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скоро в продаже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tprofi.ru/" TargetMode="External" /><Relationship Id="rId2" Type="http://schemas.openxmlformats.org/officeDocument/2006/relationships/hyperlink" Target="http://www.fotobumaga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tprofi.ru/" TargetMode="External" /><Relationship Id="rId2" Type="http://schemas.openxmlformats.org/officeDocument/2006/relationships/hyperlink" Target="http://www.fotobumag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2.8515625" style="3" customWidth="1"/>
    <col min="2" max="2" width="19.421875" style="0" customWidth="1"/>
    <col min="3" max="3" width="80.7109375" style="0" customWidth="1"/>
    <col min="4" max="4" width="12.7109375" style="0" hidden="1" customWidth="1"/>
    <col min="5" max="5" width="18.00390625" style="0" customWidth="1"/>
    <col min="6" max="6" width="14.140625" style="0" customWidth="1"/>
    <col min="7" max="7" width="13.140625" style="0" customWidth="1"/>
    <col min="8" max="8" width="14.8515625" style="0" customWidth="1"/>
    <col min="9" max="9" width="12.7109375" style="0" customWidth="1"/>
    <col min="10" max="10" width="10.00390625" style="1" hidden="1" customWidth="1"/>
    <col min="11" max="14" width="9.140625" style="1" customWidth="1"/>
    <col min="15" max="40" width="9.140625" style="7" customWidth="1"/>
  </cols>
  <sheetData>
    <row r="1" spans="1:40" s="1" customFormat="1" ht="29.25" customHeight="1">
      <c r="A1" s="3"/>
      <c r="B1" s="88" t="s">
        <v>0</v>
      </c>
      <c r="C1" s="88"/>
      <c r="D1" s="88"/>
      <c r="E1" s="88"/>
      <c r="F1" s="71" t="s">
        <v>3</v>
      </c>
      <c r="G1" s="4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9.25" customHeight="1">
      <c r="A2" s="3"/>
      <c r="B2" s="88"/>
      <c r="C2" s="88"/>
      <c r="D2" s="88"/>
      <c r="E2" s="88"/>
      <c r="F2" s="48"/>
      <c r="G2" s="2" t="s">
        <v>4</v>
      </c>
      <c r="H2" s="90" t="s">
        <v>270</v>
      </c>
      <c r="I2" s="9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1" customFormat="1" ht="29.25" customHeight="1" thickBot="1">
      <c r="A3" s="3"/>
      <c r="B3" s="89"/>
      <c r="C3" s="89"/>
      <c r="D3" s="89"/>
      <c r="E3" s="89"/>
      <c r="F3" s="49"/>
      <c r="G3" s="2" t="s">
        <v>5</v>
      </c>
      <c r="H3" s="9" t="s">
        <v>252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2:9" ht="45.75" customHeight="1" thickBot="1">
      <c r="B4" s="17" t="s">
        <v>2</v>
      </c>
      <c r="C4" s="18" t="s">
        <v>13</v>
      </c>
      <c r="D4" s="19" t="s">
        <v>163</v>
      </c>
      <c r="E4" s="50" t="s">
        <v>85</v>
      </c>
      <c r="F4" s="20" t="s">
        <v>249</v>
      </c>
      <c r="G4" s="20" t="s">
        <v>250</v>
      </c>
      <c r="H4" s="20" t="s">
        <v>251</v>
      </c>
      <c r="I4" s="21" t="s">
        <v>1</v>
      </c>
    </row>
    <row r="5" spans="2:10" ht="35.25" customHeight="1" thickBot="1">
      <c r="B5" s="97" t="s">
        <v>6</v>
      </c>
      <c r="C5" s="98"/>
      <c r="D5" s="98"/>
      <c r="E5" s="98"/>
      <c r="F5" s="98"/>
      <c r="G5" s="98"/>
      <c r="H5" s="98"/>
      <c r="I5" s="99"/>
      <c r="J5" s="12">
        <v>32</v>
      </c>
    </row>
    <row r="6" spans="2:10" ht="15">
      <c r="B6" s="22"/>
      <c r="C6" s="51" t="s">
        <v>7</v>
      </c>
      <c r="D6" s="29">
        <f aca="true" t="shared" si="0" ref="D6:D11">1.9*$J$5</f>
        <v>60.8</v>
      </c>
      <c r="E6" s="30" t="s">
        <v>86</v>
      </c>
      <c r="F6" s="72">
        <f aca="true" t="shared" si="1" ref="F6:F11">D6*(100%-$J$7)</f>
        <v>51.68</v>
      </c>
      <c r="G6" s="72">
        <f aca="true" t="shared" si="2" ref="G6:G11">D6*(100%-$J$8)</f>
        <v>47.424</v>
      </c>
      <c r="H6" s="72">
        <f aca="true" t="shared" si="3" ref="H6:H11">D6*(100%-$J$9)</f>
        <v>42.559999999999995</v>
      </c>
      <c r="I6" s="26"/>
      <c r="J6" s="13">
        <v>0.07</v>
      </c>
    </row>
    <row r="7" spans="2:10" ht="15">
      <c r="B7" s="27"/>
      <c r="C7" s="28" t="s">
        <v>8</v>
      </c>
      <c r="D7" s="29">
        <f t="shared" si="0"/>
        <v>60.8</v>
      </c>
      <c r="E7" s="30" t="s">
        <v>86</v>
      </c>
      <c r="F7" s="72">
        <f t="shared" si="1"/>
        <v>51.68</v>
      </c>
      <c r="G7" s="72">
        <f t="shared" si="2"/>
        <v>47.424</v>
      </c>
      <c r="H7" s="72">
        <f t="shared" si="3"/>
        <v>42.559999999999995</v>
      </c>
      <c r="I7" s="26"/>
      <c r="J7" s="13">
        <v>0.15</v>
      </c>
    </row>
    <row r="8" spans="2:10" ht="15">
      <c r="B8" s="27"/>
      <c r="C8" s="28" t="s">
        <v>9</v>
      </c>
      <c r="D8" s="29">
        <f t="shared" si="0"/>
        <v>60.8</v>
      </c>
      <c r="E8" s="30" t="s">
        <v>86</v>
      </c>
      <c r="F8" s="72">
        <f t="shared" si="1"/>
        <v>51.68</v>
      </c>
      <c r="G8" s="72">
        <f t="shared" si="2"/>
        <v>47.424</v>
      </c>
      <c r="H8" s="72">
        <f t="shared" si="3"/>
        <v>42.559999999999995</v>
      </c>
      <c r="I8" s="26"/>
      <c r="J8" s="13">
        <v>0.22</v>
      </c>
    </row>
    <row r="9" spans="2:10" ht="15.75" thickBot="1">
      <c r="B9" s="27"/>
      <c r="C9" s="28" t="s">
        <v>10</v>
      </c>
      <c r="D9" s="29">
        <f t="shared" si="0"/>
        <v>60.8</v>
      </c>
      <c r="E9" s="30" t="s">
        <v>86</v>
      </c>
      <c r="F9" s="72">
        <f t="shared" si="1"/>
        <v>51.68</v>
      </c>
      <c r="G9" s="72">
        <f t="shared" si="2"/>
        <v>47.424</v>
      </c>
      <c r="H9" s="72">
        <f t="shared" si="3"/>
        <v>42.559999999999995</v>
      </c>
      <c r="I9" s="26"/>
      <c r="J9" s="14">
        <v>0.3</v>
      </c>
    </row>
    <row r="10" spans="2:9" ht="15">
      <c r="B10" s="27"/>
      <c r="C10" s="28" t="s">
        <v>11</v>
      </c>
      <c r="D10" s="29">
        <f t="shared" si="0"/>
        <v>60.8</v>
      </c>
      <c r="E10" s="30" t="s">
        <v>86</v>
      </c>
      <c r="F10" s="72">
        <f t="shared" si="1"/>
        <v>51.68</v>
      </c>
      <c r="G10" s="72">
        <f t="shared" si="2"/>
        <v>47.424</v>
      </c>
      <c r="H10" s="72">
        <f t="shared" si="3"/>
        <v>42.559999999999995</v>
      </c>
      <c r="I10" s="26"/>
    </row>
    <row r="11" spans="2:9" ht="15">
      <c r="B11" s="27"/>
      <c r="C11" s="28" t="s">
        <v>12</v>
      </c>
      <c r="D11" s="29">
        <f t="shared" si="0"/>
        <v>60.8</v>
      </c>
      <c r="E11" s="30" t="s">
        <v>86</v>
      </c>
      <c r="F11" s="72">
        <f t="shared" si="1"/>
        <v>51.68</v>
      </c>
      <c r="G11" s="72">
        <f t="shared" si="2"/>
        <v>47.424</v>
      </c>
      <c r="H11" s="72">
        <f t="shared" si="3"/>
        <v>42.559999999999995</v>
      </c>
      <c r="I11" s="26"/>
    </row>
    <row r="12" spans="2:9" ht="9" customHeight="1">
      <c r="B12" s="27"/>
      <c r="C12" s="28"/>
      <c r="D12" s="28"/>
      <c r="E12" s="28"/>
      <c r="F12" s="51"/>
      <c r="G12" s="32"/>
      <c r="H12" s="32"/>
      <c r="I12" s="52"/>
    </row>
    <row r="13" spans="2:9" ht="15">
      <c r="B13" s="27"/>
      <c r="C13" s="28" t="s">
        <v>14</v>
      </c>
      <c r="D13" s="29">
        <f>D6*5*0.85</f>
        <v>258.4</v>
      </c>
      <c r="E13" s="30" t="s">
        <v>86</v>
      </c>
      <c r="F13" s="72">
        <f aca="true" t="shared" si="4" ref="F13:F18">D13*(100%-$J$7)</f>
        <v>219.64</v>
      </c>
      <c r="G13" s="72">
        <f aca="true" t="shared" si="5" ref="G13:G18">D13*(100%-$J$8)</f>
        <v>201.552</v>
      </c>
      <c r="H13" s="72">
        <f aca="true" t="shared" si="6" ref="H13:H18">D13*(100%-$J$9)</f>
        <v>180.87999999999997</v>
      </c>
      <c r="I13" s="26"/>
    </row>
    <row r="14" spans="2:9" ht="15">
      <c r="B14" s="27"/>
      <c r="C14" s="28" t="s">
        <v>15</v>
      </c>
      <c r="D14" s="29">
        <f>D7*5*0.85</f>
        <v>258.4</v>
      </c>
      <c r="E14" s="30" t="s">
        <v>86</v>
      </c>
      <c r="F14" s="72">
        <f t="shared" si="4"/>
        <v>219.64</v>
      </c>
      <c r="G14" s="72">
        <f t="shared" si="5"/>
        <v>201.552</v>
      </c>
      <c r="H14" s="72">
        <f t="shared" si="6"/>
        <v>180.87999999999997</v>
      </c>
      <c r="I14" s="26"/>
    </row>
    <row r="15" spans="2:9" ht="15">
      <c r="B15" s="27"/>
      <c r="C15" s="28" t="s">
        <v>16</v>
      </c>
      <c r="D15" s="29">
        <f>D8*5*0.85</f>
        <v>258.4</v>
      </c>
      <c r="E15" s="30" t="s">
        <v>86</v>
      </c>
      <c r="F15" s="72">
        <f t="shared" si="4"/>
        <v>219.64</v>
      </c>
      <c r="G15" s="72">
        <f t="shared" si="5"/>
        <v>201.552</v>
      </c>
      <c r="H15" s="72">
        <f t="shared" si="6"/>
        <v>180.87999999999997</v>
      </c>
      <c r="I15" s="26"/>
    </row>
    <row r="16" spans="2:9" ht="15">
      <c r="B16" s="27"/>
      <c r="C16" s="28" t="s">
        <v>17</v>
      </c>
      <c r="D16" s="29">
        <f>D9*5*0.85</f>
        <v>258.4</v>
      </c>
      <c r="E16" s="30" t="s">
        <v>86</v>
      </c>
      <c r="F16" s="72">
        <f t="shared" si="4"/>
        <v>219.64</v>
      </c>
      <c r="G16" s="72">
        <f t="shared" si="5"/>
        <v>201.552</v>
      </c>
      <c r="H16" s="72">
        <f t="shared" si="6"/>
        <v>180.87999999999997</v>
      </c>
      <c r="I16" s="26"/>
    </row>
    <row r="17" spans="2:9" ht="15">
      <c r="B17" s="27"/>
      <c r="C17" s="28" t="s">
        <v>18</v>
      </c>
      <c r="D17" s="29">
        <f>D10*5*0.85</f>
        <v>258.4</v>
      </c>
      <c r="E17" s="30" t="s">
        <v>86</v>
      </c>
      <c r="F17" s="72">
        <f t="shared" si="4"/>
        <v>219.64</v>
      </c>
      <c r="G17" s="72">
        <f t="shared" si="5"/>
        <v>201.552</v>
      </c>
      <c r="H17" s="72">
        <f t="shared" si="6"/>
        <v>180.87999999999997</v>
      </c>
      <c r="I17" s="26"/>
    </row>
    <row r="18" spans="2:9" ht="15">
      <c r="B18" s="27"/>
      <c r="C18" s="28" t="s">
        <v>19</v>
      </c>
      <c r="D18" s="29">
        <f>D11*5*0.85</f>
        <v>258.4</v>
      </c>
      <c r="E18" s="30" t="s">
        <v>86</v>
      </c>
      <c r="F18" s="72">
        <f t="shared" si="4"/>
        <v>219.64</v>
      </c>
      <c r="G18" s="72">
        <f t="shared" si="5"/>
        <v>201.552</v>
      </c>
      <c r="H18" s="72">
        <f t="shared" si="6"/>
        <v>180.87999999999997</v>
      </c>
      <c r="I18" s="26"/>
    </row>
    <row r="19" spans="2:9" ht="9" customHeight="1">
      <c r="B19" s="27"/>
      <c r="C19" s="28"/>
      <c r="D19" s="28"/>
      <c r="E19" s="28"/>
      <c r="F19" s="73"/>
      <c r="G19" s="74"/>
      <c r="H19" s="74"/>
      <c r="I19" s="26"/>
    </row>
    <row r="20" spans="2:9" ht="15">
      <c r="B20" s="27"/>
      <c r="C20" s="28" t="s">
        <v>67</v>
      </c>
      <c r="D20" s="29">
        <f>D6*10*0.8</f>
        <v>486.40000000000003</v>
      </c>
      <c r="E20" s="30" t="s">
        <v>86</v>
      </c>
      <c r="F20" s="72">
        <f aca="true" t="shared" si="7" ref="F20:F25">D20*(100%-$J$7)</f>
        <v>413.44</v>
      </c>
      <c r="G20" s="72">
        <f aca="true" t="shared" si="8" ref="G20:G25">D20*(100%-$J$8)</f>
        <v>379.39200000000005</v>
      </c>
      <c r="H20" s="72">
        <f aca="true" t="shared" si="9" ref="H20:H25">D20*(100%-$J$9)</f>
        <v>340.48</v>
      </c>
      <c r="I20" s="26"/>
    </row>
    <row r="21" spans="2:9" ht="15">
      <c r="B21" s="27"/>
      <c r="C21" s="28" t="s">
        <v>68</v>
      </c>
      <c r="D21" s="29">
        <f>D7*10*0.8</f>
        <v>486.40000000000003</v>
      </c>
      <c r="E21" s="30" t="s">
        <v>86</v>
      </c>
      <c r="F21" s="72">
        <f t="shared" si="7"/>
        <v>413.44</v>
      </c>
      <c r="G21" s="72">
        <f t="shared" si="8"/>
        <v>379.39200000000005</v>
      </c>
      <c r="H21" s="72">
        <f t="shared" si="9"/>
        <v>340.48</v>
      </c>
      <c r="I21" s="26"/>
    </row>
    <row r="22" spans="2:9" ht="15">
      <c r="B22" s="27"/>
      <c r="C22" s="28" t="s">
        <v>69</v>
      </c>
      <c r="D22" s="29">
        <f>D8*10*0.8</f>
        <v>486.40000000000003</v>
      </c>
      <c r="E22" s="30" t="s">
        <v>86</v>
      </c>
      <c r="F22" s="72">
        <f t="shared" si="7"/>
        <v>413.44</v>
      </c>
      <c r="G22" s="72">
        <f t="shared" si="8"/>
        <v>379.39200000000005</v>
      </c>
      <c r="H22" s="72">
        <f t="shared" si="9"/>
        <v>340.48</v>
      </c>
      <c r="I22" s="26"/>
    </row>
    <row r="23" spans="2:9" ht="15">
      <c r="B23" s="27"/>
      <c r="C23" s="28" t="s">
        <v>70</v>
      </c>
      <c r="D23" s="29">
        <f>D9*10*0.8</f>
        <v>486.40000000000003</v>
      </c>
      <c r="E23" s="30" t="s">
        <v>86</v>
      </c>
      <c r="F23" s="72">
        <f t="shared" si="7"/>
        <v>413.44</v>
      </c>
      <c r="G23" s="72">
        <f t="shared" si="8"/>
        <v>379.39200000000005</v>
      </c>
      <c r="H23" s="72">
        <f t="shared" si="9"/>
        <v>340.48</v>
      </c>
      <c r="I23" s="26"/>
    </row>
    <row r="24" spans="2:9" ht="15">
      <c r="B24" s="27"/>
      <c r="C24" s="28" t="s">
        <v>71</v>
      </c>
      <c r="D24" s="29">
        <f>D10*10*0.8</f>
        <v>486.40000000000003</v>
      </c>
      <c r="E24" s="30" t="s">
        <v>86</v>
      </c>
      <c r="F24" s="72">
        <f t="shared" si="7"/>
        <v>413.44</v>
      </c>
      <c r="G24" s="72">
        <f t="shared" si="8"/>
        <v>379.39200000000005</v>
      </c>
      <c r="H24" s="72">
        <f t="shared" si="9"/>
        <v>340.48</v>
      </c>
      <c r="I24" s="26"/>
    </row>
    <row r="25" spans="2:9" ht="15">
      <c r="B25" s="27"/>
      <c r="C25" s="28" t="s">
        <v>72</v>
      </c>
      <c r="D25" s="29">
        <f>D11*10*0.8</f>
        <v>486.40000000000003</v>
      </c>
      <c r="E25" s="30" t="s">
        <v>86</v>
      </c>
      <c r="F25" s="72">
        <f t="shared" si="7"/>
        <v>413.44</v>
      </c>
      <c r="G25" s="72">
        <f t="shared" si="8"/>
        <v>379.39200000000005</v>
      </c>
      <c r="H25" s="72">
        <f t="shared" si="9"/>
        <v>340.48</v>
      </c>
      <c r="I25" s="26"/>
    </row>
    <row r="26" spans="2:9" ht="9" customHeight="1">
      <c r="B26" s="27"/>
      <c r="C26" s="28"/>
      <c r="D26" s="28"/>
      <c r="E26" s="28"/>
      <c r="F26" s="73"/>
      <c r="G26" s="74"/>
      <c r="H26" s="74"/>
      <c r="I26" s="26"/>
    </row>
    <row r="27" spans="2:9" ht="15" customHeight="1">
      <c r="B27" s="27"/>
      <c r="C27" s="28" t="s">
        <v>73</v>
      </c>
      <c r="D27" s="29">
        <f aca="true" t="shared" si="10" ref="D27:D32">12*$J$5</f>
        <v>384</v>
      </c>
      <c r="E27" s="30" t="s">
        <v>87</v>
      </c>
      <c r="F27" s="72">
        <f aca="true" t="shared" si="11" ref="F27:F32">D27*(100%-$J$7)</f>
        <v>326.4</v>
      </c>
      <c r="G27" s="72">
        <f aca="true" t="shared" si="12" ref="G27:G32">D27*(100%-$J$8)</f>
        <v>299.52</v>
      </c>
      <c r="H27" s="72">
        <f aca="true" t="shared" si="13" ref="H27:H32">D27*(100%-$J$9)</f>
        <v>268.79999999999995</v>
      </c>
      <c r="I27" s="26"/>
    </row>
    <row r="28" spans="2:9" ht="15" customHeight="1">
      <c r="B28" s="27"/>
      <c r="C28" s="28" t="s">
        <v>74</v>
      </c>
      <c r="D28" s="29">
        <f t="shared" si="10"/>
        <v>384</v>
      </c>
      <c r="E28" s="30" t="s">
        <v>87</v>
      </c>
      <c r="F28" s="72">
        <f t="shared" si="11"/>
        <v>326.4</v>
      </c>
      <c r="G28" s="72">
        <f t="shared" si="12"/>
        <v>299.52</v>
      </c>
      <c r="H28" s="72">
        <f t="shared" si="13"/>
        <v>268.79999999999995</v>
      </c>
      <c r="I28" s="26"/>
    </row>
    <row r="29" spans="2:9" ht="15" customHeight="1">
      <c r="B29" s="27"/>
      <c r="C29" s="28" t="s">
        <v>75</v>
      </c>
      <c r="D29" s="29">
        <f t="shared" si="10"/>
        <v>384</v>
      </c>
      <c r="E29" s="30" t="s">
        <v>87</v>
      </c>
      <c r="F29" s="72">
        <f t="shared" si="11"/>
        <v>326.4</v>
      </c>
      <c r="G29" s="72">
        <f t="shared" si="12"/>
        <v>299.52</v>
      </c>
      <c r="H29" s="72">
        <f t="shared" si="13"/>
        <v>268.79999999999995</v>
      </c>
      <c r="I29" s="26"/>
    </row>
    <row r="30" spans="2:9" ht="15" customHeight="1">
      <c r="B30" s="27"/>
      <c r="C30" s="28" t="s">
        <v>76</v>
      </c>
      <c r="D30" s="29">
        <f t="shared" si="10"/>
        <v>384</v>
      </c>
      <c r="E30" s="30" t="s">
        <v>87</v>
      </c>
      <c r="F30" s="72">
        <f t="shared" si="11"/>
        <v>326.4</v>
      </c>
      <c r="G30" s="72">
        <f t="shared" si="12"/>
        <v>299.52</v>
      </c>
      <c r="H30" s="72">
        <f t="shared" si="13"/>
        <v>268.79999999999995</v>
      </c>
      <c r="I30" s="26"/>
    </row>
    <row r="31" spans="2:9" ht="15" customHeight="1">
      <c r="B31" s="27"/>
      <c r="C31" s="28" t="s">
        <v>77</v>
      </c>
      <c r="D31" s="29">
        <f t="shared" si="10"/>
        <v>384</v>
      </c>
      <c r="E31" s="30" t="s">
        <v>87</v>
      </c>
      <c r="F31" s="72">
        <f t="shared" si="11"/>
        <v>326.4</v>
      </c>
      <c r="G31" s="72">
        <f t="shared" si="12"/>
        <v>299.52</v>
      </c>
      <c r="H31" s="72">
        <f t="shared" si="13"/>
        <v>268.79999999999995</v>
      </c>
      <c r="I31" s="26"/>
    </row>
    <row r="32" spans="2:9" ht="15" customHeight="1">
      <c r="B32" s="27"/>
      <c r="C32" s="28" t="s">
        <v>78</v>
      </c>
      <c r="D32" s="29">
        <f t="shared" si="10"/>
        <v>384</v>
      </c>
      <c r="E32" s="30" t="s">
        <v>87</v>
      </c>
      <c r="F32" s="72">
        <f t="shared" si="11"/>
        <v>326.4</v>
      </c>
      <c r="G32" s="72">
        <f t="shared" si="12"/>
        <v>299.52</v>
      </c>
      <c r="H32" s="72">
        <f t="shared" si="13"/>
        <v>268.79999999999995</v>
      </c>
      <c r="I32" s="26"/>
    </row>
    <row r="33" spans="2:9" ht="9" customHeight="1">
      <c r="B33" s="27"/>
      <c r="C33" s="28"/>
      <c r="D33" s="33"/>
      <c r="E33" s="28"/>
      <c r="F33" s="73"/>
      <c r="G33" s="74"/>
      <c r="H33" s="74"/>
      <c r="I33" s="26"/>
    </row>
    <row r="34" spans="2:9" ht="15" customHeight="1">
      <c r="B34" s="27"/>
      <c r="C34" s="28" t="s">
        <v>79</v>
      </c>
      <c r="D34" s="29">
        <f aca="true" t="shared" si="14" ref="D34:D39">10*$J$5</f>
        <v>320</v>
      </c>
      <c r="E34" s="30" t="s">
        <v>87</v>
      </c>
      <c r="F34" s="72">
        <f aca="true" t="shared" si="15" ref="F34:F39">D34*(100%-$J$7)</f>
        <v>272</v>
      </c>
      <c r="G34" s="72">
        <f aca="true" t="shared" si="16" ref="G34:G39">D34*(100%-$J$8)</f>
        <v>249.60000000000002</v>
      </c>
      <c r="H34" s="72">
        <f aca="true" t="shared" si="17" ref="H34:H39">D34*(100%-$J$9)</f>
        <v>224</v>
      </c>
      <c r="I34" s="26"/>
    </row>
    <row r="35" spans="2:9" ht="15" customHeight="1">
      <c r="B35" s="27"/>
      <c r="C35" s="28" t="s">
        <v>80</v>
      </c>
      <c r="D35" s="29">
        <f t="shared" si="14"/>
        <v>320</v>
      </c>
      <c r="E35" s="30" t="s">
        <v>87</v>
      </c>
      <c r="F35" s="72">
        <f t="shared" si="15"/>
        <v>272</v>
      </c>
      <c r="G35" s="72">
        <f t="shared" si="16"/>
        <v>249.60000000000002</v>
      </c>
      <c r="H35" s="72">
        <f t="shared" si="17"/>
        <v>224</v>
      </c>
      <c r="I35" s="26"/>
    </row>
    <row r="36" spans="2:9" ht="15" customHeight="1">
      <c r="B36" s="27"/>
      <c r="C36" s="28" t="s">
        <v>81</v>
      </c>
      <c r="D36" s="29">
        <f t="shared" si="14"/>
        <v>320</v>
      </c>
      <c r="E36" s="30" t="s">
        <v>87</v>
      </c>
      <c r="F36" s="72">
        <f t="shared" si="15"/>
        <v>272</v>
      </c>
      <c r="G36" s="72">
        <f t="shared" si="16"/>
        <v>249.60000000000002</v>
      </c>
      <c r="H36" s="72">
        <f t="shared" si="17"/>
        <v>224</v>
      </c>
      <c r="I36" s="26"/>
    </row>
    <row r="37" spans="2:9" ht="15" customHeight="1">
      <c r="B37" s="27"/>
      <c r="C37" s="28" t="s">
        <v>82</v>
      </c>
      <c r="D37" s="29">
        <f t="shared" si="14"/>
        <v>320</v>
      </c>
      <c r="E37" s="30" t="s">
        <v>87</v>
      </c>
      <c r="F37" s="72">
        <f t="shared" si="15"/>
        <v>272</v>
      </c>
      <c r="G37" s="72">
        <f t="shared" si="16"/>
        <v>249.60000000000002</v>
      </c>
      <c r="H37" s="72">
        <f t="shared" si="17"/>
        <v>224</v>
      </c>
      <c r="I37" s="26"/>
    </row>
    <row r="38" spans="2:9" ht="15" customHeight="1">
      <c r="B38" s="27"/>
      <c r="C38" s="28" t="s">
        <v>83</v>
      </c>
      <c r="D38" s="29">
        <f t="shared" si="14"/>
        <v>320</v>
      </c>
      <c r="E38" s="30" t="s">
        <v>87</v>
      </c>
      <c r="F38" s="72">
        <f t="shared" si="15"/>
        <v>272</v>
      </c>
      <c r="G38" s="72">
        <f t="shared" si="16"/>
        <v>249.60000000000002</v>
      </c>
      <c r="H38" s="72">
        <f t="shared" si="17"/>
        <v>224</v>
      </c>
      <c r="I38" s="26"/>
    </row>
    <row r="39" spans="2:9" ht="15" customHeight="1">
      <c r="B39" s="27"/>
      <c r="C39" s="28" t="s">
        <v>84</v>
      </c>
      <c r="D39" s="29">
        <f t="shared" si="14"/>
        <v>320</v>
      </c>
      <c r="E39" s="30" t="s">
        <v>87</v>
      </c>
      <c r="F39" s="72">
        <f t="shared" si="15"/>
        <v>272</v>
      </c>
      <c r="G39" s="72">
        <f t="shared" si="16"/>
        <v>249.60000000000002</v>
      </c>
      <c r="H39" s="72">
        <f t="shared" si="17"/>
        <v>224</v>
      </c>
      <c r="I39" s="26"/>
    </row>
    <row r="40" spans="2:9" ht="9" customHeight="1">
      <c r="B40" s="4"/>
      <c r="C40" s="5"/>
      <c r="D40" s="5"/>
      <c r="E40" s="5"/>
      <c r="F40" s="75"/>
      <c r="G40" s="75"/>
      <c r="H40" s="75"/>
      <c r="I40" s="16"/>
    </row>
    <row r="41" spans="2:9" ht="15">
      <c r="B41" s="27"/>
      <c r="C41" s="28" t="s">
        <v>88</v>
      </c>
      <c r="D41" s="53">
        <f aca="true" t="shared" si="18" ref="D41:D46">2*$J$5</f>
        <v>64</v>
      </c>
      <c r="E41" s="33" t="s">
        <v>86</v>
      </c>
      <c r="F41" s="72">
        <f aca="true" t="shared" si="19" ref="F41:F46">D41*(100%-$J$7)</f>
        <v>54.4</v>
      </c>
      <c r="G41" s="72">
        <f aca="true" t="shared" si="20" ref="G41:G46">D41*(100%-$J$8)</f>
        <v>49.92</v>
      </c>
      <c r="H41" s="72">
        <f aca="true" t="shared" si="21" ref="H41:H46">D41*(100%-$J$9)</f>
        <v>44.8</v>
      </c>
      <c r="I41" s="34"/>
    </row>
    <row r="42" spans="2:9" ht="15">
      <c r="B42" s="27"/>
      <c r="C42" s="28" t="s">
        <v>89</v>
      </c>
      <c r="D42" s="53">
        <f t="shared" si="18"/>
        <v>64</v>
      </c>
      <c r="E42" s="33" t="s">
        <v>86</v>
      </c>
      <c r="F42" s="72">
        <f t="shared" si="19"/>
        <v>54.4</v>
      </c>
      <c r="G42" s="72">
        <f t="shared" si="20"/>
        <v>49.92</v>
      </c>
      <c r="H42" s="72">
        <f t="shared" si="21"/>
        <v>44.8</v>
      </c>
      <c r="I42" s="26"/>
    </row>
    <row r="43" spans="2:9" ht="15">
      <c r="B43" s="27"/>
      <c r="C43" s="28" t="s">
        <v>228</v>
      </c>
      <c r="D43" s="53">
        <f t="shared" si="18"/>
        <v>64</v>
      </c>
      <c r="E43" s="33" t="s">
        <v>86</v>
      </c>
      <c r="F43" s="72">
        <f t="shared" si="19"/>
        <v>54.4</v>
      </c>
      <c r="G43" s="72">
        <f t="shared" si="20"/>
        <v>49.92</v>
      </c>
      <c r="H43" s="72">
        <f t="shared" si="21"/>
        <v>44.8</v>
      </c>
      <c r="I43" s="26"/>
    </row>
    <row r="44" spans="2:9" ht="15">
      <c r="B44" s="27"/>
      <c r="C44" s="28" t="s">
        <v>229</v>
      </c>
      <c r="D44" s="53">
        <f t="shared" si="18"/>
        <v>64</v>
      </c>
      <c r="E44" s="33" t="s">
        <v>86</v>
      </c>
      <c r="F44" s="72">
        <f t="shared" si="19"/>
        <v>54.4</v>
      </c>
      <c r="G44" s="72">
        <f t="shared" si="20"/>
        <v>49.92</v>
      </c>
      <c r="H44" s="72">
        <f t="shared" si="21"/>
        <v>44.8</v>
      </c>
      <c r="I44" s="26"/>
    </row>
    <row r="45" spans="2:9" ht="15">
      <c r="B45" s="27"/>
      <c r="C45" s="28" t="s">
        <v>90</v>
      </c>
      <c r="D45" s="53">
        <f t="shared" si="18"/>
        <v>64</v>
      </c>
      <c r="E45" s="33" t="s">
        <v>86</v>
      </c>
      <c r="F45" s="72">
        <f t="shared" si="19"/>
        <v>54.4</v>
      </c>
      <c r="G45" s="72">
        <f t="shared" si="20"/>
        <v>49.92</v>
      </c>
      <c r="H45" s="72">
        <f t="shared" si="21"/>
        <v>44.8</v>
      </c>
      <c r="I45" s="26"/>
    </row>
    <row r="46" spans="2:9" ht="15">
      <c r="B46" s="27"/>
      <c r="C46" s="28" t="s">
        <v>91</v>
      </c>
      <c r="D46" s="53">
        <f t="shared" si="18"/>
        <v>64</v>
      </c>
      <c r="E46" s="33" t="s">
        <v>86</v>
      </c>
      <c r="F46" s="72">
        <f t="shared" si="19"/>
        <v>54.4</v>
      </c>
      <c r="G46" s="72">
        <f t="shared" si="20"/>
        <v>49.92</v>
      </c>
      <c r="H46" s="72">
        <f t="shared" si="21"/>
        <v>44.8</v>
      </c>
      <c r="I46" s="26"/>
    </row>
    <row r="47" spans="2:9" ht="9" customHeight="1">
      <c r="B47" s="27"/>
      <c r="C47" s="28"/>
      <c r="D47" s="28"/>
      <c r="E47" s="28"/>
      <c r="F47" s="73"/>
      <c r="G47" s="74"/>
      <c r="H47" s="74"/>
      <c r="I47" s="26"/>
    </row>
    <row r="48" spans="2:9" ht="15">
      <c r="B48" s="27"/>
      <c r="C48" s="28" t="s">
        <v>92</v>
      </c>
      <c r="D48" s="29">
        <f>D41*5*0.85</f>
        <v>272</v>
      </c>
      <c r="E48" s="30" t="s">
        <v>86</v>
      </c>
      <c r="F48" s="72">
        <f aca="true" t="shared" si="22" ref="F48:F53">D48*(100%-$J$7)</f>
        <v>231.2</v>
      </c>
      <c r="G48" s="72">
        <f aca="true" t="shared" si="23" ref="G48:G53">D48*(100%-$J$8)</f>
        <v>212.16</v>
      </c>
      <c r="H48" s="72">
        <f aca="true" t="shared" si="24" ref="H48:H53">D48*(100%-$J$9)</f>
        <v>190.39999999999998</v>
      </c>
      <c r="I48" s="26"/>
    </row>
    <row r="49" spans="2:9" ht="15">
      <c r="B49" s="27"/>
      <c r="C49" s="28" t="s">
        <v>93</v>
      </c>
      <c r="D49" s="29">
        <f>D42*5*0.85</f>
        <v>272</v>
      </c>
      <c r="E49" s="30" t="s">
        <v>86</v>
      </c>
      <c r="F49" s="72">
        <f t="shared" si="22"/>
        <v>231.2</v>
      </c>
      <c r="G49" s="72">
        <f t="shared" si="23"/>
        <v>212.16</v>
      </c>
      <c r="H49" s="72">
        <f t="shared" si="24"/>
        <v>190.39999999999998</v>
      </c>
      <c r="I49" s="26"/>
    </row>
    <row r="50" spans="2:9" ht="15">
      <c r="B50" s="27"/>
      <c r="C50" s="28" t="s">
        <v>230</v>
      </c>
      <c r="D50" s="29">
        <f>D43*5*0.85</f>
        <v>272</v>
      </c>
      <c r="E50" s="30" t="s">
        <v>86</v>
      </c>
      <c r="F50" s="72">
        <f t="shared" si="22"/>
        <v>231.2</v>
      </c>
      <c r="G50" s="72">
        <f t="shared" si="23"/>
        <v>212.16</v>
      </c>
      <c r="H50" s="72">
        <f t="shared" si="24"/>
        <v>190.39999999999998</v>
      </c>
      <c r="I50" s="26"/>
    </row>
    <row r="51" spans="2:9" ht="15">
      <c r="B51" s="27"/>
      <c r="C51" s="28" t="s">
        <v>231</v>
      </c>
      <c r="D51" s="29">
        <f>D44*5*0.85</f>
        <v>272</v>
      </c>
      <c r="E51" s="30" t="s">
        <v>86</v>
      </c>
      <c r="F51" s="72">
        <f t="shared" si="22"/>
        <v>231.2</v>
      </c>
      <c r="G51" s="72">
        <f t="shared" si="23"/>
        <v>212.16</v>
      </c>
      <c r="H51" s="72">
        <f t="shared" si="24"/>
        <v>190.39999999999998</v>
      </c>
      <c r="I51" s="26"/>
    </row>
    <row r="52" spans="2:9" ht="15">
      <c r="B52" s="27"/>
      <c r="C52" s="28" t="s">
        <v>94</v>
      </c>
      <c r="D52" s="29">
        <f>D45*5*0.85</f>
        <v>272</v>
      </c>
      <c r="E52" s="30" t="s">
        <v>86</v>
      </c>
      <c r="F52" s="72">
        <f t="shared" si="22"/>
        <v>231.2</v>
      </c>
      <c r="G52" s="72">
        <f t="shared" si="23"/>
        <v>212.16</v>
      </c>
      <c r="H52" s="72">
        <f t="shared" si="24"/>
        <v>190.39999999999998</v>
      </c>
      <c r="I52" s="26"/>
    </row>
    <row r="53" spans="2:9" ht="15">
      <c r="B53" s="27"/>
      <c r="C53" s="28" t="s">
        <v>95</v>
      </c>
      <c r="D53" s="29">
        <f>D46*5*0.85</f>
        <v>272</v>
      </c>
      <c r="E53" s="30" t="s">
        <v>86</v>
      </c>
      <c r="F53" s="72">
        <f t="shared" si="22"/>
        <v>231.2</v>
      </c>
      <c r="G53" s="72">
        <f t="shared" si="23"/>
        <v>212.16</v>
      </c>
      <c r="H53" s="72">
        <f t="shared" si="24"/>
        <v>190.39999999999998</v>
      </c>
      <c r="I53" s="26"/>
    </row>
    <row r="54" spans="2:9" ht="9" customHeight="1">
      <c r="B54" s="27"/>
      <c r="C54" s="28"/>
      <c r="D54" s="28"/>
      <c r="E54" s="28"/>
      <c r="F54" s="73"/>
      <c r="G54" s="74"/>
      <c r="H54" s="74"/>
      <c r="I54" s="26"/>
    </row>
    <row r="55" spans="2:9" ht="15">
      <c r="B55" s="27"/>
      <c r="C55" s="28" t="s">
        <v>96</v>
      </c>
      <c r="D55" s="29">
        <f>D41*10*0.8</f>
        <v>512</v>
      </c>
      <c r="E55" s="30" t="s">
        <v>86</v>
      </c>
      <c r="F55" s="72">
        <f aca="true" t="shared" si="25" ref="F55:F60">D55*(100%-$J$7)</f>
        <v>435.2</v>
      </c>
      <c r="G55" s="72">
        <f aca="true" t="shared" si="26" ref="G55:G60">D55*(100%-$J$8)</f>
        <v>399.36</v>
      </c>
      <c r="H55" s="72">
        <f aca="true" t="shared" si="27" ref="H55:H60">D55*(100%-$J$9)</f>
        <v>358.4</v>
      </c>
      <c r="I55" s="26"/>
    </row>
    <row r="56" spans="2:9" ht="15">
      <c r="B56" s="27"/>
      <c r="C56" s="28" t="s">
        <v>97</v>
      </c>
      <c r="D56" s="29">
        <f>D42*10*0.8</f>
        <v>512</v>
      </c>
      <c r="E56" s="30" t="s">
        <v>86</v>
      </c>
      <c r="F56" s="72">
        <f t="shared" si="25"/>
        <v>435.2</v>
      </c>
      <c r="G56" s="72">
        <f t="shared" si="26"/>
        <v>399.36</v>
      </c>
      <c r="H56" s="72">
        <f t="shared" si="27"/>
        <v>358.4</v>
      </c>
      <c r="I56" s="26"/>
    </row>
    <row r="57" spans="2:9" ht="15">
      <c r="B57" s="27"/>
      <c r="C57" s="28" t="s">
        <v>232</v>
      </c>
      <c r="D57" s="29">
        <f>D43*10*0.8</f>
        <v>512</v>
      </c>
      <c r="E57" s="30" t="s">
        <v>86</v>
      </c>
      <c r="F57" s="72">
        <f t="shared" si="25"/>
        <v>435.2</v>
      </c>
      <c r="G57" s="72">
        <f t="shared" si="26"/>
        <v>399.36</v>
      </c>
      <c r="H57" s="72">
        <f t="shared" si="27"/>
        <v>358.4</v>
      </c>
      <c r="I57" s="26"/>
    </row>
    <row r="58" spans="2:9" ht="15">
      <c r="B58" s="27"/>
      <c r="C58" s="28" t="s">
        <v>233</v>
      </c>
      <c r="D58" s="29">
        <f>D44*10*0.8</f>
        <v>512</v>
      </c>
      <c r="E58" s="30" t="s">
        <v>86</v>
      </c>
      <c r="F58" s="72">
        <f t="shared" si="25"/>
        <v>435.2</v>
      </c>
      <c r="G58" s="72">
        <f t="shared" si="26"/>
        <v>399.36</v>
      </c>
      <c r="H58" s="72">
        <f t="shared" si="27"/>
        <v>358.4</v>
      </c>
      <c r="I58" s="26"/>
    </row>
    <row r="59" spans="2:9" ht="15">
      <c r="B59" s="27"/>
      <c r="C59" s="28" t="s">
        <v>98</v>
      </c>
      <c r="D59" s="29">
        <f>D45*10*0.8</f>
        <v>512</v>
      </c>
      <c r="E59" s="30" t="s">
        <v>86</v>
      </c>
      <c r="F59" s="72">
        <f t="shared" si="25"/>
        <v>435.2</v>
      </c>
      <c r="G59" s="72">
        <f t="shared" si="26"/>
        <v>399.36</v>
      </c>
      <c r="H59" s="72">
        <f t="shared" si="27"/>
        <v>358.4</v>
      </c>
      <c r="I59" s="26"/>
    </row>
    <row r="60" spans="2:9" ht="15">
      <c r="B60" s="27"/>
      <c r="C60" s="28" t="s">
        <v>99</v>
      </c>
      <c r="D60" s="29">
        <f>D46*10*0.8</f>
        <v>512</v>
      </c>
      <c r="E60" s="30" t="s">
        <v>86</v>
      </c>
      <c r="F60" s="72">
        <f t="shared" si="25"/>
        <v>435.2</v>
      </c>
      <c r="G60" s="72">
        <f t="shared" si="26"/>
        <v>399.36</v>
      </c>
      <c r="H60" s="72">
        <f t="shared" si="27"/>
        <v>358.4</v>
      </c>
      <c r="I60" s="26"/>
    </row>
    <row r="61" spans="2:9" ht="9" customHeight="1">
      <c r="B61" s="27"/>
      <c r="C61" s="28"/>
      <c r="D61" s="28"/>
      <c r="E61" s="28"/>
      <c r="F61" s="73"/>
      <c r="G61" s="74"/>
      <c r="H61" s="74"/>
      <c r="I61" s="26"/>
    </row>
    <row r="62" spans="2:9" ht="15">
      <c r="B62" s="27"/>
      <c r="C62" s="28" t="s">
        <v>100</v>
      </c>
      <c r="D62" s="29">
        <f aca="true" t="shared" si="28" ref="D62:D67">12*$J$5</f>
        <v>384</v>
      </c>
      <c r="E62" s="30" t="s">
        <v>86</v>
      </c>
      <c r="F62" s="72">
        <f aca="true" t="shared" si="29" ref="F62:F67">D62*(100%-$J$7)</f>
        <v>326.4</v>
      </c>
      <c r="G62" s="72">
        <f aca="true" t="shared" si="30" ref="G62:G67">D62*(100%-$J$8)</f>
        <v>299.52</v>
      </c>
      <c r="H62" s="72">
        <f aca="true" t="shared" si="31" ref="H62:H67">D62*(100%-$J$9)</f>
        <v>268.79999999999995</v>
      </c>
      <c r="I62" s="26"/>
    </row>
    <row r="63" spans="2:9" ht="15">
      <c r="B63" s="27"/>
      <c r="C63" s="28" t="s">
        <v>101</v>
      </c>
      <c r="D63" s="29">
        <f t="shared" si="28"/>
        <v>384</v>
      </c>
      <c r="E63" s="30" t="s">
        <v>86</v>
      </c>
      <c r="F63" s="72">
        <f t="shared" si="29"/>
        <v>326.4</v>
      </c>
      <c r="G63" s="72">
        <f t="shared" si="30"/>
        <v>299.52</v>
      </c>
      <c r="H63" s="72">
        <f t="shared" si="31"/>
        <v>268.79999999999995</v>
      </c>
      <c r="I63" s="26"/>
    </row>
    <row r="64" spans="2:9" ht="15">
      <c r="B64" s="27"/>
      <c r="C64" s="28" t="s">
        <v>234</v>
      </c>
      <c r="D64" s="29">
        <f t="shared" si="28"/>
        <v>384</v>
      </c>
      <c r="E64" s="30" t="s">
        <v>86</v>
      </c>
      <c r="F64" s="72">
        <f t="shared" si="29"/>
        <v>326.4</v>
      </c>
      <c r="G64" s="72">
        <f t="shared" si="30"/>
        <v>299.52</v>
      </c>
      <c r="H64" s="72">
        <f t="shared" si="31"/>
        <v>268.79999999999995</v>
      </c>
      <c r="I64" s="26"/>
    </row>
    <row r="65" spans="2:9" ht="15">
      <c r="B65" s="27"/>
      <c r="C65" s="28" t="s">
        <v>235</v>
      </c>
      <c r="D65" s="29">
        <f t="shared" si="28"/>
        <v>384</v>
      </c>
      <c r="E65" s="30" t="s">
        <v>86</v>
      </c>
      <c r="F65" s="72">
        <f t="shared" si="29"/>
        <v>326.4</v>
      </c>
      <c r="G65" s="72">
        <f t="shared" si="30"/>
        <v>299.52</v>
      </c>
      <c r="H65" s="72">
        <f t="shared" si="31"/>
        <v>268.79999999999995</v>
      </c>
      <c r="I65" s="26"/>
    </row>
    <row r="66" spans="2:9" ht="15">
      <c r="B66" s="27"/>
      <c r="C66" s="28" t="s">
        <v>102</v>
      </c>
      <c r="D66" s="29">
        <f t="shared" si="28"/>
        <v>384</v>
      </c>
      <c r="E66" s="30" t="s">
        <v>86</v>
      </c>
      <c r="F66" s="72">
        <f t="shared" si="29"/>
        <v>326.4</v>
      </c>
      <c r="G66" s="72">
        <f t="shared" si="30"/>
        <v>299.52</v>
      </c>
      <c r="H66" s="72">
        <f t="shared" si="31"/>
        <v>268.79999999999995</v>
      </c>
      <c r="I66" s="26"/>
    </row>
    <row r="67" spans="2:9" ht="15">
      <c r="B67" s="27"/>
      <c r="C67" s="28" t="s">
        <v>103</v>
      </c>
      <c r="D67" s="29">
        <f t="shared" si="28"/>
        <v>384</v>
      </c>
      <c r="E67" s="30" t="s">
        <v>86</v>
      </c>
      <c r="F67" s="72">
        <f t="shared" si="29"/>
        <v>326.4</v>
      </c>
      <c r="G67" s="72">
        <f t="shared" si="30"/>
        <v>299.52</v>
      </c>
      <c r="H67" s="72">
        <f t="shared" si="31"/>
        <v>268.79999999999995</v>
      </c>
      <c r="I67" s="26"/>
    </row>
    <row r="68" spans="2:9" ht="9" customHeight="1">
      <c r="B68" s="27"/>
      <c r="C68" s="28"/>
      <c r="D68" s="33"/>
      <c r="E68" s="28"/>
      <c r="F68" s="73"/>
      <c r="G68" s="74"/>
      <c r="H68" s="74"/>
      <c r="I68" s="26"/>
    </row>
    <row r="69" spans="2:9" ht="15">
      <c r="B69" s="27"/>
      <c r="C69" s="28" t="s">
        <v>104</v>
      </c>
      <c r="D69" s="29">
        <f aca="true" t="shared" si="32" ref="D69:D74">10*$J$5</f>
        <v>320</v>
      </c>
      <c r="E69" s="30" t="s">
        <v>86</v>
      </c>
      <c r="F69" s="72">
        <f aca="true" t="shared" si="33" ref="F69:F74">D69*(100%-$J$7)</f>
        <v>272</v>
      </c>
      <c r="G69" s="72">
        <f aca="true" t="shared" si="34" ref="G69:G74">D69*(100%-$J$8)</f>
        <v>249.60000000000002</v>
      </c>
      <c r="H69" s="72">
        <f aca="true" t="shared" si="35" ref="H69:H74">D69*(100%-$J$9)</f>
        <v>224</v>
      </c>
      <c r="I69" s="26"/>
    </row>
    <row r="70" spans="2:9" ht="15">
      <c r="B70" s="27"/>
      <c r="C70" s="28" t="s">
        <v>105</v>
      </c>
      <c r="D70" s="29">
        <f t="shared" si="32"/>
        <v>320</v>
      </c>
      <c r="E70" s="30" t="s">
        <v>86</v>
      </c>
      <c r="F70" s="72">
        <f t="shared" si="33"/>
        <v>272</v>
      </c>
      <c r="G70" s="72">
        <f t="shared" si="34"/>
        <v>249.60000000000002</v>
      </c>
      <c r="H70" s="72">
        <f t="shared" si="35"/>
        <v>224</v>
      </c>
      <c r="I70" s="26"/>
    </row>
    <row r="71" spans="2:9" ht="15">
      <c r="B71" s="27"/>
      <c r="C71" s="28" t="s">
        <v>236</v>
      </c>
      <c r="D71" s="29">
        <f t="shared" si="32"/>
        <v>320</v>
      </c>
      <c r="E71" s="30" t="s">
        <v>86</v>
      </c>
      <c r="F71" s="72">
        <f t="shared" si="33"/>
        <v>272</v>
      </c>
      <c r="G71" s="72">
        <f t="shared" si="34"/>
        <v>249.60000000000002</v>
      </c>
      <c r="H71" s="72">
        <f t="shared" si="35"/>
        <v>224</v>
      </c>
      <c r="I71" s="26"/>
    </row>
    <row r="72" spans="2:9" ht="15">
      <c r="B72" s="27"/>
      <c r="C72" s="28" t="s">
        <v>237</v>
      </c>
      <c r="D72" s="29">
        <f t="shared" si="32"/>
        <v>320</v>
      </c>
      <c r="E72" s="30" t="s">
        <v>86</v>
      </c>
      <c r="F72" s="72">
        <f t="shared" si="33"/>
        <v>272</v>
      </c>
      <c r="G72" s="72">
        <f t="shared" si="34"/>
        <v>249.60000000000002</v>
      </c>
      <c r="H72" s="72">
        <f t="shared" si="35"/>
        <v>224</v>
      </c>
      <c r="I72" s="26"/>
    </row>
    <row r="73" spans="2:9" ht="15">
      <c r="B73" s="27"/>
      <c r="C73" s="28" t="s">
        <v>106</v>
      </c>
      <c r="D73" s="29">
        <f t="shared" si="32"/>
        <v>320</v>
      </c>
      <c r="E73" s="30" t="s">
        <v>86</v>
      </c>
      <c r="F73" s="72">
        <f t="shared" si="33"/>
        <v>272</v>
      </c>
      <c r="G73" s="72">
        <f t="shared" si="34"/>
        <v>249.60000000000002</v>
      </c>
      <c r="H73" s="72">
        <f t="shared" si="35"/>
        <v>224</v>
      </c>
      <c r="I73" s="26"/>
    </row>
    <row r="74" spans="2:9" ht="15">
      <c r="B74" s="27"/>
      <c r="C74" s="28" t="s">
        <v>107</v>
      </c>
      <c r="D74" s="29">
        <f t="shared" si="32"/>
        <v>320</v>
      </c>
      <c r="E74" s="30" t="s">
        <v>86</v>
      </c>
      <c r="F74" s="72">
        <f t="shared" si="33"/>
        <v>272</v>
      </c>
      <c r="G74" s="72">
        <f t="shared" si="34"/>
        <v>249.60000000000002</v>
      </c>
      <c r="H74" s="72">
        <f t="shared" si="35"/>
        <v>224</v>
      </c>
      <c r="I74" s="26"/>
    </row>
    <row r="75" spans="2:10" ht="9" customHeight="1">
      <c r="B75" s="4"/>
      <c r="C75" s="5"/>
      <c r="D75" s="5"/>
      <c r="E75" s="5"/>
      <c r="F75" s="76"/>
      <c r="G75" s="76"/>
      <c r="H75" s="76"/>
      <c r="I75" s="16"/>
      <c r="J75" s="3"/>
    </row>
    <row r="76" spans="2:9" ht="15">
      <c r="B76" s="27"/>
      <c r="C76" s="28" t="s">
        <v>108</v>
      </c>
      <c r="D76" s="53">
        <f aca="true" t="shared" si="36" ref="D76:D83">2*$J$5</f>
        <v>64</v>
      </c>
      <c r="E76" s="33" t="s">
        <v>86</v>
      </c>
      <c r="F76" s="77">
        <f aca="true" t="shared" si="37" ref="F76:F83">D76*(100%-$J$7)</f>
        <v>54.4</v>
      </c>
      <c r="G76" s="77">
        <f aca="true" t="shared" si="38" ref="G76:G83">D76*(100%-$J$8)</f>
        <v>49.92</v>
      </c>
      <c r="H76" s="77">
        <f aca="true" t="shared" si="39" ref="H76:H83">D76*(100%-$J$9)</f>
        <v>44.8</v>
      </c>
      <c r="I76" s="34"/>
    </row>
    <row r="77" spans="2:9" ht="15">
      <c r="B77" s="27"/>
      <c r="C77" s="28" t="s">
        <v>109</v>
      </c>
      <c r="D77" s="53">
        <f t="shared" si="36"/>
        <v>64</v>
      </c>
      <c r="E77" s="33" t="s">
        <v>86</v>
      </c>
      <c r="F77" s="72">
        <f t="shared" si="37"/>
        <v>54.4</v>
      </c>
      <c r="G77" s="72">
        <f t="shared" si="38"/>
        <v>49.92</v>
      </c>
      <c r="H77" s="72">
        <f t="shared" si="39"/>
        <v>44.8</v>
      </c>
      <c r="I77" s="26"/>
    </row>
    <row r="78" spans="2:9" ht="15">
      <c r="B78" s="27"/>
      <c r="C78" s="28" t="s">
        <v>110</v>
      </c>
      <c r="D78" s="53">
        <f t="shared" si="36"/>
        <v>64</v>
      </c>
      <c r="E78" s="33" t="s">
        <v>86</v>
      </c>
      <c r="F78" s="72">
        <f t="shared" si="37"/>
        <v>54.4</v>
      </c>
      <c r="G78" s="72">
        <f t="shared" si="38"/>
        <v>49.92</v>
      </c>
      <c r="H78" s="72">
        <f t="shared" si="39"/>
        <v>44.8</v>
      </c>
      <c r="I78" s="26"/>
    </row>
    <row r="79" spans="2:9" ht="15">
      <c r="B79" s="27"/>
      <c r="C79" s="28" t="s">
        <v>111</v>
      </c>
      <c r="D79" s="53">
        <f t="shared" si="36"/>
        <v>64</v>
      </c>
      <c r="E79" s="33" t="s">
        <v>86</v>
      </c>
      <c r="F79" s="72">
        <f t="shared" si="37"/>
        <v>54.4</v>
      </c>
      <c r="G79" s="72">
        <f t="shared" si="38"/>
        <v>49.92</v>
      </c>
      <c r="H79" s="72">
        <f t="shared" si="39"/>
        <v>44.8</v>
      </c>
      <c r="I79" s="26"/>
    </row>
    <row r="80" spans="2:9" ht="15">
      <c r="B80" s="27"/>
      <c r="C80" s="28" t="s">
        <v>112</v>
      </c>
      <c r="D80" s="53">
        <f t="shared" si="36"/>
        <v>64</v>
      </c>
      <c r="E80" s="33" t="s">
        <v>86</v>
      </c>
      <c r="F80" s="72">
        <f t="shared" si="37"/>
        <v>54.4</v>
      </c>
      <c r="G80" s="72">
        <f t="shared" si="38"/>
        <v>49.92</v>
      </c>
      <c r="H80" s="72">
        <f t="shared" si="39"/>
        <v>44.8</v>
      </c>
      <c r="I80" s="26"/>
    </row>
    <row r="81" spans="2:9" ht="15">
      <c r="B81" s="27"/>
      <c r="C81" s="28" t="s">
        <v>113</v>
      </c>
      <c r="D81" s="53">
        <f t="shared" si="36"/>
        <v>64</v>
      </c>
      <c r="E81" s="33" t="s">
        <v>86</v>
      </c>
      <c r="F81" s="72">
        <f t="shared" si="37"/>
        <v>54.4</v>
      </c>
      <c r="G81" s="72">
        <f t="shared" si="38"/>
        <v>49.92</v>
      </c>
      <c r="H81" s="72">
        <f t="shared" si="39"/>
        <v>44.8</v>
      </c>
      <c r="I81" s="26"/>
    </row>
    <row r="82" spans="2:9" ht="15">
      <c r="B82" s="27"/>
      <c r="C82" s="28" t="s">
        <v>114</v>
      </c>
      <c r="D82" s="53">
        <f t="shared" si="36"/>
        <v>64</v>
      </c>
      <c r="E82" s="33" t="s">
        <v>86</v>
      </c>
      <c r="F82" s="72">
        <f t="shared" si="37"/>
        <v>54.4</v>
      </c>
      <c r="G82" s="72">
        <f t="shared" si="38"/>
        <v>49.92</v>
      </c>
      <c r="H82" s="72">
        <f t="shared" si="39"/>
        <v>44.8</v>
      </c>
      <c r="I82" s="26"/>
    </row>
    <row r="83" spans="2:9" ht="15">
      <c r="B83" s="27"/>
      <c r="C83" s="28" t="s">
        <v>115</v>
      </c>
      <c r="D83" s="53">
        <f t="shared" si="36"/>
        <v>64</v>
      </c>
      <c r="E83" s="33" t="s">
        <v>86</v>
      </c>
      <c r="F83" s="72">
        <f t="shared" si="37"/>
        <v>54.4</v>
      </c>
      <c r="G83" s="72">
        <f t="shared" si="38"/>
        <v>49.92</v>
      </c>
      <c r="H83" s="72">
        <f t="shared" si="39"/>
        <v>44.8</v>
      </c>
      <c r="I83" s="26"/>
    </row>
    <row r="84" spans="2:9" ht="9" customHeight="1">
      <c r="B84" s="27"/>
      <c r="C84" s="28"/>
      <c r="D84" s="28"/>
      <c r="E84" s="28"/>
      <c r="F84" s="73"/>
      <c r="G84" s="74"/>
      <c r="H84" s="74"/>
      <c r="I84" s="26"/>
    </row>
    <row r="85" spans="2:9" ht="15">
      <c r="B85" s="27"/>
      <c r="C85" s="28" t="s">
        <v>116</v>
      </c>
      <c r="D85" s="29">
        <f>D76*5*0.9</f>
        <v>288</v>
      </c>
      <c r="E85" s="30" t="s">
        <v>86</v>
      </c>
      <c r="F85" s="72">
        <f aca="true" t="shared" si="40" ref="F85:F92">D85*(100%-$J$7)</f>
        <v>244.79999999999998</v>
      </c>
      <c r="G85" s="72">
        <f aca="true" t="shared" si="41" ref="G85:G92">D85*(100%-$J$8)</f>
        <v>224.64000000000001</v>
      </c>
      <c r="H85" s="72">
        <f aca="true" t="shared" si="42" ref="H85:H92">D85*(100%-$J$9)</f>
        <v>201.6</v>
      </c>
      <c r="I85" s="26"/>
    </row>
    <row r="86" spans="2:9" ht="15">
      <c r="B86" s="27"/>
      <c r="C86" s="28" t="s">
        <v>117</v>
      </c>
      <c r="D86" s="29">
        <f aca="true" t="shared" si="43" ref="D86:D92">D77*5*0.9</f>
        <v>288</v>
      </c>
      <c r="E86" s="30" t="s">
        <v>86</v>
      </c>
      <c r="F86" s="72">
        <f t="shared" si="40"/>
        <v>244.79999999999998</v>
      </c>
      <c r="G86" s="72">
        <f t="shared" si="41"/>
        <v>224.64000000000001</v>
      </c>
      <c r="H86" s="72">
        <f t="shared" si="42"/>
        <v>201.6</v>
      </c>
      <c r="I86" s="26"/>
    </row>
    <row r="87" spans="2:9" ht="15">
      <c r="B87" s="27"/>
      <c r="C87" s="28" t="s">
        <v>118</v>
      </c>
      <c r="D87" s="29">
        <f t="shared" si="43"/>
        <v>288</v>
      </c>
      <c r="E87" s="30" t="s">
        <v>86</v>
      </c>
      <c r="F87" s="72">
        <f t="shared" si="40"/>
        <v>244.79999999999998</v>
      </c>
      <c r="G87" s="72">
        <f t="shared" si="41"/>
        <v>224.64000000000001</v>
      </c>
      <c r="H87" s="72">
        <f t="shared" si="42"/>
        <v>201.6</v>
      </c>
      <c r="I87" s="26"/>
    </row>
    <row r="88" spans="2:9" ht="15">
      <c r="B88" s="27"/>
      <c r="C88" s="28" t="s">
        <v>119</v>
      </c>
      <c r="D88" s="29">
        <f t="shared" si="43"/>
        <v>288</v>
      </c>
      <c r="E88" s="30" t="s">
        <v>86</v>
      </c>
      <c r="F88" s="72">
        <f t="shared" si="40"/>
        <v>244.79999999999998</v>
      </c>
      <c r="G88" s="72">
        <f t="shared" si="41"/>
        <v>224.64000000000001</v>
      </c>
      <c r="H88" s="72">
        <f t="shared" si="42"/>
        <v>201.6</v>
      </c>
      <c r="I88" s="26"/>
    </row>
    <row r="89" spans="2:9" ht="15">
      <c r="B89" s="27"/>
      <c r="C89" s="28" t="s">
        <v>120</v>
      </c>
      <c r="D89" s="29">
        <f t="shared" si="43"/>
        <v>288</v>
      </c>
      <c r="E89" s="30" t="s">
        <v>86</v>
      </c>
      <c r="F89" s="72">
        <f t="shared" si="40"/>
        <v>244.79999999999998</v>
      </c>
      <c r="G89" s="72">
        <f t="shared" si="41"/>
        <v>224.64000000000001</v>
      </c>
      <c r="H89" s="72">
        <f t="shared" si="42"/>
        <v>201.6</v>
      </c>
      <c r="I89" s="26"/>
    </row>
    <row r="90" spans="2:9" ht="15">
      <c r="B90" s="27"/>
      <c r="C90" s="28" t="s">
        <v>121</v>
      </c>
      <c r="D90" s="29">
        <f t="shared" si="43"/>
        <v>288</v>
      </c>
      <c r="E90" s="30" t="s">
        <v>86</v>
      </c>
      <c r="F90" s="72">
        <f t="shared" si="40"/>
        <v>244.79999999999998</v>
      </c>
      <c r="G90" s="72">
        <f t="shared" si="41"/>
        <v>224.64000000000001</v>
      </c>
      <c r="H90" s="72">
        <f t="shared" si="42"/>
        <v>201.6</v>
      </c>
      <c r="I90" s="26"/>
    </row>
    <row r="91" spans="2:9" ht="15">
      <c r="B91" s="27"/>
      <c r="C91" s="28" t="s">
        <v>122</v>
      </c>
      <c r="D91" s="29">
        <f t="shared" si="43"/>
        <v>288</v>
      </c>
      <c r="E91" s="30" t="s">
        <v>86</v>
      </c>
      <c r="F91" s="72">
        <f t="shared" si="40"/>
        <v>244.79999999999998</v>
      </c>
      <c r="G91" s="72">
        <f t="shared" si="41"/>
        <v>224.64000000000001</v>
      </c>
      <c r="H91" s="72">
        <f t="shared" si="42"/>
        <v>201.6</v>
      </c>
      <c r="I91" s="26"/>
    </row>
    <row r="92" spans="2:9" ht="15">
      <c r="B92" s="27"/>
      <c r="C92" s="28" t="s">
        <v>123</v>
      </c>
      <c r="D92" s="29">
        <f t="shared" si="43"/>
        <v>288</v>
      </c>
      <c r="E92" s="30" t="s">
        <v>86</v>
      </c>
      <c r="F92" s="72">
        <f t="shared" si="40"/>
        <v>244.79999999999998</v>
      </c>
      <c r="G92" s="72">
        <f t="shared" si="41"/>
        <v>224.64000000000001</v>
      </c>
      <c r="H92" s="72">
        <f t="shared" si="42"/>
        <v>201.6</v>
      </c>
      <c r="I92" s="26"/>
    </row>
    <row r="93" spans="2:10" ht="9" customHeight="1">
      <c r="B93" s="4"/>
      <c r="C93" s="5"/>
      <c r="D93" s="5"/>
      <c r="E93" s="5"/>
      <c r="F93" s="76"/>
      <c r="G93" s="76"/>
      <c r="H93" s="76"/>
      <c r="I93" s="16"/>
      <c r="J93" s="3"/>
    </row>
    <row r="94" spans="2:9" ht="15">
      <c r="B94" s="27"/>
      <c r="C94" s="28" t="s">
        <v>124</v>
      </c>
      <c r="D94" s="53">
        <f aca="true" t="shared" si="44" ref="D94:D102">2*$J$5</f>
        <v>64</v>
      </c>
      <c r="E94" s="33" t="s">
        <v>86</v>
      </c>
      <c r="F94" s="77">
        <f aca="true" t="shared" si="45" ref="F94:F102">D94*(100%-$J$7)</f>
        <v>54.4</v>
      </c>
      <c r="G94" s="77">
        <f aca="true" t="shared" si="46" ref="G94:G102">D94*(100%-$J$8)</f>
        <v>49.92</v>
      </c>
      <c r="H94" s="78">
        <f aca="true" t="shared" si="47" ref="H94:H102">D94*(100%-$J$9)</f>
        <v>44.8</v>
      </c>
      <c r="I94" s="34"/>
    </row>
    <row r="95" spans="2:9" ht="15">
      <c r="B95" s="27"/>
      <c r="C95" s="28" t="s">
        <v>125</v>
      </c>
      <c r="D95" s="53">
        <f t="shared" si="44"/>
        <v>64</v>
      </c>
      <c r="E95" s="33" t="s">
        <v>86</v>
      </c>
      <c r="F95" s="72">
        <f t="shared" si="45"/>
        <v>54.4</v>
      </c>
      <c r="G95" s="72">
        <f t="shared" si="46"/>
        <v>49.92</v>
      </c>
      <c r="H95" s="72">
        <f t="shared" si="47"/>
        <v>44.8</v>
      </c>
      <c r="I95" s="26"/>
    </row>
    <row r="96" spans="2:9" ht="15">
      <c r="B96" s="27"/>
      <c r="C96" s="28" t="s">
        <v>126</v>
      </c>
      <c r="D96" s="53">
        <f t="shared" si="44"/>
        <v>64</v>
      </c>
      <c r="E96" s="33" t="s">
        <v>86</v>
      </c>
      <c r="F96" s="72">
        <f t="shared" si="45"/>
        <v>54.4</v>
      </c>
      <c r="G96" s="72">
        <f t="shared" si="46"/>
        <v>49.92</v>
      </c>
      <c r="H96" s="72">
        <f t="shared" si="47"/>
        <v>44.8</v>
      </c>
      <c r="I96" s="26"/>
    </row>
    <row r="97" spans="2:9" ht="15">
      <c r="B97" s="27"/>
      <c r="C97" s="28" t="s">
        <v>128</v>
      </c>
      <c r="D97" s="53">
        <f t="shared" si="44"/>
        <v>64</v>
      </c>
      <c r="E97" s="33" t="s">
        <v>86</v>
      </c>
      <c r="F97" s="72">
        <f t="shared" si="45"/>
        <v>54.4</v>
      </c>
      <c r="G97" s="72">
        <f t="shared" si="46"/>
        <v>49.92</v>
      </c>
      <c r="H97" s="72">
        <f t="shared" si="47"/>
        <v>44.8</v>
      </c>
      <c r="I97" s="26"/>
    </row>
    <row r="98" spans="2:9" ht="15">
      <c r="B98" s="27"/>
      <c r="C98" s="28" t="s">
        <v>127</v>
      </c>
      <c r="D98" s="53">
        <f t="shared" si="44"/>
        <v>64</v>
      </c>
      <c r="E98" s="33" t="s">
        <v>86</v>
      </c>
      <c r="F98" s="72">
        <f t="shared" si="45"/>
        <v>54.4</v>
      </c>
      <c r="G98" s="72">
        <f t="shared" si="46"/>
        <v>49.92</v>
      </c>
      <c r="H98" s="72">
        <f t="shared" si="47"/>
        <v>44.8</v>
      </c>
      <c r="I98" s="26"/>
    </row>
    <row r="99" spans="2:9" ht="15">
      <c r="B99" s="27"/>
      <c r="C99" s="28" t="s">
        <v>129</v>
      </c>
      <c r="D99" s="53">
        <f t="shared" si="44"/>
        <v>64</v>
      </c>
      <c r="E99" s="33" t="s">
        <v>86</v>
      </c>
      <c r="F99" s="72">
        <f t="shared" si="45"/>
        <v>54.4</v>
      </c>
      <c r="G99" s="72">
        <f t="shared" si="46"/>
        <v>49.92</v>
      </c>
      <c r="H99" s="72">
        <f t="shared" si="47"/>
        <v>44.8</v>
      </c>
      <c r="I99" s="26"/>
    </row>
    <row r="100" spans="2:9" ht="15">
      <c r="B100" s="27"/>
      <c r="C100" s="28" t="s">
        <v>130</v>
      </c>
      <c r="D100" s="53">
        <f t="shared" si="44"/>
        <v>64</v>
      </c>
      <c r="E100" s="33" t="s">
        <v>86</v>
      </c>
      <c r="F100" s="72">
        <f t="shared" si="45"/>
        <v>54.4</v>
      </c>
      <c r="G100" s="72">
        <f t="shared" si="46"/>
        <v>49.92</v>
      </c>
      <c r="H100" s="72">
        <f t="shared" si="47"/>
        <v>44.8</v>
      </c>
      <c r="I100" s="26"/>
    </row>
    <row r="101" spans="2:9" ht="15">
      <c r="B101" s="27"/>
      <c r="C101" s="28" t="s">
        <v>131</v>
      </c>
      <c r="D101" s="53">
        <f t="shared" si="44"/>
        <v>64</v>
      </c>
      <c r="E101" s="33" t="s">
        <v>86</v>
      </c>
      <c r="F101" s="72">
        <f t="shared" si="45"/>
        <v>54.4</v>
      </c>
      <c r="G101" s="72">
        <f t="shared" si="46"/>
        <v>49.92</v>
      </c>
      <c r="H101" s="72">
        <f t="shared" si="47"/>
        <v>44.8</v>
      </c>
      <c r="I101" s="26"/>
    </row>
    <row r="102" spans="2:9" ht="15">
      <c r="B102" s="27"/>
      <c r="C102" s="28" t="s">
        <v>132</v>
      </c>
      <c r="D102" s="53">
        <f t="shared" si="44"/>
        <v>64</v>
      </c>
      <c r="E102" s="33" t="s">
        <v>86</v>
      </c>
      <c r="F102" s="72">
        <f t="shared" si="45"/>
        <v>54.4</v>
      </c>
      <c r="G102" s="72">
        <f t="shared" si="46"/>
        <v>49.92</v>
      </c>
      <c r="H102" s="72">
        <f t="shared" si="47"/>
        <v>44.8</v>
      </c>
      <c r="I102" s="26"/>
    </row>
    <row r="103" spans="2:9" ht="9" customHeight="1">
      <c r="B103" s="27"/>
      <c r="C103" s="28"/>
      <c r="D103" s="28"/>
      <c r="E103" s="28"/>
      <c r="F103" s="73"/>
      <c r="G103" s="74"/>
      <c r="H103" s="74"/>
      <c r="I103" s="26"/>
    </row>
    <row r="104" spans="2:9" ht="15">
      <c r="B104" s="27"/>
      <c r="C104" s="28" t="s">
        <v>133</v>
      </c>
      <c r="D104" s="29">
        <f>D94*5*0.9</f>
        <v>288</v>
      </c>
      <c r="E104" s="30" t="s">
        <v>86</v>
      </c>
      <c r="F104" s="72">
        <f aca="true" t="shared" si="48" ref="F104:F112">D104*(100%-$J$7)</f>
        <v>244.79999999999998</v>
      </c>
      <c r="G104" s="72">
        <f aca="true" t="shared" si="49" ref="G104:G112">D104*(100%-$J$8)</f>
        <v>224.64000000000001</v>
      </c>
      <c r="H104" s="72">
        <f aca="true" t="shared" si="50" ref="H104:H112">D104*(100%-$J$9)</f>
        <v>201.6</v>
      </c>
      <c r="I104" s="26"/>
    </row>
    <row r="105" spans="2:9" ht="15">
      <c r="B105" s="27"/>
      <c r="C105" s="28" t="s">
        <v>134</v>
      </c>
      <c r="D105" s="29">
        <f aca="true" t="shared" si="51" ref="D105:D112">D95*5*0.9</f>
        <v>288</v>
      </c>
      <c r="E105" s="30" t="s">
        <v>86</v>
      </c>
      <c r="F105" s="72">
        <f t="shared" si="48"/>
        <v>244.79999999999998</v>
      </c>
      <c r="G105" s="72">
        <f t="shared" si="49"/>
        <v>224.64000000000001</v>
      </c>
      <c r="H105" s="72">
        <f t="shared" si="50"/>
        <v>201.6</v>
      </c>
      <c r="I105" s="26"/>
    </row>
    <row r="106" spans="2:9" ht="15">
      <c r="B106" s="27"/>
      <c r="C106" s="28" t="s">
        <v>135</v>
      </c>
      <c r="D106" s="29">
        <f t="shared" si="51"/>
        <v>288</v>
      </c>
      <c r="E106" s="30" t="s">
        <v>86</v>
      </c>
      <c r="F106" s="72">
        <f t="shared" si="48"/>
        <v>244.79999999999998</v>
      </c>
      <c r="G106" s="72">
        <f t="shared" si="49"/>
        <v>224.64000000000001</v>
      </c>
      <c r="H106" s="72">
        <f t="shared" si="50"/>
        <v>201.6</v>
      </c>
      <c r="I106" s="26"/>
    </row>
    <row r="107" spans="2:9" ht="15">
      <c r="B107" s="27"/>
      <c r="C107" s="28" t="s">
        <v>136</v>
      </c>
      <c r="D107" s="29">
        <f t="shared" si="51"/>
        <v>288</v>
      </c>
      <c r="E107" s="30" t="s">
        <v>86</v>
      </c>
      <c r="F107" s="72">
        <f t="shared" si="48"/>
        <v>244.79999999999998</v>
      </c>
      <c r="G107" s="72">
        <f t="shared" si="49"/>
        <v>224.64000000000001</v>
      </c>
      <c r="H107" s="72">
        <f t="shared" si="50"/>
        <v>201.6</v>
      </c>
      <c r="I107" s="26"/>
    </row>
    <row r="108" spans="2:9" ht="15">
      <c r="B108" s="27"/>
      <c r="C108" s="28" t="s">
        <v>137</v>
      </c>
      <c r="D108" s="29">
        <f t="shared" si="51"/>
        <v>288</v>
      </c>
      <c r="E108" s="30" t="s">
        <v>86</v>
      </c>
      <c r="F108" s="72">
        <f t="shared" si="48"/>
        <v>244.79999999999998</v>
      </c>
      <c r="G108" s="72">
        <f t="shared" si="49"/>
        <v>224.64000000000001</v>
      </c>
      <c r="H108" s="72">
        <f t="shared" si="50"/>
        <v>201.6</v>
      </c>
      <c r="I108" s="26"/>
    </row>
    <row r="109" spans="2:9" ht="15">
      <c r="B109" s="27"/>
      <c r="C109" s="28" t="s">
        <v>138</v>
      </c>
      <c r="D109" s="29">
        <f t="shared" si="51"/>
        <v>288</v>
      </c>
      <c r="E109" s="30" t="s">
        <v>86</v>
      </c>
      <c r="F109" s="72">
        <f t="shared" si="48"/>
        <v>244.79999999999998</v>
      </c>
      <c r="G109" s="72">
        <f t="shared" si="49"/>
        <v>224.64000000000001</v>
      </c>
      <c r="H109" s="72">
        <f t="shared" si="50"/>
        <v>201.6</v>
      </c>
      <c r="I109" s="26"/>
    </row>
    <row r="110" spans="2:9" ht="15">
      <c r="B110" s="27"/>
      <c r="C110" s="28" t="s">
        <v>139</v>
      </c>
      <c r="D110" s="29">
        <f t="shared" si="51"/>
        <v>288</v>
      </c>
      <c r="E110" s="30" t="s">
        <v>86</v>
      </c>
      <c r="F110" s="72">
        <f t="shared" si="48"/>
        <v>244.79999999999998</v>
      </c>
      <c r="G110" s="72">
        <f t="shared" si="49"/>
        <v>224.64000000000001</v>
      </c>
      <c r="H110" s="72">
        <f t="shared" si="50"/>
        <v>201.6</v>
      </c>
      <c r="I110" s="26"/>
    </row>
    <row r="111" spans="2:9" ht="15">
      <c r="B111" s="27"/>
      <c r="C111" s="28" t="s">
        <v>140</v>
      </c>
      <c r="D111" s="29">
        <f t="shared" si="51"/>
        <v>288</v>
      </c>
      <c r="E111" s="30" t="s">
        <v>86</v>
      </c>
      <c r="F111" s="72">
        <f t="shared" si="48"/>
        <v>244.79999999999998</v>
      </c>
      <c r="G111" s="72">
        <f t="shared" si="49"/>
        <v>224.64000000000001</v>
      </c>
      <c r="H111" s="72">
        <f t="shared" si="50"/>
        <v>201.6</v>
      </c>
      <c r="I111" s="26"/>
    </row>
    <row r="112" spans="2:9" ht="15">
      <c r="B112" s="27"/>
      <c r="C112" s="28" t="s">
        <v>141</v>
      </c>
      <c r="D112" s="29">
        <f t="shared" si="51"/>
        <v>288</v>
      </c>
      <c r="E112" s="30" t="s">
        <v>86</v>
      </c>
      <c r="F112" s="72">
        <f t="shared" si="48"/>
        <v>244.79999999999998</v>
      </c>
      <c r="G112" s="72">
        <f t="shared" si="49"/>
        <v>224.64000000000001</v>
      </c>
      <c r="H112" s="72">
        <f t="shared" si="50"/>
        <v>201.6</v>
      </c>
      <c r="I112" s="26"/>
    </row>
    <row r="113" spans="2:10" ht="9" customHeight="1">
      <c r="B113" s="4"/>
      <c r="C113" s="5"/>
      <c r="D113" s="5"/>
      <c r="E113" s="5"/>
      <c r="F113" s="76"/>
      <c r="G113" s="76"/>
      <c r="H113" s="76"/>
      <c r="I113" s="16"/>
      <c r="J113" s="3"/>
    </row>
    <row r="114" spans="2:9" ht="15">
      <c r="B114" s="27"/>
      <c r="C114" s="28" t="s">
        <v>59</v>
      </c>
      <c r="D114" s="53">
        <f>2*$J$5</f>
        <v>64</v>
      </c>
      <c r="E114" s="33" t="s">
        <v>86</v>
      </c>
      <c r="F114" s="77">
        <f>D114*(100%-$J$7)</f>
        <v>54.4</v>
      </c>
      <c r="G114" s="77">
        <f>D114*(100%-$J$8)</f>
        <v>49.92</v>
      </c>
      <c r="H114" s="78">
        <f>D114*(100%-$J$9)</f>
        <v>44.8</v>
      </c>
      <c r="I114" s="34"/>
    </row>
    <row r="115" spans="2:9" ht="15">
      <c r="B115" s="27"/>
      <c r="C115" s="28" t="s">
        <v>60</v>
      </c>
      <c r="D115" s="53">
        <f>2*$J$5</f>
        <v>64</v>
      </c>
      <c r="E115" s="33" t="s">
        <v>86</v>
      </c>
      <c r="F115" s="77">
        <f>D115*(100%-$J$7)</f>
        <v>54.4</v>
      </c>
      <c r="G115" s="77">
        <f>D115*(100%-$J$8)</f>
        <v>49.92</v>
      </c>
      <c r="H115" s="78">
        <f>D115*(100%-$J$9)</f>
        <v>44.8</v>
      </c>
      <c r="I115" s="26"/>
    </row>
    <row r="116" spans="2:9" ht="15">
      <c r="B116" s="27"/>
      <c r="C116" s="28" t="s">
        <v>61</v>
      </c>
      <c r="D116" s="53">
        <f>2*$J$5</f>
        <v>64</v>
      </c>
      <c r="E116" s="33" t="s">
        <v>86</v>
      </c>
      <c r="F116" s="77">
        <f>D116*(100%-$J$7)</f>
        <v>54.4</v>
      </c>
      <c r="G116" s="77">
        <f>D116*(100%-$J$8)</f>
        <v>49.92</v>
      </c>
      <c r="H116" s="78">
        <f>D116*(100%-$J$9)</f>
        <v>44.8</v>
      </c>
      <c r="I116" s="26"/>
    </row>
    <row r="117" spans="2:9" ht="15">
      <c r="B117" s="27"/>
      <c r="C117" s="28" t="s">
        <v>62</v>
      </c>
      <c r="D117" s="53">
        <f>2*$J$5</f>
        <v>64</v>
      </c>
      <c r="E117" s="33" t="s">
        <v>86</v>
      </c>
      <c r="F117" s="77">
        <f>D117*(100%-$J$7)</f>
        <v>54.4</v>
      </c>
      <c r="G117" s="77">
        <f>D117*(100%-$J$8)</f>
        <v>49.92</v>
      </c>
      <c r="H117" s="78">
        <f>D117*(100%-$J$9)</f>
        <v>44.8</v>
      </c>
      <c r="I117" s="26"/>
    </row>
    <row r="118" spans="2:9" ht="8.25" customHeight="1">
      <c r="B118" s="27"/>
      <c r="C118" s="54"/>
      <c r="D118" s="53"/>
      <c r="E118" s="54"/>
      <c r="F118" s="79"/>
      <c r="G118" s="74"/>
      <c r="H118" s="74"/>
      <c r="I118" s="26"/>
    </row>
    <row r="119" spans="2:9" ht="15">
      <c r="B119" s="27"/>
      <c r="C119" s="28" t="s">
        <v>63</v>
      </c>
      <c r="D119" s="29">
        <f>D114*5*0.9</f>
        <v>288</v>
      </c>
      <c r="E119" s="30" t="s">
        <v>86</v>
      </c>
      <c r="F119" s="72">
        <f>D119*(100%-$J$7)</f>
        <v>244.79999999999998</v>
      </c>
      <c r="G119" s="72">
        <f>D119*(100%-$J$8)</f>
        <v>224.64000000000001</v>
      </c>
      <c r="H119" s="72">
        <f>D119*(100%-$J$9)</f>
        <v>201.6</v>
      </c>
      <c r="I119" s="26"/>
    </row>
    <row r="120" spans="2:9" ht="15">
      <c r="B120" s="27"/>
      <c r="C120" s="28" t="s">
        <v>64</v>
      </c>
      <c r="D120" s="29">
        <f>D115*5*0.9</f>
        <v>288</v>
      </c>
      <c r="E120" s="30" t="s">
        <v>86</v>
      </c>
      <c r="F120" s="72">
        <f>D120*(100%-$J$7)</f>
        <v>244.79999999999998</v>
      </c>
      <c r="G120" s="72">
        <f>D120*(100%-$J$8)</f>
        <v>224.64000000000001</v>
      </c>
      <c r="H120" s="72">
        <f>D120*(100%-$J$9)</f>
        <v>201.6</v>
      </c>
      <c r="I120" s="26"/>
    </row>
    <row r="121" spans="2:9" ht="15">
      <c r="B121" s="27"/>
      <c r="C121" s="28" t="s">
        <v>65</v>
      </c>
      <c r="D121" s="29">
        <f>D116*5*0.9</f>
        <v>288</v>
      </c>
      <c r="E121" s="30" t="s">
        <v>86</v>
      </c>
      <c r="F121" s="72">
        <f>D121*(100%-$J$7)</f>
        <v>244.79999999999998</v>
      </c>
      <c r="G121" s="72">
        <f>D121*(100%-$J$8)</f>
        <v>224.64000000000001</v>
      </c>
      <c r="H121" s="72">
        <f>D121*(100%-$J$9)</f>
        <v>201.6</v>
      </c>
      <c r="I121" s="26"/>
    </row>
    <row r="122" spans="2:11" ht="15">
      <c r="B122" s="27"/>
      <c r="C122" s="28" t="s">
        <v>66</v>
      </c>
      <c r="D122" s="29">
        <f>D117*5*0.9</f>
        <v>288</v>
      </c>
      <c r="E122" s="30" t="s">
        <v>86</v>
      </c>
      <c r="F122" s="72">
        <f>D122*(100%-$J$7)</f>
        <v>244.79999999999998</v>
      </c>
      <c r="G122" s="72">
        <f>D122*(100%-$J$8)</f>
        <v>224.64000000000001</v>
      </c>
      <c r="H122" s="72">
        <f>D122*(100%-$J$9)</f>
        <v>201.6</v>
      </c>
      <c r="I122" s="26"/>
      <c r="K122" s="7"/>
    </row>
    <row r="123" spans="2:11" ht="7.5" customHeight="1">
      <c r="B123" s="27"/>
      <c r="C123" s="28"/>
      <c r="D123" s="28"/>
      <c r="E123" s="28"/>
      <c r="F123" s="73"/>
      <c r="G123" s="74"/>
      <c r="H123" s="74"/>
      <c r="I123" s="26"/>
      <c r="K123" s="7"/>
    </row>
    <row r="124" spans="2:11" ht="15">
      <c r="B124" s="27"/>
      <c r="C124" s="28" t="s">
        <v>20</v>
      </c>
      <c r="D124" s="53">
        <f>3.2*$J$5</f>
        <v>102.4</v>
      </c>
      <c r="E124" s="30" t="s">
        <v>86</v>
      </c>
      <c r="F124" s="72">
        <f>D124*(100%-$J$7)</f>
        <v>87.04</v>
      </c>
      <c r="G124" s="72">
        <f>D124*(100%-$J$8)</f>
        <v>79.87200000000001</v>
      </c>
      <c r="H124" s="72">
        <f>D124*(100%-$J$9)</f>
        <v>71.67999999999999</v>
      </c>
      <c r="I124" s="26"/>
      <c r="K124" s="7"/>
    </row>
    <row r="125" spans="2:11" ht="15">
      <c r="B125" s="27"/>
      <c r="C125" s="28" t="s">
        <v>21</v>
      </c>
      <c r="D125" s="53">
        <f>3.2*$J$5</f>
        <v>102.4</v>
      </c>
      <c r="E125" s="30" t="s">
        <v>86</v>
      </c>
      <c r="F125" s="72">
        <f>D125*(100%-$J$7)</f>
        <v>87.04</v>
      </c>
      <c r="G125" s="72">
        <f>D125*(100%-$J$8)</f>
        <v>79.87200000000001</v>
      </c>
      <c r="H125" s="72">
        <f>D125*(100%-$J$9)</f>
        <v>71.67999999999999</v>
      </c>
      <c r="I125" s="26"/>
      <c r="K125" s="7"/>
    </row>
    <row r="126" spans="2:11" ht="15">
      <c r="B126" s="27"/>
      <c r="C126" s="28" t="s">
        <v>22</v>
      </c>
      <c r="D126" s="53">
        <f>3.2*$J$5</f>
        <v>102.4</v>
      </c>
      <c r="E126" s="30" t="s">
        <v>86</v>
      </c>
      <c r="F126" s="72">
        <f>D126*(100%-$J$7)</f>
        <v>87.04</v>
      </c>
      <c r="G126" s="72">
        <f>D126*(100%-$J$8)</f>
        <v>79.87200000000001</v>
      </c>
      <c r="H126" s="72">
        <f>D126*(100%-$J$9)</f>
        <v>71.67999999999999</v>
      </c>
      <c r="I126" s="26"/>
      <c r="K126" s="7"/>
    </row>
    <row r="127" spans="2:11" ht="15">
      <c r="B127" s="27"/>
      <c r="C127" s="28" t="s">
        <v>23</v>
      </c>
      <c r="D127" s="53">
        <f>3.2*$J$5</f>
        <v>102.4</v>
      </c>
      <c r="E127" s="30" t="s">
        <v>86</v>
      </c>
      <c r="F127" s="72">
        <f>D127*(100%-$J$7)</f>
        <v>87.04</v>
      </c>
      <c r="G127" s="72">
        <f>D127*(100%-$J$8)</f>
        <v>79.87200000000001</v>
      </c>
      <c r="H127" s="72">
        <f>D127*(100%-$J$9)</f>
        <v>71.67999999999999</v>
      </c>
      <c r="I127" s="26"/>
      <c r="K127" s="7"/>
    </row>
    <row r="128" spans="2:11" ht="8.25" customHeight="1">
      <c r="B128" s="27"/>
      <c r="C128" s="54"/>
      <c r="D128" s="54"/>
      <c r="E128" s="54"/>
      <c r="F128" s="79"/>
      <c r="G128" s="74"/>
      <c r="H128" s="74"/>
      <c r="I128" s="26"/>
      <c r="K128" s="7"/>
    </row>
    <row r="129" spans="2:11" ht="15">
      <c r="B129" s="27"/>
      <c r="C129" s="28" t="s">
        <v>24</v>
      </c>
      <c r="D129" s="29">
        <f>D124*5*0.9</f>
        <v>460.8</v>
      </c>
      <c r="E129" s="30" t="s">
        <v>86</v>
      </c>
      <c r="F129" s="72">
        <f>D129*(100%-$J$7)</f>
        <v>391.68</v>
      </c>
      <c r="G129" s="72">
        <f>D129*(100%-$J$8)</f>
        <v>359.42400000000004</v>
      </c>
      <c r="H129" s="72">
        <f>D129*(100%-$J$9)</f>
        <v>322.56</v>
      </c>
      <c r="I129" s="26"/>
      <c r="K129" s="7"/>
    </row>
    <row r="130" spans="2:11" ht="15">
      <c r="B130" s="27"/>
      <c r="C130" s="28" t="s">
        <v>25</v>
      </c>
      <c r="D130" s="29">
        <f>D125*5*0.9</f>
        <v>460.8</v>
      </c>
      <c r="E130" s="30" t="s">
        <v>86</v>
      </c>
      <c r="F130" s="72">
        <f>D130*(100%-$J$7)</f>
        <v>391.68</v>
      </c>
      <c r="G130" s="72">
        <f>D130*(100%-$J$8)</f>
        <v>359.42400000000004</v>
      </c>
      <c r="H130" s="72">
        <f>D130*(100%-$J$9)</f>
        <v>322.56</v>
      </c>
      <c r="I130" s="26"/>
      <c r="K130" s="7"/>
    </row>
    <row r="131" spans="2:11" ht="15">
      <c r="B131" s="27"/>
      <c r="C131" s="28" t="s">
        <v>26</v>
      </c>
      <c r="D131" s="29">
        <f>D126*5*0.9</f>
        <v>460.8</v>
      </c>
      <c r="E131" s="30" t="s">
        <v>86</v>
      </c>
      <c r="F131" s="72">
        <f>D131*(100%-$J$7)</f>
        <v>391.68</v>
      </c>
      <c r="G131" s="72">
        <f>D131*(100%-$J$8)</f>
        <v>359.42400000000004</v>
      </c>
      <c r="H131" s="72">
        <f>D131*(100%-$J$9)</f>
        <v>322.56</v>
      </c>
      <c r="I131" s="26"/>
      <c r="K131" s="7"/>
    </row>
    <row r="132" spans="2:14" ht="14.25" customHeight="1">
      <c r="B132" s="27"/>
      <c r="C132" s="28" t="s">
        <v>27</v>
      </c>
      <c r="D132" s="29">
        <f>D127*5*0.9</f>
        <v>460.8</v>
      </c>
      <c r="E132" s="30" t="s">
        <v>86</v>
      </c>
      <c r="F132" s="72">
        <f>D132*(100%-$J$7)</f>
        <v>391.68</v>
      </c>
      <c r="G132" s="72">
        <f>D132*(100%-$J$8)</f>
        <v>359.42400000000004</v>
      </c>
      <c r="H132" s="72">
        <f>D132*(100%-$J$9)</f>
        <v>322.56</v>
      </c>
      <c r="I132" s="26"/>
      <c r="K132" s="7"/>
      <c r="L132" s="7"/>
      <c r="M132" s="7"/>
      <c r="N132" s="7"/>
    </row>
    <row r="133" spans="2:14" ht="14.25" customHeight="1">
      <c r="B133" s="55"/>
      <c r="C133" s="56"/>
      <c r="D133" s="56"/>
      <c r="E133" s="56"/>
      <c r="F133" s="80"/>
      <c r="G133" s="81"/>
      <c r="H133" s="81"/>
      <c r="I133" s="26"/>
      <c r="K133" s="7"/>
      <c r="L133" s="7"/>
      <c r="M133" s="7"/>
      <c r="N133" s="7"/>
    </row>
    <row r="134" spans="2:14" ht="15" customHeight="1">
      <c r="B134" s="27"/>
      <c r="C134" s="28" t="s">
        <v>142</v>
      </c>
      <c r="D134" s="53">
        <f>5.5*$J$5</f>
        <v>176</v>
      </c>
      <c r="E134" s="33" t="s">
        <v>86</v>
      </c>
      <c r="F134" s="77">
        <f>D134*(100%-$J$7)</f>
        <v>149.6</v>
      </c>
      <c r="G134" s="72">
        <f>D134*(100%-$J$8)</f>
        <v>137.28</v>
      </c>
      <c r="H134" s="72">
        <f>D134*(100%-$J$9)</f>
        <v>123.19999999999999</v>
      </c>
      <c r="I134" s="26"/>
      <c r="K134" s="7"/>
      <c r="L134" s="7"/>
      <c r="M134" s="7"/>
      <c r="N134" s="7"/>
    </row>
    <row r="135" spans="2:14" ht="15" customHeight="1">
      <c r="B135" s="27"/>
      <c r="C135" s="28" t="s">
        <v>143</v>
      </c>
      <c r="D135" s="53">
        <f>5.5*$J$5</f>
        <v>176</v>
      </c>
      <c r="E135" s="33" t="s">
        <v>86</v>
      </c>
      <c r="F135" s="77">
        <f>D135*(100%-$J$7)</f>
        <v>149.6</v>
      </c>
      <c r="G135" s="72">
        <f>D135*(100%-$J$8)</f>
        <v>137.28</v>
      </c>
      <c r="H135" s="72">
        <f>D135*(100%-$J$9)</f>
        <v>123.19999999999999</v>
      </c>
      <c r="I135" s="26"/>
      <c r="K135" s="7"/>
      <c r="L135" s="7"/>
      <c r="M135" s="7"/>
      <c r="N135" s="7"/>
    </row>
    <row r="136" spans="2:14" ht="15" customHeight="1">
      <c r="B136" s="27"/>
      <c r="C136" s="28" t="s">
        <v>144</v>
      </c>
      <c r="D136" s="53">
        <f>5.5*$J$5</f>
        <v>176</v>
      </c>
      <c r="E136" s="33" t="s">
        <v>86</v>
      </c>
      <c r="F136" s="77">
        <f>D136*(100%-$J$7)</f>
        <v>149.6</v>
      </c>
      <c r="G136" s="72">
        <f>D136*(100%-$J$8)</f>
        <v>137.28</v>
      </c>
      <c r="H136" s="72">
        <f>D136*(100%-$J$9)</f>
        <v>123.19999999999999</v>
      </c>
      <c r="I136" s="26"/>
      <c r="K136" s="7"/>
      <c r="L136" s="7"/>
      <c r="M136" s="7"/>
      <c r="N136" s="7"/>
    </row>
    <row r="137" spans="2:14" ht="15" customHeight="1">
      <c r="B137" s="27"/>
      <c r="C137" s="28" t="s">
        <v>145</v>
      </c>
      <c r="D137" s="53">
        <f>5.5*$J$5</f>
        <v>176</v>
      </c>
      <c r="E137" s="33" t="s">
        <v>86</v>
      </c>
      <c r="F137" s="77">
        <f>D137*(100%-$J$7)</f>
        <v>149.6</v>
      </c>
      <c r="G137" s="72">
        <f>D137*(100%-$J$8)</f>
        <v>137.28</v>
      </c>
      <c r="H137" s="72">
        <f>D137*(100%-$J$9)</f>
        <v>123.19999999999999</v>
      </c>
      <c r="I137" s="26"/>
      <c r="K137" s="7"/>
      <c r="L137" s="7"/>
      <c r="M137" s="7"/>
      <c r="N137" s="7"/>
    </row>
    <row r="138" spans="2:14" ht="8.25" customHeight="1">
      <c r="B138" s="27"/>
      <c r="C138" s="54"/>
      <c r="D138" s="54"/>
      <c r="E138" s="54"/>
      <c r="F138" s="79"/>
      <c r="G138" s="74"/>
      <c r="H138" s="74"/>
      <c r="I138" s="26"/>
      <c r="K138" s="7"/>
      <c r="L138" s="7"/>
      <c r="M138" s="7"/>
      <c r="N138" s="7"/>
    </row>
    <row r="139" spans="2:14" ht="15" customHeight="1">
      <c r="B139" s="27"/>
      <c r="C139" s="28" t="s">
        <v>146</v>
      </c>
      <c r="D139" s="29">
        <f>D134*5*0.9</f>
        <v>792</v>
      </c>
      <c r="E139" s="30" t="s">
        <v>86</v>
      </c>
      <c r="F139" s="72">
        <f>D139*(100%-$J$7)</f>
        <v>673.1999999999999</v>
      </c>
      <c r="G139" s="72">
        <f>D139*(100%-$J$8)</f>
        <v>617.76</v>
      </c>
      <c r="H139" s="72">
        <f>D139*(100%-$J$9)</f>
        <v>554.4</v>
      </c>
      <c r="I139" s="26"/>
      <c r="K139" s="7"/>
      <c r="L139" s="7"/>
      <c r="M139" s="7"/>
      <c r="N139" s="7"/>
    </row>
    <row r="140" spans="2:14" ht="15" customHeight="1">
      <c r="B140" s="27"/>
      <c r="C140" s="28" t="s">
        <v>147</v>
      </c>
      <c r="D140" s="29">
        <f>D135*5*0.9</f>
        <v>792</v>
      </c>
      <c r="E140" s="30" t="s">
        <v>86</v>
      </c>
      <c r="F140" s="72">
        <f>D140*(100%-$J$7)</f>
        <v>673.1999999999999</v>
      </c>
      <c r="G140" s="72">
        <f>D140*(100%-$J$8)</f>
        <v>617.76</v>
      </c>
      <c r="H140" s="72">
        <f>D140*(100%-$J$9)</f>
        <v>554.4</v>
      </c>
      <c r="I140" s="26"/>
      <c r="K140" s="7"/>
      <c r="L140" s="7"/>
      <c r="M140" s="7"/>
      <c r="N140" s="7"/>
    </row>
    <row r="141" spans="2:14" ht="15" customHeight="1">
      <c r="B141" s="27"/>
      <c r="C141" s="28" t="s">
        <v>148</v>
      </c>
      <c r="D141" s="29">
        <f>D136*5*0.9</f>
        <v>792</v>
      </c>
      <c r="E141" s="30" t="s">
        <v>86</v>
      </c>
      <c r="F141" s="72">
        <f>D141*(100%-$J$7)</f>
        <v>673.1999999999999</v>
      </c>
      <c r="G141" s="72">
        <f>D141*(100%-$J$8)</f>
        <v>617.76</v>
      </c>
      <c r="H141" s="72">
        <f>D141*(100%-$J$9)</f>
        <v>554.4</v>
      </c>
      <c r="I141" s="26"/>
      <c r="K141" s="7"/>
      <c r="L141" s="7"/>
      <c r="M141" s="7"/>
      <c r="N141" s="7"/>
    </row>
    <row r="142" spans="2:14" ht="14.25" customHeight="1">
      <c r="B142" s="27"/>
      <c r="C142" s="28" t="s">
        <v>149</v>
      </c>
      <c r="D142" s="29">
        <f>D137*5*0.9</f>
        <v>792</v>
      </c>
      <c r="E142" s="30" t="s">
        <v>86</v>
      </c>
      <c r="F142" s="72">
        <f>D142*(100%-$J$7)</f>
        <v>673.1999999999999</v>
      </c>
      <c r="G142" s="72">
        <f>D142*(100%-$J$8)</f>
        <v>617.76</v>
      </c>
      <c r="H142" s="72">
        <f>D142*(100%-$J$9)</f>
        <v>554.4</v>
      </c>
      <c r="I142" s="26"/>
      <c r="K142" s="7"/>
      <c r="L142" s="7"/>
      <c r="M142" s="7"/>
      <c r="N142" s="7"/>
    </row>
    <row r="143" spans="2:14" ht="9" customHeight="1">
      <c r="B143" s="4"/>
      <c r="C143" s="5"/>
      <c r="D143" s="5"/>
      <c r="E143" s="5"/>
      <c r="F143" s="75"/>
      <c r="G143" s="75"/>
      <c r="H143" s="75"/>
      <c r="I143" s="8"/>
      <c r="K143" s="7"/>
      <c r="L143" s="7"/>
      <c r="M143" s="7"/>
      <c r="N143" s="7"/>
    </row>
    <row r="144" spans="2:14" ht="15">
      <c r="B144" s="27"/>
      <c r="C144" s="28" t="s">
        <v>28</v>
      </c>
      <c r="D144" s="53">
        <f>2*$J$5</f>
        <v>64</v>
      </c>
      <c r="E144" s="33" t="s">
        <v>86</v>
      </c>
      <c r="F144" s="72">
        <f>D144*(100%-$J$7)</f>
        <v>54.4</v>
      </c>
      <c r="G144" s="72">
        <f>D144*(100%-$J$8)</f>
        <v>49.92</v>
      </c>
      <c r="H144" s="72">
        <f>D144*(100%-$J$9)</f>
        <v>44.8</v>
      </c>
      <c r="I144" s="26"/>
      <c r="K144" s="7"/>
      <c r="L144" s="7"/>
      <c r="M144" s="7"/>
      <c r="N144" s="7"/>
    </row>
    <row r="145" spans="2:14" ht="15">
      <c r="B145" s="27"/>
      <c r="C145" s="28" t="s">
        <v>29</v>
      </c>
      <c r="D145" s="53">
        <f>2*$J$5</f>
        <v>64</v>
      </c>
      <c r="E145" s="33" t="s">
        <v>86</v>
      </c>
      <c r="F145" s="72">
        <f>D145*(100%-$J$7)</f>
        <v>54.4</v>
      </c>
      <c r="G145" s="72">
        <f>D145*(100%-$J$8)</f>
        <v>49.92</v>
      </c>
      <c r="H145" s="72">
        <f>D145*(100%-$J$9)</f>
        <v>44.8</v>
      </c>
      <c r="I145" s="26"/>
      <c r="K145" s="7"/>
      <c r="L145" s="7"/>
      <c r="M145" s="7"/>
      <c r="N145" s="7"/>
    </row>
    <row r="146" spans="2:14" ht="15">
      <c r="B146" s="27"/>
      <c r="C146" s="28" t="s">
        <v>31</v>
      </c>
      <c r="D146" s="53">
        <f>2*$J$5</f>
        <v>64</v>
      </c>
      <c r="E146" s="33" t="s">
        <v>86</v>
      </c>
      <c r="F146" s="72">
        <f>D146*(100%-$J$7)</f>
        <v>54.4</v>
      </c>
      <c r="G146" s="72">
        <f>D146*(100%-$J$8)</f>
        <v>49.92</v>
      </c>
      <c r="H146" s="72">
        <f>D146*(100%-$J$9)</f>
        <v>44.8</v>
      </c>
      <c r="I146" s="26"/>
      <c r="K146" s="7"/>
      <c r="L146" s="7"/>
      <c r="M146" s="7"/>
      <c r="N146" s="7"/>
    </row>
    <row r="147" spans="2:14" ht="15">
      <c r="B147" s="27"/>
      <c r="C147" s="28" t="s">
        <v>30</v>
      </c>
      <c r="D147" s="53">
        <f>2*$J$5</f>
        <v>64</v>
      </c>
      <c r="E147" s="33" t="s">
        <v>86</v>
      </c>
      <c r="F147" s="72">
        <f>D147*(100%-$J$7)</f>
        <v>54.4</v>
      </c>
      <c r="G147" s="72">
        <f>D147*(100%-$J$8)</f>
        <v>49.92</v>
      </c>
      <c r="H147" s="72">
        <f>D147*(100%-$J$9)</f>
        <v>44.8</v>
      </c>
      <c r="I147" s="26"/>
      <c r="K147" s="7"/>
      <c r="L147" s="7"/>
      <c r="M147" s="7"/>
      <c r="N147" s="7"/>
    </row>
    <row r="148" spans="2:14" ht="9" customHeight="1">
      <c r="B148" s="27"/>
      <c r="C148" s="28"/>
      <c r="D148" s="28"/>
      <c r="E148" s="28"/>
      <c r="F148" s="73"/>
      <c r="G148" s="77"/>
      <c r="H148" s="77"/>
      <c r="I148" s="26"/>
      <c r="K148" s="7"/>
      <c r="L148" s="7"/>
      <c r="M148" s="7"/>
      <c r="N148" s="7"/>
    </row>
    <row r="149" spans="2:14" ht="15">
      <c r="B149" s="27"/>
      <c r="C149" s="28" t="s">
        <v>150</v>
      </c>
      <c r="D149" s="53">
        <f>2.2*$J$5</f>
        <v>70.4</v>
      </c>
      <c r="E149" s="30" t="s">
        <v>86</v>
      </c>
      <c r="F149" s="72">
        <f>D149*(100%-$J$7)</f>
        <v>59.84</v>
      </c>
      <c r="G149" s="72">
        <f>D149*(100%-$J$8)</f>
        <v>54.912000000000006</v>
      </c>
      <c r="H149" s="72">
        <f>D149*(100%-$J$9)</f>
        <v>49.28</v>
      </c>
      <c r="I149" s="26"/>
      <c r="K149" s="7"/>
      <c r="L149" s="7"/>
      <c r="M149" s="7"/>
      <c r="N149" s="7"/>
    </row>
    <row r="150" spans="2:14" ht="15">
      <c r="B150" s="27"/>
      <c r="C150" s="28" t="s">
        <v>151</v>
      </c>
      <c r="D150" s="53">
        <f>2.2*$J$5</f>
        <v>70.4</v>
      </c>
      <c r="E150" s="30" t="s">
        <v>86</v>
      </c>
      <c r="F150" s="72">
        <f>D150*(100%-$J$7)</f>
        <v>59.84</v>
      </c>
      <c r="G150" s="72">
        <f>D150*(100%-$J$8)</f>
        <v>54.912000000000006</v>
      </c>
      <c r="H150" s="72">
        <f>D150*(100%-$J$9)</f>
        <v>49.28</v>
      </c>
      <c r="I150" s="26"/>
      <c r="K150" s="7"/>
      <c r="L150" s="7"/>
      <c r="M150" s="7"/>
      <c r="N150" s="7"/>
    </row>
    <row r="151" spans="2:14" ht="15">
      <c r="B151" s="27"/>
      <c r="C151" s="28" t="s">
        <v>152</v>
      </c>
      <c r="D151" s="53">
        <f>2.2*$J$5</f>
        <v>70.4</v>
      </c>
      <c r="E151" s="30" t="s">
        <v>86</v>
      </c>
      <c r="F151" s="72">
        <f>D151*(100%-$J$7)</f>
        <v>59.84</v>
      </c>
      <c r="G151" s="72">
        <f>D151*(100%-$J$8)</f>
        <v>54.912000000000006</v>
      </c>
      <c r="H151" s="72">
        <f>D151*(100%-$J$9)</f>
        <v>49.28</v>
      </c>
      <c r="I151" s="26"/>
      <c r="K151" s="7"/>
      <c r="L151" s="7"/>
      <c r="M151" s="7"/>
      <c r="N151" s="7"/>
    </row>
    <row r="152" spans="2:14" ht="15">
      <c r="B152" s="27"/>
      <c r="C152" s="28" t="s">
        <v>153</v>
      </c>
      <c r="D152" s="53">
        <f>2.2*$J$5</f>
        <v>70.4</v>
      </c>
      <c r="E152" s="30" t="s">
        <v>86</v>
      </c>
      <c r="F152" s="72">
        <f>D152*(100%-$J$7)</f>
        <v>59.84</v>
      </c>
      <c r="G152" s="72">
        <f>D152*(100%-$J$8)</f>
        <v>54.912000000000006</v>
      </c>
      <c r="H152" s="72">
        <f>D152*(100%-$J$9)</f>
        <v>49.28</v>
      </c>
      <c r="I152" s="26"/>
      <c r="K152" s="7"/>
      <c r="L152" s="7"/>
      <c r="M152" s="7"/>
      <c r="N152" s="7"/>
    </row>
    <row r="153" spans="2:14" ht="15">
      <c r="B153" s="27"/>
      <c r="C153" s="28" t="s">
        <v>154</v>
      </c>
      <c r="D153" s="53">
        <f>2.2*$J$5</f>
        <v>70.4</v>
      </c>
      <c r="E153" s="30" t="s">
        <v>86</v>
      </c>
      <c r="F153" s="72">
        <f>D153*(100%-$J$7)</f>
        <v>59.84</v>
      </c>
      <c r="G153" s="72">
        <f>D153*(100%-$J$8)</f>
        <v>54.912000000000006</v>
      </c>
      <c r="H153" s="72">
        <f>D153*(100%-$J$9)</f>
        <v>49.28</v>
      </c>
      <c r="I153" s="26"/>
      <c r="K153" s="7"/>
      <c r="L153" s="7"/>
      <c r="M153" s="7"/>
      <c r="N153" s="7"/>
    </row>
    <row r="154" spans="2:14" ht="9" customHeight="1">
      <c r="B154" s="27"/>
      <c r="C154" s="28"/>
      <c r="D154" s="28"/>
      <c r="E154" s="28"/>
      <c r="F154" s="73"/>
      <c r="G154" s="77"/>
      <c r="H154" s="77"/>
      <c r="I154" s="26"/>
      <c r="K154" s="7"/>
      <c r="L154" s="7"/>
      <c r="M154" s="7"/>
      <c r="N154" s="7"/>
    </row>
    <row r="155" spans="2:14" ht="15">
      <c r="B155" s="27"/>
      <c r="C155" s="28" t="s">
        <v>32</v>
      </c>
      <c r="D155" s="29">
        <f>D144*5*0.9</f>
        <v>288</v>
      </c>
      <c r="E155" s="30" t="s">
        <v>86</v>
      </c>
      <c r="F155" s="72">
        <f>D155*(100%-$J$7)</f>
        <v>244.79999999999998</v>
      </c>
      <c r="G155" s="72">
        <f>D155*(100%-$J$8)</f>
        <v>224.64000000000001</v>
      </c>
      <c r="H155" s="72">
        <f>D155*(100%-$J$9)</f>
        <v>201.6</v>
      </c>
      <c r="I155" s="26"/>
      <c r="K155" s="7"/>
      <c r="L155" s="7"/>
      <c r="M155" s="7"/>
      <c r="N155" s="7"/>
    </row>
    <row r="156" spans="2:14" ht="15">
      <c r="B156" s="27"/>
      <c r="C156" s="28" t="s">
        <v>33</v>
      </c>
      <c r="D156" s="29">
        <f>D145*5*0.9</f>
        <v>288</v>
      </c>
      <c r="E156" s="30" t="s">
        <v>86</v>
      </c>
      <c r="F156" s="72">
        <f>D156*(100%-$J$7)</f>
        <v>244.79999999999998</v>
      </c>
      <c r="G156" s="72">
        <f>D156*(100%-$J$8)</f>
        <v>224.64000000000001</v>
      </c>
      <c r="H156" s="72">
        <f>D156*(100%-$J$9)</f>
        <v>201.6</v>
      </c>
      <c r="I156" s="26"/>
      <c r="K156" s="7"/>
      <c r="L156" s="7"/>
      <c r="M156" s="7"/>
      <c r="N156" s="7"/>
    </row>
    <row r="157" spans="2:14" ht="15">
      <c r="B157" s="27"/>
      <c r="C157" s="28" t="s">
        <v>34</v>
      </c>
      <c r="D157" s="29">
        <f>D146*5*0.9</f>
        <v>288</v>
      </c>
      <c r="E157" s="30" t="s">
        <v>86</v>
      </c>
      <c r="F157" s="72">
        <f>D157*(100%-$J$7)</f>
        <v>244.79999999999998</v>
      </c>
      <c r="G157" s="72">
        <f>D157*(100%-$J$8)</f>
        <v>224.64000000000001</v>
      </c>
      <c r="H157" s="72">
        <f>D157*(100%-$J$9)</f>
        <v>201.6</v>
      </c>
      <c r="I157" s="26"/>
      <c r="K157" s="7"/>
      <c r="L157" s="7"/>
      <c r="M157" s="7"/>
      <c r="N157" s="7"/>
    </row>
    <row r="158" spans="2:14" ht="15">
      <c r="B158" s="27"/>
      <c r="C158" s="28" t="s">
        <v>35</v>
      </c>
      <c r="D158" s="29">
        <f>D147*5*0.9</f>
        <v>288</v>
      </c>
      <c r="E158" s="30" t="s">
        <v>86</v>
      </c>
      <c r="F158" s="72">
        <f>D158*(100%-$J$7)</f>
        <v>244.79999999999998</v>
      </c>
      <c r="G158" s="72">
        <f>D158*(100%-$J$8)</f>
        <v>224.64000000000001</v>
      </c>
      <c r="H158" s="72">
        <f>D158*(100%-$J$9)</f>
        <v>201.6</v>
      </c>
      <c r="I158" s="26"/>
      <c r="K158" s="7"/>
      <c r="L158" s="7"/>
      <c r="M158" s="7"/>
      <c r="N158" s="7"/>
    </row>
    <row r="159" spans="2:14" ht="9" customHeight="1">
      <c r="B159" s="27"/>
      <c r="C159" s="28"/>
      <c r="D159" s="28"/>
      <c r="E159" s="28"/>
      <c r="F159" s="73"/>
      <c r="G159" s="77"/>
      <c r="H159" s="77"/>
      <c r="I159" s="26"/>
      <c r="K159" s="7"/>
      <c r="L159" s="7"/>
      <c r="M159" s="7"/>
      <c r="N159" s="7"/>
    </row>
    <row r="160" spans="2:14" ht="15">
      <c r="B160" s="27"/>
      <c r="C160" s="28" t="s">
        <v>45</v>
      </c>
      <c r="D160" s="53">
        <f>3*$J$5</f>
        <v>96</v>
      </c>
      <c r="E160" s="30" t="s">
        <v>86</v>
      </c>
      <c r="F160" s="72">
        <f>D160*(100%-$J$7)</f>
        <v>81.6</v>
      </c>
      <c r="G160" s="72">
        <f>D160*(100%-$J$8)</f>
        <v>74.88</v>
      </c>
      <c r="H160" s="72">
        <f>D160*(100%-$J$9)</f>
        <v>67.19999999999999</v>
      </c>
      <c r="I160" s="26"/>
      <c r="K160" s="7"/>
      <c r="L160" s="7"/>
      <c r="M160" s="7"/>
      <c r="N160" s="7"/>
    </row>
    <row r="161" spans="2:14" ht="15">
      <c r="B161" s="27"/>
      <c r="C161" s="28" t="s">
        <v>46</v>
      </c>
      <c r="D161" s="29">
        <f>D160*5*0.9</f>
        <v>432</v>
      </c>
      <c r="E161" s="30" t="s">
        <v>86</v>
      </c>
      <c r="F161" s="72">
        <f>D161*(100%-$J$7)</f>
        <v>367.2</v>
      </c>
      <c r="G161" s="72">
        <f>D161*(100%-$J$8)</f>
        <v>336.96000000000004</v>
      </c>
      <c r="H161" s="72">
        <f>D161*(100%-$J$9)</f>
        <v>302.4</v>
      </c>
      <c r="I161" s="26"/>
      <c r="K161" s="7"/>
      <c r="L161" s="7"/>
      <c r="M161" s="7"/>
      <c r="N161" s="7"/>
    </row>
    <row r="162" spans="2:14" ht="10.5" customHeight="1">
      <c r="B162" s="4"/>
      <c r="C162" s="6"/>
      <c r="D162" s="6"/>
      <c r="E162" s="6"/>
      <c r="F162" s="82"/>
      <c r="G162" s="75"/>
      <c r="H162" s="75"/>
      <c r="I162" s="8"/>
      <c r="K162" s="7"/>
      <c r="L162" s="7"/>
      <c r="M162" s="7"/>
      <c r="N162" s="7"/>
    </row>
    <row r="163" spans="2:14" ht="15">
      <c r="B163" s="27"/>
      <c r="C163" s="28" t="s">
        <v>36</v>
      </c>
      <c r="D163" s="53">
        <f aca="true" t="shared" si="52" ref="D163:D168">2*$J$5</f>
        <v>64</v>
      </c>
      <c r="E163" s="33" t="s">
        <v>86</v>
      </c>
      <c r="F163" s="72">
        <f aca="true" t="shared" si="53" ref="F163:F168">D163*(100%-$J$7)</f>
        <v>54.4</v>
      </c>
      <c r="G163" s="72">
        <f aca="true" t="shared" si="54" ref="G163:G168">D163*(100%-$J$8)</f>
        <v>49.92</v>
      </c>
      <c r="H163" s="72">
        <f aca="true" t="shared" si="55" ref="H163:H168">D163*(100%-$J$9)</f>
        <v>44.8</v>
      </c>
      <c r="I163" s="26"/>
      <c r="K163" s="7"/>
      <c r="L163" s="7"/>
      <c r="M163" s="7"/>
      <c r="N163" s="7"/>
    </row>
    <row r="164" spans="2:14" ht="15">
      <c r="B164" s="27"/>
      <c r="C164" s="28" t="s">
        <v>37</v>
      </c>
      <c r="D164" s="53">
        <f t="shared" si="52"/>
        <v>64</v>
      </c>
      <c r="E164" s="33" t="s">
        <v>86</v>
      </c>
      <c r="F164" s="72">
        <f t="shared" si="53"/>
        <v>54.4</v>
      </c>
      <c r="G164" s="72">
        <f t="shared" si="54"/>
        <v>49.92</v>
      </c>
      <c r="H164" s="72">
        <f t="shared" si="55"/>
        <v>44.8</v>
      </c>
      <c r="I164" s="26"/>
      <c r="K164" s="7"/>
      <c r="L164" s="7"/>
      <c r="M164" s="7"/>
      <c r="N164" s="7"/>
    </row>
    <row r="165" spans="2:14" ht="15">
      <c r="B165" s="27"/>
      <c r="C165" s="28" t="s">
        <v>38</v>
      </c>
      <c r="D165" s="53">
        <f t="shared" si="52"/>
        <v>64</v>
      </c>
      <c r="E165" s="33" t="s">
        <v>86</v>
      </c>
      <c r="F165" s="72">
        <f t="shared" si="53"/>
        <v>54.4</v>
      </c>
      <c r="G165" s="72">
        <f t="shared" si="54"/>
        <v>49.92</v>
      </c>
      <c r="H165" s="72">
        <f t="shared" si="55"/>
        <v>44.8</v>
      </c>
      <c r="I165" s="26"/>
      <c r="K165" s="7"/>
      <c r="L165" s="7"/>
      <c r="M165" s="7"/>
      <c r="N165" s="7"/>
    </row>
    <row r="166" spans="2:14" ht="15">
      <c r="B166" s="27"/>
      <c r="C166" s="28" t="s">
        <v>39</v>
      </c>
      <c r="D166" s="53">
        <f t="shared" si="52"/>
        <v>64</v>
      </c>
      <c r="E166" s="33" t="s">
        <v>86</v>
      </c>
      <c r="F166" s="72">
        <f t="shared" si="53"/>
        <v>54.4</v>
      </c>
      <c r="G166" s="72">
        <f t="shared" si="54"/>
        <v>49.92</v>
      </c>
      <c r="H166" s="72">
        <f t="shared" si="55"/>
        <v>44.8</v>
      </c>
      <c r="I166" s="26"/>
      <c r="K166" s="7"/>
      <c r="L166" s="7"/>
      <c r="M166" s="7"/>
      <c r="N166" s="7"/>
    </row>
    <row r="167" spans="2:14" ht="15">
      <c r="B167" s="27"/>
      <c r="C167" s="28" t="s">
        <v>155</v>
      </c>
      <c r="D167" s="53">
        <f t="shared" si="52"/>
        <v>64</v>
      </c>
      <c r="E167" s="33" t="s">
        <v>86</v>
      </c>
      <c r="F167" s="72">
        <f t="shared" si="53"/>
        <v>54.4</v>
      </c>
      <c r="G167" s="72">
        <f t="shared" si="54"/>
        <v>49.92</v>
      </c>
      <c r="H167" s="72">
        <f t="shared" si="55"/>
        <v>44.8</v>
      </c>
      <c r="I167" s="26"/>
      <c r="K167" s="7"/>
      <c r="L167" s="7"/>
      <c r="M167" s="7"/>
      <c r="N167" s="7"/>
    </row>
    <row r="168" spans="2:14" ht="15">
      <c r="B168" s="27"/>
      <c r="C168" s="28" t="s">
        <v>156</v>
      </c>
      <c r="D168" s="53">
        <f t="shared" si="52"/>
        <v>64</v>
      </c>
      <c r="E168" s="33" t="s">
        <v>86</v>
      </c>
      <c r="F168" s="72">
        <f t="shared" si="53"/>
        <v>54.4</v>
      </c>
      <c r="G168" s="72">
        <f t="shared" si="54"/>
        <v>49.92</v>
      </c>
      <c r="H168" s="72">
        <f t="shared" si="55"/>
        <v>44.8</v>
      </c>
      <c r="I168" s="26"/>
      <c r="K168" s="7"/>
      <c r="L168" s="7"/>
      <c r="M168" s="7"/>
      <c r="N168" s="7"/>
    </row>
    <row r="169" spans="2:14" ht="9" customHeight="1">
      <c r="B169" s="27"/>
      <c r="C169" s="28"/>
      <c r="D169" s="28"/>
      <c r="E169" s="28"/>
      <c r="F169" s="73"/>
      <c r="G169" s="77"/>
      <c r="H169" s="77"/>
      <c r="I169" s="26"/>
      <c r="K169" s="7"/>
      <c r="L169" s="7"/>
      <c r="M169" s="7"/>
      <c r="N169" s="7"/>
    </row>
    <row r="170" spans="2:14" ht="15">
      <c r="B170" s="27"/>
      <c r="C170" s="28" t="s">
        <v>40</v>
      </c>
      <c r="D170" s="29">
        <f>D163*5*0.9</f>
        <v>288</v>
      </c>
      <c r="E170" s="30" t="s">
        <v>86</v>
      </c>
      <c r="F170" s="72">
        <f>D170*(100%-$J$7)</f>
        <v>244.79999999999998</v>
      </c>
      <c r="G170" s="72">
        <f>D170*(100%-$J$8)</f>
        <v>224.64000000000001</v>
      </c>
      <c r="H170" s="72">
        <f>D170*(100%-$J$9)</f>
        <v>201.6</v>
      </c>
      <c r="I170" s="26"/>
      <c r="K170" s="7"/>
      <c r="L170" s="7"/>
      <c r="M170" s="7"/>
      <c r="N170" s="7"/>
    </row>
    <row r="171" spans="2:14" ht="15">
      <c r="B171" s="27"/>
      <c r="C171" s="28" t="s">
        <v>41</v>
      </c>
      <c r="D171" s="29">
        <f>D164*5*0.9</f>
        <v>288</v>
      </c>
      <c r="E171" s="30" t="s">
        <v>86</v>
      </c>
      <c r="F171" s="72">
        <f>D171*(100%-$J$7)</f>
        <v>244.79999999999998</v>
      </c>
      <c r="G171" s="72">
        <f>D171*(100%-$J$8)</f>
        <v>224.64000000000001</v>
      </c>
      <c r="H171" s="72">
        <f>D171*(100%-$J$9)</f>
        <v>201.6</v>
      </c>
      <c r="I171" s="26"/>
      <c r="K171" s="7"/>
      <c r="L171" s="7"/>
      <c r="M171" s="7"/>
      <c r="N171" s="7"/>
    </row>
    <row r="172" spans="2:14" ht="15">
      <c r="B172" s="27"/>
      <c r="C172" s="28" t="s">
        <v>42</v>
      </c>
      <c r="D172" s="29">
        <f>D165*5*0.9</f>
        <v>288</v>
      </c>
      <c r="E172" s="30" t="s">
        <v>86</v>
      </c>
      <c r="F172" s="72">
        <f>D172*(100%-$J$7)</f>
        <v>244.79999999999998</v>
      </c>
      <c r="G172" s="72">
        <f>D172*(100%-$J$8)</f>
        <v>224.64000000000001</v>
      </c>
      <c r="H172" s="72">
        <f>D172*(100%-$J$9)</f>
        <v>201.6</v>
      </c>
      <c r="I172" s="26"/>
      <c r="K172" s="7"/>
      <c r="L172" s="7"/>
      <c r="M172" s="7"/>
      <c r="N172" s="7"/>
    </row>
    <row r="173" spans="2:14" ht="15">
      <c r="B173" s="27"/>
      <c r="C173" s="28" t="s">
        <v>43</v>
      </c>
      <c r="D173" s="29">
        <f>D166*5*0.9</f>
        <v>288</v>
      </c>
      <c r="E173" s="30" t="s">
        <v>86</v>
      </c>
      <c r="F173" s="72">
        <f>D173*(100%-$J$7)</f>
        <v>244.79999999999998</v>
      </c>
      <c r="G173" s="72">
        <f>D173*(100%-$J$8)</f>
        <v>224.64000000000001</v>
      </c>
      <c r="H173" s="72">
        <f>D173*(100%-$J$9)</f>
        <v>201.6</v>
      </c>
      <c r="I173" s="26"/>
      <c r="K173" s="7"/>
      <c r="L173" s="7"/>
      <c r="M173" s="7"/>
      <c r="N173" s="7"/>
    </row>
    <row r="174" spans="2:14" ht="9" customHeight="1">
      <c r="B174" s="27"/>
      <c r="C174" s="28"/>
      <c r="D174" s="28"/>
      <c r="E174" s="28"/>
      <c r="F174" s="73"/>
      <c r="G174" s="77"/>
      <c r="H174" s="77"/>
      <c r="I174" s="26"/>
      <c r="K174" s="7"/>
      <c r="L174" s="7"/>
      <c r="M174" s="7"/>
      <c r="N174" s="7"/>
    </row>
    <row r="175" spans="2:14" ht="15">
      <c r="B175" s="27"/>
      <c r="C175" s="28" t="s">
        <v>44</v>
      </c>
      <c r="D175" s="53">
        <f>3*$J$5</f>
        <v>96</v>
      </c>
      <c r="E175" s="30" t="s">
        <v>86</v>
      </c>
      <c r="F175" s="72">
        <f>D175*(100%-$J$7)</f>
        <v>81.6</v>
      </c>
      <c r="G175" s="72">
        <f>D175*(100%-$J$8)</f>
        <v>74.88</v>
      </c>
      <c r="H175" s="72">
        <f>D175*(100%-$J$9)</f>
        <v>67.19999999999999</v>
      </c>
      <c r="I175" s="26"/>
      <c r="K175" s="7"/>
      <c r="L175" s="7"/>
      <c r="M175" s="7"/>
      <c r="N175" s="7"/>
    </row>
    <row r="176" spans="2:14" ht="15">
      <c r="B176" s="27"/>
      <c r="C176" s="28" t="s">
        <v>47</v>
      </c>
      <c r="D176" s="29">
        <f>D175*5*0.9</f>
        <v>432</v>
      </c>
      <c r="E176" s="30" t="s">
        <v>86</v>
      </c>
      <c r="F176" s="72">
        <f>D176*(100%-$J$7)</f>
        <v>367.2</v>
      </c>
      <c r="G176" s="72">
        <f>D176*(100%-$J$8)</f>
        <v>336.96000000000004</v>
      </c>
      <c r="H176" s="72">
        <f>D176*(100%-$J$9)</f>
        <v>302.4</v>
      </c>
      <c r="I176" s="26"/>
      <c r="K176" s="7"/>
      <c r="L176" s="7"/>
      <c r="M176" s="7"/>
      <c r="N176" s="7"/>
    </row>
    <row r="177" spans="2:40" ht="15">
      <c r="B177" s="27"/>
      <c r="C177" s="28"/>
      <c r="D177" s="28"/>
      <c r="E177" s="28"/>
      <c r="F177" s="73"/>
      <c r="G177" s="77"/>
      <c r="H177" s="77"/>
      <c r="I177" s="26"/>
      <c r="K177" s="7"/>
      <c r="L177" s="7"/>
      <c r="M177" s="7"/>
      <c r="N177" s="7"/>
      <c r="AI177"/>
      <c r="AJ177"/>
      <c r="AK177"/>
      <c r="AL177"/>
      <c r="AM177"/>
      <c r="AN177"/>
    </row>
    <row r="178" spans="2:40" ht="15">
      <c r="B178" s="27"/>
      <c r="C178" s="28" t="s">
        <v>48</v>
      </c>
      <c r="D178" s="53">
        <f>2*$J$5</f>
        <v>64</v>
      </c>
      <c r="E178" s="30" t="s">
        <v>86</v>
      </c>
      <c r="F178" s="72">
        <f>D178*(100%-$J$7)</f>
        <v>54.4</v>
      </c>
      <c r="G178" s="72">
        <f>D178*(100%-$J$8)</f>
        <v>49.92</v>
      </c>
      <c r="H178" s="72">
        <f>D178*(100%-$J$9)</f>
        <v>44.8</v>
      </c>
      <c r="I178" s="26"/>
      <c r="K178" s="7"/>
      <c r="L178" s="7"/>
      <c r="M178" s="7"/>
      <c r="N178" s="7"/>
      <c r="AI178"/>
      <c r="AJ178"/>
      <c r="AK178"/>
      <c r="AL178"/>
      <c r="AM178"/>
      <c r="AN178"/>
    </row>
    <row r="179" spans="2:40" ht="15">
      <c r="B179" s="27"/>
      <c r="C179" s="28" t="s">
        <v>49</v>
      </c>
      <c r="D179" s="29">
        <f>D178*5*0.9</f>
        <v>288</v>
      </c>
      <c r="E179" s="30" t="s">
        <v>86</v>
      </c>
      <c r="F179" s="72">
        <f>D179*(100%-$J$7)</f>
        <v>244.79999999999998</v>
      </c>
      <c r="G179" s="72">
        <f>D179*(100%-$J$8)</f>
        <v>224.64000000000001</v>
      </c>
      <c r="H179" s="72">
        <f>D179*(100%-$J$9)</f>
        <v>201.6</v>
      </c>
      <c r="I179" s="26"/>
      <c r="K179" s="7"/>
      <c r="L179" s="7"/>
      <c r="M179" s="7"/>
      <c r="N179" s="7"/>
      <c r="AI179"/>
      <c r="AJ179"/>
      <c r="AK179"/>
      <c r="AL179"/>
      <c r="AM179"/>
      <c r="AN179"/>
    </row>
    <row r="180" spans="2:40" ht="32.25" customHeight="1">
      <c r="B180" s="94" t="s">
        <v>255</v>
      </c>
      <c r="C180" s="95"/>
      <c r="D180" s="95"/>
      <c r="E180" s="95"/>
      <c r="F180" s="95"/>
      <c r="G180" s="95"/>
      <c r="H180" s="95"/>
      <c r="I180" s="96"/>
      <c r="K180" s="7"/>
      <c r="L180" s="7"/>
      <c r="M180" s="7"/>
      <c r="N180" s="7"/>
      <c r="AI180"/>
      <c r="AJ180"/>
      <c r="AK180"/>
      <c r="AL180"/>
      <c r="AM180"/>
      <c r="AN180"/>
    </row>
    <row r="181" spans="2:40" ht="15">
      <c r="B181" s="27"/>
      <c r="C181" s="28" t="s">
        <v>256</v>
      </c>
      <c r="D181" s="53">
        <f>1.5*$J$5</f>
        <v>48</v>
      </c>
      <c r="E181" s="30" t="s">
        <v>86</v>
      </c>
      <c r="F181" s="72">
        <f>D181*(100%-$J$7)</f>
        <v>40.8</v>
      </c>
      <c r="G181" s="72">
        <f>D181*(100%-$J$8)</f>
        <v>37.44</v>
      </c>
      <c r="H181" s="72">
        <f>D181*(100%-$J$9)</f>
        <v>33.599999999999994</v>
      </c>
      <c r="I181" s="26"/>
      <c r="K181" s="7"/>
      <c r="L181" s="7"/>
      <c r="M181" s="7"/>
      <c r="N181" s="7"/>
      <c r="AI181"/>
      <c r="AJ181"/>
      <c r="AK181"/>
      <c r="AL181"/>
      <c r="AM181"/>
      <c r="AN181"/>
    </row>
    <row r="182" spans="2:40" ht="15">
      <c r="B182" s="27"/>
      <c r="C182" s="28" t="s">
        <v>257</v>
      </c>
      <c r="D182" s="29">
        <f>D181*5*0.9</f>
        <v>216</v>
      </c>
      <c r="E182" s="30" t="s">
        <v>86</v>
      </c>
      <c r="F182" s="72">
        <f>D182*(100%-$J$7)</f>
        <v>183.6</v>
      </c>
      <c r="G182" s="72">
        <f>D182*(100%-$J$8)</f>
        <v>168.48000000000002</v>
      </c>
      <c r="H182" s="72">
        <f>D182*(100%-$J$9)</f>
        <v>151.2</v>
      </c>
      <c r="I182" s="26"/>
      <c r="K182" s="7"/>
      <c r="L182" s="7"/>
      <c r="M182" s="7"/>
      <c r="N182" s="7"/>
      <c r="AI182"/>
      <c r="AJ182"/>
      <c r="AK182"/>
      <c r="AL182"/>
      <c r="AM182"/>
      <c r="AN182"/>
    </row>
    <row r="183" spans="2:40" ht="32.25" customHeight="1">
      <c r="B183" s="94" t="s">
        <v>227</v>
      </c>
      <c r="C183" s="95"/>
      <c r="D183" s="95"/>
      <c r="E183" s="95"/>
      <c r="F183" s="95"/>
      <c r="G183" s="95"/>
      <c r="H183" s="95"/>
      <c r="I183" s="96"/>
      <c r="K183" s="7"/>
      <c r="L183" s="7"/>
      <c r="M183" s="7"/>
      <c r="N183" s="7"/>
      <c r="AI183"/>
      <c r="AJ183"/>
      <c r="AK183"/>
      <c r="AL183"/>
      <c r="AM183"/>
      <c r="AN183"/>
    </row>
    <row r="184" spans="2:40" ht="15">
      <c r="B184" s="22"/>
      <c r="C184" s="51" t="s">
        <v>238</v>
      </c>
      <c r="D184" s="29">
        <f>5.6*$J$5</f>
        <v>179.2</v>
      </c>
      <c r="E184" s="30" t="s">
        <v>239</v>
      </c>
      <c r="F184" s="72">
        <f>D184*(100%-$J$7)</f>
        <v>152.32</v>
      </c>
      <c r="G184" s="72">
        <f>D184*(100%-$J$8)</f>
        <v>139.77599999999998</v>
      </c>
      <c r="H184" s="72">
        <f>D184*(100%-$J$9)</f>
        <v>125.43999999999998</v>
      </c>
      <c r="I184" s="26"/>
      <c r="K184" s="7"/>
      <c r="L184" s="7"/>
      <c r="M184" s="7"/>
      <c r="N184" s="7"/>
      <c r="AI184"/>
      <c r="AJ184"/>
      <c r="AK184"/>
      <c r="AL184"/>
      <c r="AM184"/>
      <c r="AN184"/>
    </row>
    <row r="185" spans="2:40" ht="9" customHeight="1">
      <c r="B185" s="15"/>
      <c r="C185" s="15"/>
      <c r="D185" s="15"/>
      <c r="E185" s="15"/>
      <c r="F185" s="15"/>
      <c r="G185" s="15"/>
      <c r="H185" s="15"/>
      <c r="I185" s="15"/>
      <c r="K185" s="7"/>
      <c r="L185" s="7"/>
      <c r="M185" s="7"/>
      <c r="N185" s="7"/>
      <c r="AI185"/>
      <c r="AJ185"/>
      <c r="AK185"/>
      <c r="AL185"/>
      <c r="AM185"/>
      <c r="AN185"/>
    </row>
    <row r="186" spans="2:40" ht="32.25" customHeight="1">
      <c r="B186" s="100" t="s">
        <v>50</v>
      </c>
      <c r="C186" s="101"/>
      <c r="D186" s="101"/>
      <c r="E186" s="101"/>
      <c r="F186" s="101"/>
      <c r="G186" s="101"/>
      <c r="H186" s="101"/>
      <c r="I186" s="102"/>
      <c r="K186" s="7"/>
      <c r="L186" s="7"/>
      <c r="M186" s="7"/>
      <c r="N186" s="7"/>
      <c r="AI186"/>
      <c r="AJ186"/>
      <c r="AK186"/>
      <c r="AL186"/>
      <c r="AM186"/>
      <c r="AN186"/>
    </row>
    <row r="187" spans="2:40" ht="15">
      <c r="B187" s="58"/>
      <c r="C187" s="59" t="s">
        <v>52</v>
      </c>
      <c r="D187" s="60">
        <f>17*$J$5</f>
        <v>544</v>
      </c>
      <c r="E187" s="59"/>
      <c r="F187" s="83">
        <f>D187*(100%-$J$6)</f>
        <v>505.91999999999996</v>
      </c>
      <c r="G187" s="83">
        <f aca="true" t="shared" si="56" ref="G187:G194">D187*(100%-$J$7)</f>
        <v>462.4</v>
      </c>
      <c r="H187" s="83">
        <f aca="true" t="shared" si="57" ref="H187:H193">D187*(100%-$J$8)</f>
        <v>424.32</v>
      </c>
      <c r="I187" s="26"/>
      <c r="K187" s="7"/>
      <c r="L187" s="7"/>
      <c r="M187" s="7"/>
      <c r="N187" s="7"/>
      <c r="AI187"/>
      <c r="AJ187"/>
      <c r="AK187"/>
      <c r="AL187"/>
      <c r="AM187"/>
      <c r="AN187"/>
    </row>
    <row r="188" spans="2:40" ht="15">
      <c r="B188" s="58"/>
      <c r="C188" s="59" t="s">
        <v>53</v>
      </c>
      <c r="D188" s="60">
        <f>17*$J$5</f>
        <v>544</v>
      </c>
      <c r="E188" s="59"/>
      <c r="F188" s="83">
        <f aca="true" t="shared" si="58" ref="F188:F194">D188*(100%-$J$6)</f>
        <v>505.91999999999996</v>
      </c>
      <c r="G188" s="83">
        <f t="shared" si="56"/>
        <v>462.4</v>
      </c>
      <c r="H188" s="83">
        <f t="shared" si="57"/>
        <v>424.32</v>
      </c>
      <c r="I188" s="26"/>
      <c r="K188" s="7"/>
      <c r="L188" s="7"/>
      <c r="M188" s="7"/>
      <c r="N188" s="7"/>
      <c r="AI188"/>
      <c r="AJ188"/>
      <c r="AK188"/>
      <c r="AL188"/>
      <c r="AM188"/>
      <c r="AN188"/>
    </row>
    <row r="189" spans="2:40" ht="15">
      <c r="B189" s="58"/>
      <c r="C189" s="59" t="s">
        <v>51</v>
      </c>
      <c r="D189" s="60">
        <f>11.5*$J$5</f>
        <v>368</v>
      </c>
      <c r="E189" s="59"/>
      <c r="F189" s="83">
        <f t="shared" si="58"/>
        <v>342.23999999999995</v>
      </c>
      <c r="G189" s="83">
        <f t="shared" si="56"/>
        <v>312.8</v>
      </c>
      <c r="H189" s="83">
        <f t="shared" si="57"/>
        <v>287.04</v>
      </c>
      <c r="I189" s="26"/>
      <c r="K189" s="7"/>
      <c r="L189" s="7"/>
      <c r="M189" s="7"/>
      <c r="N189" s="7"/>
      <c r="AI189"/>
      <c r="AJ189"/>
      <c r="AK189"/>
      <c r="AL189"/>
      <c r="AM189"/>
      <c r="AN189"/>
    </row>
    <row r="190" spans="2:40" ht="15">
      <c r="B190" s="58"/>
      <c r="C190" s="59" t="s">
        <v>54</v>
      </c>
      <c r="D190" s="60">
        <f>11.5*$J$5</f>
        <v>368</v>
      </c>
      <c r="E190" s="59"/>
      <c r="F190" s="83">
        <f t="shared" si="58"/>
        <v>342.23999999999995</v>
      </c>
      <c r="G190" s="83">
        <f t="shared" si="56"/>
        <v>312.8</v>
      </c>
      <c r="H190" s="83">
        <f t="shared" si="57"/>
        <v>287.04</v>
      </c>
      <c r="I190" s="26"/>
      <c r="K190" s="7"/>
      <c r="L190" s="7"/>
      <c r="M190" s="7"/>
      <c r="N190" s="7"/>
      <c r="AI190"/>
      <c r="AJ190"/>
      <c r="AK190"/>
      <c r="AL190"/>
      <c r="AM190"/>
      <c r="AN190"/>
    </row>
    <row r="191" spans="2:40" ht="15">
      <c r="B191" s="58"/>
      <c r="C191" s="44" t="s">
        <v>55</v>
      </c>
      <c r="D191" s="60">
        <f>28*$J$5</f>
        <v>896</v>
      </c>
      <c r="E191" s="44"/>
      <c r="F191" s="83">
        <f t="shared" si="58"/>
        <v>833.28</v>
      </c>
      <c r="G191" s="83">
        <f t="shared" si="56"/>
        <v>761.6</v>
      </c>
      <c r="H191" s="83">
        <f t="shared" si="57"/>
        <v>698.88</v>
      </c>
      <c r="I191" s="26"/>
      <c r="K191" s="7"/>
      <c r="L191" s="7"/>
      <c r="M191" s="7"/>
      <c r="N191" s="7"/>
      <c r="AI191"/>
      <c r="AJ191"/>
      <c r="AK191"/>
      <c r="AL191"/>
      <c r="AM191"/>
      <c r="AN191"/>
    </row>
    <row r="192" spans="2:40" ht="15">
      <c r="B192" s="58"/>
      <c r="C192" s="44" t="s">
        <v>58</v>
      </c>
      <c r="D192" s="60">
        <f>28*$J$5</f>
        <v>896</v>
      </c>
      <c r="E192" s="44"/>
      <c r="F192" s="83">
        <f t="shared" si="58"/>
        <v>833.28</v>
      </c>
      <c r="G192" s="83">
        <f t="shared" si="56"/>
        <v>761.6</v>
      </c>
      <c r="H192" s="83">
        <f t="shared" si="57"/>
        <v>698.88</v>
      </c>
      <c r="I192" s="26"/>
      <c r="K192" s="7"/>
      <c r="L192" s="7"/>
      <c r="M192" s="7"/>
      <c r="N192" s="7"/>
      <c r="AI192"/>
      <c r="AJ192"/>
      <c r="AK192"/>
      <c r="AL192"/>
      <c r="AM192"/>
      <c r="AN192"/>
    </row>
    <row r="193" spans="2:40" ht="15">
      <c r="B193" s="58"/>
      <c r="C193" s="44" t="s">
        <v>56</v>
      </c>
      <c r="D193" s="60">
        <f>19.5*$J$5</f>
        <v>624</v>
      </c>
      <c r="E193" s="44"/>
      <c r="F193" s="83">
        <f t="shared" si="58"/>
        <v>580.3199999999999</v>
      </c>
      <c r="G193" s="83">
        <f t="shared" si="56"/>
        <v>530.4</v>
      </c>
      <c r="H193" s="83">
        <f t="shared" si="57"/>
        <v>486.72</v>
      </c>
      <c r="I193" s="26"/>
      <c r="K193" s="7"/>
      <c r="L193" s="7"/>
      <c r="M193" s="7"/>
      <c r="N193" s="7"/>
      <c r="AI193"/>
      <c r="AJ193"/>
      <c r="AK193"/>
      <c r="AL193"/>
      <c r="AM193"/>
      <c r="AN193"/>
    </row>
    <row r="194" spans="2:40" ht="15">
      <c r="B194" s="58"/>
      <c r="C194" s="44" t="s">
        <v>57</v>
      </c>
      <c r="D194" s="60">
        <f>19.5*$J$5</f>
        <v>624</v>
      </c>
      <c r="E194" s="44"/>
      <c r="F194" s="83">
        <f t="shared" si="58"/>
        <v>580.3199999999999</v>
      </c>
      <c r="G194" s="83">
        <f t="shared" si="56"/>
        <v>530.4</v>
      </c>
      <c r="H194" s="77">
        <v>480</v>
      </c>
      <c r="I194" s="26"/>
      <c r="K194" s="7"/>
      <c r="L194" s="7"/>
      <c r="M194" s="7"/>
      <c r="N194" s="7"/>
      <c r="AI194"/>
      <c r="AJ194"/>
      <c r="AK194"/>
      <c r="AL194"/>
      <c r="AM194"/>
      <c r="AN194"/>
    </row>
    <row r="195" spans="2:40" ht="9" customHeight="1" thickBot="1">
      <c r="B195" s="66"/>
      <c r="C195" s="66"/>
      <c r="D195" s="66"/>
      <c r="E195" s="66"/>
      <c r="F195" s="66"/>
      <c r="G195" s="66"/>
      <c r="H195" s="66"/>
      <c r="I195" s="66"/>
      <c r="K195" s="7"/>
      <c r="L195" s="7"/>
      <c r="M195" s="7"/>
      <c r="N195" s="7"/>
      <c r="AI195"/>
      <c r="AJ195"/>
      <c r="AK195"/>
      <c r="AL195"/>
      <c r="AM195"/>
      <c r="AN195"/>
    </row>
    <row r="196" spans="2:40" ht="32.25" customHeight="1">
      <c r="B196" s="97" t="s">
        <v>157</v>
      </c>
      <c r="C196" s="98"/>
      <c r="D196" s="98"/>
      <c r="E196" s="98"/>
      <c r="F196" s="67" t="s">
        <v>162</v>
      </c>
      <c r="G196" s="67" t="s">
        <v>254</v>
      </c>
      <c r="H196" s="67" t="s">
        <v>253</v>
      </c>
      <c r="I196" s="68"/>
      <c r="K196" s="7"/>
      <c r="L196" s="7"/>
      <c r="M196" s="7"/>
      <c r="N196" s="7"/>
      <c r="AI196"/>
      <c r="AJ196"/>
      <c r="AK196"/>
      <c r="AL196"/>
      <c r="AM196"/>
      <c r="AN196"/>
    </row>
    <row r="197" spans="2:40" ht="15">
      <c r="B197" s="61"/>
      <c r="C197" s="44" t="s">
        <v>158</v>
      </c>
      <c r="D197" s="62"/>
      <c r="E197" s="62"/>
      <c r="F197" s="63">
        <v>28000</v>
      </c>
      <c r="G197" s="63">
        <v>25000</v>
      </c>
      <c r="H197" s="57">
        <v>23000</v>
      </c>
      <c r="I197" s="69"/>
      <c r="K197" s="7"/>
      <c r="L197" s="7"/>
      <c r="M197" s="7"/>
      <c r="N197" s="7"/>
      <c r="AI197"/>
      <c r="AJ197"/>
      <c r="AK197"/>
      <c r="AL197"/>
      <c r="AM197"/>
      <c r="AN197"/>
    </row>
    <row r="198" spans="2:40" ht="15">
      <c r="B198" s="61"/>
      <c r="C198" s="44" t="s">
        <v>159</v>
      </c>
      <c r="D198" s="62"/>
      <c r="E198" s="62"/>
      <c r="F198" s="64">
        <v>30000</v>
      </c>
      <c r="G198" s="64">
        <v>28000</v>
      </c>
      <c r="H198" s="57">
        <v>25000</v>
      </c>
      <c r="I198" s="69"/>
      <c r="K198" s="7"/>
      <c r="L198" s="7"/>
      <c r="M198" s="7"/>
      <c r="N198" s="7"/>
      <c r="AI198"/>
      <c r="AJ198"/>
      <c r="AK198"/>
      <c r="AL198"/>
      <c r="AM198"/>
      <c r="AN198"/>
    </row>
    <row r="199" spans="2:40" ht="15">
      <c r="B199" s="61"/>
      <c r="C199" s="44" t="s">
        <v>160</v>
      </c>
      <c r="D199" s="62"/>
      <c r="E199" s="62"/>
      <c r="F199" s="64">
        <v>22000</v>
      </c>
      <c r="G199" s="64">
        <v>20000</v>
      </c>
      <c r="H199" s="57">
        <v>18000</v>
      </c>
      <c r="I199" s="69"/>
      <c r="K199" s="7"/>
      <c r="L199" s="7"/>
      <c r="M199" s="7"/>
      <c r="N199" s="7"/>
      <c r="AI199"/>
      <c r="AJ199"/>
      <c r="AK199"/>
      <c r="AL199"/>
      <c r="AM199"/>
      <c r="AN199"/>
    </row>
    <row r="200" spans="2:40" ht="15">
      <c r="B200" s="61"/>
      <c r="C200" s="44" t="s">
        <v>161</v>
      </c>
      <c r="D200" s="62"/>
      <c r="E200" s="62"/>
      <c r="F200" s="64">
        <v>9000</v>
      </c>
      <c r="G200" s="64">
        <v>8000</v>
      </c>
      <c r="H200" s="57">
        <v>7000</v>
      </c>
      <c r="I200" s="69"/>
      <c r="K200" s="7"/>
      <c r="L200" s="7"/>
      <c r="M200" s="7"/>
      <c r="N200" s="7"/>
      <c r="AI200"/>
      <c r="AJ200"/>
      <c r="AK200"/>
      <c r="AL200"/>
      <c r="AM200"/>
      <c r="AN200"/>
    </row>
    <row r="201" spans="2:40" ht="15.75" thickBot="1">
      <c r="B201" s="65"/>
      <c r="C201" s="47"/>
      <c r="D201" s="47"/>
      <c r="E201" s="47"/>
      <c r="F201" s="47"/>
      <c r="G201" s="42"/>
      <c r="H201" s="42"/>
      <c r="I201" s="70"/>
      <c r="K201" s="7"/>
      <c r="L201" s="7"/>
      <c r="M201" s="7"/>
      <c r="N201" s="7"/>
      <c r="AI201"/>
      <c r="AJ201"/>
      <c r="AK201"/>
      <c r="AL201"/>
      <c r="AM201"/>
      <c r="AN201"/>
    </row>
    <row r="202" spans="2:40" ht="23.25" customHeight="1" thickBot="1">
      <c r="B202" s="7"/>
      <c r="C202" s="7"/>
      <c r="D202" s="7"/>
      <c r="E202" s="7"/>
      <c r="F202" s="10">
        <f>SUMPRODUCT(F6:F201,I6:I201)</f>
        <v>0</v>
      </c>
      <c r="G202" s="10">
        <f>SUMPRODUCT(G6:G201,I6:I201)</f>
        <v>0</v>
      </c>
      <c r="H202" s="10">
        <f>SUMPRODUCT(H6:H201,I6:I201)</f>
        <v>0</v>
      </c>
      <c r="I202" s="7"/>
      <c r="K202" s="7"/>
      <c r="L202" s="7"/>
      <c r="M202" s="7"/>
      <c r="N202" s="7"/>
      <c r="AI202"/>
      <c r="AJ202"/>
      <c r="AK202"/>
      <c r="AL202"/>
      <c r="AM202"/>
      <c r="AN202"/>
    </row>
    <row r="203" spans="1:10" s="7" customFormat="1" ht="15">
      <c r="A203" s="3"/>
      <c r="J203" s="1"/>
    </row>
    <row r="204" s="7" customFormat="1" ht="15">
      <c r="A204" s="3"/>
    </row>
    <row r="205" s="7" customFormat="1" ht="15">
      <c r="A205" s="3"/>
    </row>
    <row r="206" spans="1:9" s="7" customFormat="1" ht="13.5" customHeight="1">
      <c r="A206" s="3"/>
      <c r="B206" s="88" t="s">
        <v>219</v>
      </c>
      <c r="C206" s="88"/>
      <c r="D206" s="88"/>
      <c r="E206" s="88"/>
      <c r="F206" s="88"/>
      <c r="G206" s="88"/>
      <c r="H206" s="88"/>
      <c r="I206" s="88"/>
    </row>
    <row r="207" spans="1:9" s="7" customFormat="1" ht="15" customHeight="1">
      <c r="A207" s="3"/>
      <c r="B207" s="88"/>
      <c r="C207" s="88"/>
      <c r="D207" s="88"/>
      <c r="E207" s="88"/>
      <c r="F207" s="88"/>
      <c r="G207" s="88"/>
      <c r="H207" s="88"/>
      <c r="I207" s="88"/>
    </row>
    <row r="208" spans="1:9" s="7" customFormat="1" ht="33" customHeight="1">
      <c r="A208" s="3"/>
      <c r="B208" s="88"/>
      <c r="C208" s="88"/>
      <c r="D208" s="88"/>
      <c r="E208" s="88"/>
      <c r="F208" s="88"/>
      <c r="G208" s="88"/>
      <c r="H208" s="88"/>
      <c r="I208" s="88"/>
    </row>
    <row r="209" spans="1:9" s="7" customFormat="1" ht="15" customHeight="1">
      <c r="A209" s="3"/>
      <c r="B209" s="91" t="s">
        <v>220</v>
      </c>
      <c r="C209" s="91"/>
      <c r="D209" s="91"/>
      <c r="E209" s="91"/>
      <c r="F209" s="91"/>
      <c r="G209" s="91"/>
      <c r="H209" s="91"/>
      <c r="I209" s="91"/>
    </row>
    <row r="210" spans="1:9" s="7" customFormat="1" ht="15" customHeight="1">
      <c r="A210" s="3"/>
      <c r="B210" s="91"/>
      <c r="C210" s="91"/>
      <c r="D210" s="91"/>
      <c r="E210" s="91"/>
      <c r="F210" s="91"/>
      <c r="G210" s="91"/>
      <c r="H210" s="91"/>
      <c r="I210" s="91"/>
    </row>
    <row r="211" spans="1:9" s="7" customFormat="1" ht="21" customHeight="1">
      <c r="A211" s="3"/>
      <c r="B211" s="91"/>
      <c r="C211" s="91"/>
      <c r="D211" s="91"/>
      <c r="E211" s="91"/>
      <c r="F211" s="91"/>
      <c r="G211" s="91"/>
      <c r="H211" s="91"/>
      <c r="I211" s="91"/>
    </row>
    <row r="212" spans="1:9" s="7" customFormat="1" ht="41.25" customHeight="1">
      <c r="A212" s="3"/>
      <c r="B212" s="92" t="s">
        <v>225</v>
      </c>
      <c r="C212" s="93"/>
      <c r="D212" s="11"/>
      <c r="E212" s="92" t="s">
        <v>226</v>
      </c>
      <c r="F212" s="93"/>
      <c r="G212" s="93"/>
      <c r="H212" s="93"/>
      <c r="I212" s="93"/>
    </row>
    <row r="213" s="7" customFormat="1" ht="15">
      <c r="A213" s="3"/>
    </row>
    <row r="214" s="7" customFormat="1" ht="15">
      <c r="A214" s="3"/>
    </row>
    <row r="215" s="7" customFormat="1" ht="15">
      <c r="A215" s="3"/>
    </row>
    <row r="216" s="7" customFormat="1" ht="15">
      <c r="A216" s="3"/>
    </row>
    <row r="217" s="7" customFormat="1" ht="15">
      <c r="A217" s="3"/>
    </row>
    <row r="218" s="7" customFormat="1" ht="15">
      <c r="A218" s="3"/>
    </row>
    <row r="219" s="7" customFormat="1" ht="15">
      <c r="A219" s="3"/>
    </row>
    <row r="220" s="7" customFormat="1" ht="15">
      <c r="A220" s="3"/>
    </row>
    <row r="221" s="7" customFormat="1" ht="15">
      <c r="A221" s="3"/>
    </row>
    <row r="222" s="7" customFormat="1" ht="15">
      <c r="A222" s="3"/>
    </row>
    <row r="223" s="7" customFormat="1" ht="15">
      <c r="A223" s="3"/>
    </row>
    <row r="224" s="7" customFormat="1" ht="15">
      <c r="A224" s="3"/>
    </row>
    <row r="225" s="7" customFormat="1" ht="15">
      <c r="A225" s="3"/>
    </row>
    <row r="226" s="7" customFormat="1" ht="15">
      <c r="A226" s="3"/>
    </row>
    <row r="227" s="7" customFormat="1" ht="15">
      <c r="A227" s="3"/>
    </row>
    <row r="228" s="7" customFormat="1" ht="15">
      <c r="A228" s="3"/>
    </row>
    <row r="229" s="7" customFormat="1" ht="15">
      <c r="A229" s="3"/>
    </row>
    <row r="230" s="7" customFormat="1" ht="15">
      <c r="A230" s="3"/>
    </row>
    <row r="231" s="7" customFormat="1" ht="15">
      <c r="A231" s="3"/>
    </row>
    <row r="232" s="7" customFormat="1" ht="15">
      <c r="A232" s="3"/>
    </row>
    <row r="233" s="7" customFormat="1" ht="15">
      <c r="A233" s="3"/>
    </row>
    <row r="234" s="7" customFormat="1" ht="15">
      <c r="A234" s="3"/>
    </row>
    <row r="235" s="7" customFormat="1" ht="15">
      <c r="A235" s="3"/>
    </row>
    <row r="236" s="7" customFormat="1" ht="15">
      <c r="A236" s="3"/>
    </row>
    <row r="237" s="7" customFormat="1" ht="15">
      <c r="A237" s="3"/>
    </row>
    <row r="238" s="7" customFormat="1" ht="15">
      <c r="A238" s="3"/>
    </row>
    <row r="239" s="7" customFormat="1" ht="15">
      <c r="A239" s="3"/>
    </row>
    <row r="240" s="7" customFormat="1" ht="15">
      <c r="A240" s="3"/>
    </row>
    <row r="241" s="7" customFormat="1" ht="15">
      <c r="A241" s="3"/>
    </row>
    <row r="242" s="7" customFormat="1" ht="15">
      <c r="A242" s="3"/>
    </row>
    <row r="243" s="7" customFormat="1" ht="15">
      <c r="A243" s="3"/>
    </row>
    <row r="244" s="7" customFormat="1" ht="15">
      <c r="A244" s="3"/>
    </row>
    <row r="245" s="7" customFormat="1" ht="15">
      <c r="A245" s="3"/>
    </row>
    <row r="246" s="7" customFormat="1" ht="15">
      <c r="A246" s="3"/>
    </row>
    <row r="247" s="7" customFormat="1" ht="15">
      <c r="A247" s="3"/>
    </row>
    <row r="248" s="7" customFormat="1" ht="15">
      <c r="A248" s="3"/>
    </row>
    <row r="249" s="7" customFormat="1" ht="15">
      <c r="A249" s="3"/>
    </row>
    <row r="250" s="7" customFormat="1" ht="15">
      <c r="A250" s="3"/>
    </row>
    <row r="251" s="7" customFormat="1" ht="15">
      <c r="A251" s="3"/>
    </row>
    <row r="252" s="7" customFormat="1" ht="15">
      <c r="A252" s="3"/>
    </row>
    <row r="253" s="7" customFormat="1" ht="15">
      <c r="A253" s="3"/>
    </row>
    <row r="254" s="7" customFormat="1" ht="15">
      <c r="A254" s="3"/>
    </row>
    <row r="255" s="7" customFormat="1" ht="15">
      <c r="A255" s="3"/>
    </row>
    <row r="256" s="7" customFormat="1" ht="15">
      <c r="A256" s="3"/>
    </row>
    <row r="257" s="7" customFormat="1" ht="15">
      <c r="A257" s="3"/>
    </row>
    <row r="258" s="7" customFormat="1" ht="15">
      <c r="A258" s="3"/>
    </row>
    <row r="259" s="7" customFormat="1" ht="15">
      <c r="A259" s="3"/>
    </row>
    <row r="260" s="7" customFormat="1" ht="15">
      <c r="A260" s="3"/>
    </row>
    <row r="261" s="7" customFormat="1" ht="15">
      <c r="A261" s="3"/>
    </row>
    <row r="262" s="7" customFormat="1" ht="15">
      <c r="A262" s="3"/>
    </row>
    <row r="263" s="7" customFormat="1" ht="15">
      <c r="A263" s="3"/>
    </row>
    <row r="264" s="7" customFormat="1" ht="15">
      <c r="A264" s="3"/>
    </row>
    <row r="265" s="7" customFormat="1" ht="15">
      <c r="A265" s="3"/>
    </row>
    <row r="266" s="7" customFormat="1" ht="15">
      <c r="A266" s="3"/>
    </row>
    <row r="267" s="7" customFormat="1" ht="15">
      <c r="A267" s="3"/>
    </row>
    <row r="268" s="7" customFormat="1" ht="15">
      <c r="A268" s="3"/>
    </row>
    <row r="269" s="7" customFormat="1" ht="15">
      <c r="A269" s="3"/>
    </row>
    <row r="270" s="7" customFormat="1" ht="15">
      <c r="A270" s="3"/>
    </row>
    <row r="271" s="7" customFormat="1" ht="15">
      <c r="A271" s="3"/>
    </row>
    <row r="272" s="7" customFormat="1" ht="15">
      <c r="A272" s="3"/>
    </row>
    <row r="273" s="7" customFormat="1" ht="15">
      <c r="A273" s="3"/>
    </row>
    <row r="274" s="7" customFormat="1" ht="15">
      <c r="A274" s="3"/>
    </row>
    <row r="275" s="7" customFormat="1" ht="15">
      <c r="A275" s="3"/>
    </row>
    <row r="276" s="7" customFormat="1" ht="15">
      <c r="A276" s="3"/>
    </row>
    <row r="277" s="7" customFormat="1" ht="15">
      <c r="A277" s="3"/>
    </row>
    <row r="278" s="7" customFormat="1" ht="15">
      <c r="A278" s="3"/>
    </row>
    <row r="279" s="7" customFormat="1" ht="15">
      <c r="A279" s="3"/>
    </row>
    <row r="280" s="7" customFormat="1" ht="15">
      <c r="A280" s="3"/>
    </row>
    <row r="281" s="7" customFormat="1" ht="15">
      <c r="A281" s="3"/>
    </row>
    <row r="282" s="7" customFormat="1" ht="15">
      <c r="A282" s="3"/>
    </row>
    <row r="283" s="7" customFormat="1" ht="15">
      <c r="A283" s="3"/>
    </row>
    <row r="284" s="7" customFormat="1" ht="15">
      <c r="A284" s="3"/>
    </row>
    <row r="285" s="7" customFormat="1" ht="15">
      <c r="A285" s="3"/>
    </row>
    <row r="286" s="7" customFormat="1" ht="15">
      <c r="A286" s="3"/>
    </row>
    <row r="287" s="7" customFormat="1" ht="15">
      <c r="A287" s="3"/>
    </row>
    <row r="288" s="7" customFormat="1" ht="15">
      <c r="A288" s="3"/>
    </row>
    <row r="289" s="7" customFormat="1" ht="15">
      <c r="A289" s="3"/>
    </row>
    <row r="290" s="7" customFormat="1" ht="15">
      <c r="A290" s="3"/>
    </row>
    <row r="291" s="7" customFormat="1" ht="15">
      <c r="A291" s="3"/>
    </row>
    <row r="292" s="7" customFormat="1" ht="15">
      <c r="A292" s="3"/>
    </row>
    <row r="293" s="7" customFormat="1" ht="15">
      <c r="A293" s="3"/>
    </row>
    <row r="294" s="7" customFormat="1" ht="15">
      <c r="A294" s="3"/>
    </row>
    <row r="295" s="7" customFormat="1" ht="15">
      <c r="A295" s="3"/>
    </row>
    <row r="296" s="7" customFormat="1" ht="15">
      <c r="A296" s="3"/>
    </row>
    <row r="297" s="7" customFormat="1" ht="15">
      <c r="A297" s="3"/>
    </row>
    <row r="298" s="7" customFormat="1" ht="15">
      <c r="A298" s="3"/>
    </row>
    <row r="299" s="7" customFormat="1" ht="15">
      <c r="A299" s="3"/>
    </row>
    <row r="300" s="7" customFormat="1" ht="15">
      <c r="A300" s="3"/>
    </row>
    <row r="301" s="7" customFormat="1" ht="15">
      <c r="A301" s="3"/>
    </row>
    <row r="302" s="7" customFormat="1" ht="15">
      <c r="A302" s="3"/>
    </row>
    <row r="303" s="7" customFormat="1" ht="15">
      <c r="A303" s="3"/>
    </row>
    <row r="304" s="7" customFormat="1" ht="15">
      <c r="A304" s="3"/>
    </row>
    <row r="305" s="7" customFormat="1" ht="15">
      <c r="A305" s="3"/>
    </row>
    <row r="306" s="7" customFormat="1" ht="15">
      <c r="A306" s="3"/>
    </row>
    <row r="307" s="7" customFormat="1" ht="15">
      <c r="A307" s="3"/>
    </row>
    <row r="308" s="7" customFormat="1" ht="15">
      <c r="A308" s="3"/>
    </row>
    <row r="309" s="7" customFormat="1" ht="15">
      <c r="A309" s="3"/>
    </row>
    <row r="310" s="7" customFormat="1" ht="15">
      <c r="A310" s="3"/>
    </row>
    <row r="311" s="7" customFormat="1" ht="15">
      <c r="A311" s="3"/>
    </row>
    <row r="312" s="7" customFormat="1" ht="15">
      <c r="A312" s="3"/>
    </row>
    <row r="313" s="7" customFormat="1" ht="15">
      <c r="A313" s="3"/>
    </row>
    <row r="314" s="7" customFormat="1" ht="15">
      <c r="A314" s="3"/>
    </row>
    <row r="315" s="7" customFormat="1" ht="15">
      <c r="A315" s="3"/>
    </row>
    <row r="316" s="7" customFormat="1" ht="15">
      <c r="A316" s="3"/>
    </row>
    <row r="317" s="7" customFormat="1" ht="15">
      <c r="A317" s="3"/>
    </row>
    <row r="318" s="7" customFormat="1" ht="15">
      <c r="A318" s="3"/>
    </row>
    <row r="319" s="7" customFormat="1" ht="15">
      <c r="A319" s="3"/>
    </row>
    <row r="320" s="7" customFormat="1" ht="15">
      <c r="A320" s="3"/>
    </row>
    <row r="321" s="7" customFormat="1" ht="15">
      <c r="A321" s="3"/>
    </row>
    <row r="322" s="7" customFormat="1" ht="15">
      <c r="A322" s="3"/>
    </row>
    <row r="323" s="7" customFormat="1" ht="15">
      <c r="A323" s="3"/>
    </row>
    <row r="324" s="7" customFormat="1" ht="15">
      <c r="A324" s="3"/>
    </row>
    <row r="325" s="7" customFormat="1" ht="15">
      <c r="A325" s="3"/>
    </row>
    <row r="326" s="7" customFormat="1" ht="15">
      <c r="A326" s="3"/>
    </row>
    <row r="327" s="7" customFormat="1" ht="15">
      <c r="A327" s="3"/>
    </row>
    <row r="328" s="7" customFormat="1" ht="15">
      <c r="A328" s="3"/>
    </row>
    <row r="329" s="7" customFormat="1" ht="15">
      <c r="A329" s="3"/>
    </row>
    <row r="330" s="7" customFormat="1" ht="15">
      <c r="A330" s="3"/>
    </row>
    <row r="331" s="7" customFormat="1" ht="15">
      <c r="A331" s="3"/>
    </row>
    <row r="332" s="7" customFormat="1" ht="15">
      <c r="A332" s="3"/>
    </row>
    <row r="333" s="7" customFormat="1" ht="15">
      <c r="A333" s="3"/>
    </row>
    <row r="334" s="7" customFormat="1" ht="15">
      <c r="A334" s="3"/>
    </row>
    <row r="335" s="7" customFormat="1" ht="15">
      <c r="A335" s="3"/>
    </row>
    <row r="336" s="7" customFormat="1" ht="15">
      <c r="A336" s="3"/>
    </row>
    <row r="337" s="7" customFormat="1" ht="15">
      <c r="A337" s="3"/>
    </row>
    <row r="338" s="7" customFormat="1" ht="15">
      <c r="A338" s="3"/>
    </row>
    <row r="339" s="7" customFormat="1" ht="15">
      <c r="A339" s="3"/>
    </row>
    <row r="340" s="7" customFormat="1" ht="15">
      <c r="A340" s="3"/>
    </row>
    <row r="341" s="7" customFormat="1" ht="15">
      <c r="A341" s="3"/>
    </row>
    <row r="342" s="7" customFormat="1" ht="15">
      <c r="A342" s="3"/>
    </row>
    <row r="343" s="7" customFormat="1" ht="15">
      <c r="A343" s="3"/>
    </row>
    <row r="344" s="7" customFormat="1" ht="15">
      <c r="A344" s="3"/>
    </row>
    <row r="345" s="7" customFormat="1" ht="15">
      <c r="A345" s="3"/>
    </row>
    <row r="346" s="7" customFormat="1" ht="15">
      <c r="A346" s="3"/>
    </row>
    <row r="347" s="7" customFormat="1" ht="15">
      <c r="A347" s="3"/>
    </row>
    <row r="348" s="7" customFormat="1" ht="15">
      <c r="A348" s="3"/>
    </row>
    <row r="349" s="7" customFormat="1" ht="15">
      <c r="A349" s="3"/>
    </row>
    <row r="350" s="7" customFormat="1" ht="15">
      <c r="A350" s="3"/>
    </row>
    <row r="351" s="7" customFormat="1" ht="15">
      <c r="A351" s="3"/>
    </row>
    <row r="352" s="7" customFormat="1" ht="15">
      <c r="A352" s="3"/>
    </row>
    <row r="353" s="7" customFormat="1" ht="15">
      <c r="A353" s="3"/>
    </row>
    <row r="354" s="7" customFormat="1" ht="15">
      <c r="A354" s="3"/>
    </row>
    <row r="355" s="7" customFormat="1" ht="15">
      <c r="A355" s="3"/>
    </row>
    <row r="356" s="7" customFormat="1" ht="15">
      <c r="A356" s="3"/>
    </row>
    <row r="357" s="7" customFormat="1" ht="15">
      <c r="A357" s="3"/>
    </row>
    <row r="358" s="7" customFormat="1" ht="15">
      <c r="A358" s="3"/>
    </row>
    <row r="359" s="7" customFormat="1" ht="15">
      <c r="A359" s="3"/>
    </row>
    <row r="360" s="7" customFormat="1" ht="15">
      <c r="A360" s="3"/>
    </row>
    <row r="361" s="7" customFormat="1" ht="15">
      <c r="A361" s="3"/>
    </row>
    <row r="362" s="7" customFormat="1" ht="15">
      <c r="A362" s="3"/>
    </row>
    <row r="363" s="7" customFormat="1" ht="15">
      <c r="A363" s="3"/>
    </row>
    <row r="364" s="7" customFormat="1" ht="15">
      <c r="A364" s="3"/>
    </row>
    <row r="365" s="7" customFormat="1" ht="15">
      <c r="A365" s="3"/>
    </row>
    <row r="366" s="7" customFormat="1" ht="15">
      <c r="A366" s="3"/>
    </row>
    <row r="367" s="7" customFormat="1" ht="15">
      <c r="A367" s="3"/>
    </row>
    <row r="368" s="7" customFormat="1" ht="15">
      <c r="A368" s="3"/>
    </row>
    <row r="369" s="7" customFormat="1" ht="15">
      <c r="A369" s="3"/>
    </row>
    <row r="370" s="7" customFormat="1" ht="15">
      <c r="A370" s="3"/>
    </row>
    <row r="371" s="7" customFormat="1" ht="15">
      <c r="A371" s="3"/>
    </row>
    <row r="372" s="7" customFormat="1" ht="15">
      <c r="A372" s="3"/>
    </row>
    <row r="373" s="7" customFormat="1" ht="15">
      <c r="A373" s="3"/>
    </row>
    <row r="374" s="7" customFormat="1" ht="15">
      <c r="A374" s="3"/>
    </row>
    <row r="375" s="7" customFormat="1" ht="15">
      <c r="A375" s="3"/>
    </row>
    <row r="376" s="7" customFormat="1" ht="15">
      <c r="A376" s="3"/>
    </row>
    <row r="377" s="7" customFormat="1" ht="15">
      <c r="A377" s="3"/>
    </row>
    <row r="378" s="7" customFormat="1" ht="15">
      <c r="A378" s="3"/>
    </row>
    <row r="379" s="7" customFormat="1" ht="15">
      <c r="A379" s="3"/>
    </row>
    <row r="380" s="7" customFormat="1" ht="15">
      <c r="A380" s="3"/>
    </row>
    <row r="381" s="7" customFormat="1" ht="15">
      <c r="A381" s="3"/>
    </row>
    <row r="382" s="7" customFormat="1" ht="15">
      <c r="A382" s="3"/>
    </row>
    <row r="383" s="7" customFormat="1" ht="15">
      <c r="A383" s="3"/>
    </row>
    <row r="384" s="7" customFormat="1" ht="15">
      <c r="A384" s="3"/>
    </row>
    <row r="385" s="7" customFormat="1" ht="15">
      <c r="A385" s="3"/>
    </row>
    <row r="386" s="7" customFormat="1" ht="15">
      <c r="A386" s="3"/>
    </row>
    <row r="387" s="7" customFormat="1" ht="15">
      <c r="A387" s="3"/>
    </row>
    <row r="388" s="7" customFormat="1" ht="15">
      <c r="A388" s="3"/>
    </row>
    <row r="389" s="7" customFormat="1" ht="15">
      <c r="A389" s="3"/>
    </row>
    <row r="390" s="7" customFormat="1" ht="15">
      <c r="A390" s="3"/>
    </row>
    <row r="391" s="7" customFormat="1" ht="15">
      <c r="A391" s="3"/>
    </row>
    <row r="392" s="7" customFormat="1" ht="15">
      <c r="A392" s="3"/>
    </row>
    <row r="393" s="7" customFormat="1" ht="15">
      <c r="A393" s="3"/>
    </row>
    <row r="394" s="7" customFormat="1" ht="15">
      <c r="A394" s="3"/>
    </row>
    <row r="395" s="7" customFormat="1" ht="15">
      <c r="A395" s="3"/>
    </row>
    <row r="396" s="7" customFormat="1" ht="15">
      <c r="A396" s="3"/>
    </row>
    <row r="397" s="7" customFormat="1" ht="15">
      <c r="A397" s="3"/>
    </row>
    <row r="398" s="7" customFormat="1" ht="15">
      <c r="A398" s="3"/>
    </row>
    <row r="399" s="7" customFormat="1" ht="15">
      <c r="A399" s="3"/>
    </row>
    <row r="400" s="7" customFormat="1" ht="15">
      <c r="A400" s="3"/>
    </row>
    <row r="401" s="7" customFormat="1" ht="15">
      <c r="A401" s="3"/>
    </row>
    <row r="402" s="7" customFormat="1" ht="15">
      <c r="A402" s="3"/>
    </row>
    <row r="403" s="7" customFormat="1" ht="15">
      <c r="A403" s="3"/>
    </row>
    <row r="404" s="7" customFormat="1" ht="15">
      <c r="A404" s="3"/>
    </row>
    <row r="405" s="7" customFormat="1" ht="15">
      <c r="A405" s="3"/>
    </row>
    <row r="406" s="7" customFormat="1" ht="15">
      <c r="A406" s="3"/>
    </row>
    <row r="407" s="7" customFormat="1" ht="15">
      <c r="A407" s="3"/>
    </row>
    <row r="408" s="7" customFormat="1" ht="15">
      <c r="A408" s="3"/>
    </row>
    <row r="409" s="7" customFormat="1" ht="15">
      <c r="A409" s="3"/>
    </row>
    <row r="410" s="7" customFormat="1" ht="15">
      <c r="A410" s="3"/>
    </row>
    <row r="411" s="7" customFormat="1" ht="15">
      <c r="A411" s="3"/>
    </row>
    <row r="412" s="7" customFormat="1" ht="15">
      <c r="A412" s="3"/>
    </row>
    <row r="413" s="7" customFormat="1" ht="15">
      <c r="A413" s="3"/>
    </row>
    <row r="414" s="7" customFormat="1" ht="15">
      <c r="A414" s="3"/>
    </row>
    <row r="415" s="7" customFormat="1" ht="15">
      <c r="A415" s="3"/>
    </row>
    <row r="416" s="7" customFormat="1" ht="15">
      <c r="A416" s="3"/>
    </row>
    <row r="417" s="7" customFormat="1" ht="15">
      <c r="A417" s="3"/>
    </row>
    <row r="418" s="7" customFormat="1" ht="15">
      <c r="A418" s="3"/>
    </row>
    <row r="419" s="7" customFormat="1" ht="15">
      <c r="A419" s="3"/>
    </row>
    <row r="420" s="7" customFormat="1" ht="15">
      <c r="A420" s="3"/>
    </row>
    <row r="421" s="7" customFormat="1" ht="15">
      <c r="A421" s="3"/>
    </row>
    <row r="422" s="7" customFormat="1" ht="15">
      <c r="A422" s="3"/>
    </row>
    <row r="423" s="7" customFormat="1" ht="15">
      <c r="A423" s="3"/>
    </row>
    <row r="424" s="7" customFormat="1" ht="15">
      <c r="A424" s="3"/>
    </row>
    <row r="425" s="7" customFormat="1" ht="15">
      <c r="A425" s="3"/>
    </row>
    <row r="426" s="7" customFormat="1" ht="15">
      <c r="A426" s="3"/>
    </row>
    <row r="427" s="7" customFormat="1" ht="15">
      <c r="A427" s="3"/>
    </row>
    <row r="428" s="7" customFormat="1" ht="15">
      <c r="A428" s="3"/>
    </row>
    <row r="429" s="7" customFormat="1" ht="15">
      <c r="A429" s="3"/>
    </row>
    <row r="430" s="7" customFormat="1" ht="15">
      <c r="A430" s="3"/>
    </row>
    <row r="431" s="7" customFormat="1" ht="15">
      <c r="A431" s="3"/>
    </row>
    <row r="432" s="7" customFormat="1" ht="15">
      <c r="A432" s="3"/>
    </row>
    <row r="433" s="7" customFormat="1" ht="15">
      <c r="A433" s="3"/>
    </row>
    <row r="434" s="7" customFormat="1" ht="15">
      <c r="A434" s="3"/>
    </row>
    <row r="435" s="7" customFormat="1" ht="15">
      <c r="A435" s="3"/>
    </row>
    <row r="436" s="7" customFormat="1" ht="15">
      <c r="A436" s="3"/>
    </row>
    <row r="437" s="7" customFormat="1" ht="15">
      <c r="A437" s="3"/>
    </row>
    <row r="438" s="7" customFormat="1" ht="15">
      <c r="A438" s="3"/>
    </row>
    <row r="439" s="7" customFormat="1" ht="15">
      <c r="A439" s="3"/>
    </row>
    <row r="440" s="7" customFormat="1" ht="15">
      <c r="A440" s="3"/>
    </row>
    <row r="441" s="7" customFormat="1" ht="15">
      <c r="A441" s="3"/>
    </row>
    <row r="442" s="7" customFormat="1" ht="15">
      <c r="A442" s="3"/>
    </row>
    <row r="443" s="7" customFormat="1" ht="15">
      <c r="A443" s="3"/>
    </row>
    <row r="444" s="7" customFormat="1" ht="15">
      <c r="A444" s="3"/>
    </row>
    <row r="445" s="7" customFormat="1" ht="15">
      <c r="A445" s="3"/>
    </row>
    <row r="446" s="7" customFormat="1" ht="15">
      <c r="A446" s="3"/>
    </row>
    <row r="447" s="7" customFormat="1" ht="15">
      <c r="A447" s="3"/>
    </row>
    <row r="448" s="7" customFormat="1" ht="15">
      <c r="A448" s="3"/>
    </row>
    <row r="449" s="7" customFormat="1" ht="15">
      <c r="A449" s="3"/>
    </row>
    <row r="450" s="7" customFormat="1" ht="15">
      <c r="A450" s="3"/>
    </row>
    <row r="451" s="7" customFormat="1" ht="15">
      <c r="A451" s="3"/>
    </row>
    <row r="452" s="7" customFormat="1" ht="15">
      <c r="A452" s="3"/>
    </row>
    <row r="453" s="7" customFormat="1" ht="15">
      <c r="A453" s="3"/>
    </row>
    <row r="454" s="7" customFormat="1" ht="15">
      <c r="A454" s="3"/>
    </row>
    <row r="455" s="7" customFormat="1" ht="15">
      <c r="A455" s="3"/>
    </row>
    <row r="456" s="7" customFormat="1" ht="15">
      <c r="A456" s="3"/>
    </row>
    <row r="457" s="7" customFormat="1" ht="15">
      <c r="A457" s="3"/>
    </row>
    <row r="458" s="7" customFormat="1" ht="15">
      <c r="A458" s="3"/>
    </row>
    <row r="459" s="7" customFormat="1" ht="15">
      <c r="A459" s="3"/>
    </row>
    <row r="460" s="7" customFormat="1" ht="15">
      <c r="A460" s="3"/>
    </row>
    <row r="461" s="7" customFormat="1" ht="15">
      <c r="A461" s="3"/>
    </row>
    <row r="462" s="7" customFormat="1" ht="15">
      <c r="A462" s="3"/>
    </row>
    <row r="463" s="7" customFormat="1" ht="15">
      <c r="A463" s="3"/>
    </row>
    <row r="464" s="7" customFormat="1" ht="15">
      <c r="A464" s="3"/>
    </row>
    <row r="465" s="7" customFormat="1" ht="15">
      <c r="A465" s="3"/>
    </row>
    <row r="466" s="7" customFormat="1" ht="15">
      <c r="A466" s="3"/>
    </row>
    <row r="467" s="7" customFormat="1" ht="15">
      <c r="A467" s="3"/>
    </row>
    <row r="468" s="7" customFormat="1" ht="15">
      <c r="A468" s="3"/>
    </row>
    <row r="469" s="7" customFormat="1" ht="15">
      <c r="A469" s="3"/>
    </row>
    <row r="470" s="7" customFormat="1" ht="15">
      <c r="A470" s="3"/>
    </row>
    <row r="471" s="7" customFormat="1" ht="15">
      <c r="A471" s="3"/>
    </row>
    <row r="472" s="7" customFormat="1" ht="15">
      <c r="A472" s="3"/>
    </row>
    <row r="473" s="7" customFormat="1" ht="15">
      <c r="A473" s="3"/>
    </row>
    <row r="474" s="7" customFormat="1" ht="15">
      <c r="A474" s="3"/>
    </row>
    <row r="475" s="7" customFormat="1" ht="15">
      <c r="A475" s="3"/>
    </row>
    <row r="476" s="7" customFormat="1" ht="15">
      <c r="A476" s="3"/>
    </row>
    <row r="477" s="7" customFormat="1" ht="15">
      <c r="A477" s="3"/>
    </row>
    <row r="478" s="7" customFormat="1" ht="15">
      <c r="A478" s="3"/>
    </row>
    <row r="479" s="7" customFormat="1" ht="15">
      <c r="A479" s="3"/>
    </row>
    <row r="480" s="7" customFormat="1" ht="15">
      <c r="A480" s="3"/>
    </row>
    <row r="481" s="7" customFormat="1" ht="15">
      <c r="A481" s="3"/>
    </row>
    <row r="482" s="7" customFormat="1" ht="15">
      <c r="A482" s="3"/>
    </row>
    <row r="483" s="7" customFormat="1" ht="15">
      <c r="A483" s="3"/>
    </row>
    <row r="484" s="7" customFormat="1" ht="15">
      <c r="A484" s="3"/>
    </row>
    <row r="485" s="7" customFormat="1" ht="15">
      <c r="A485" s="3"/>
    </row>
    <row r="486" s="7" customFormat="1" ht="15">
      <c r="A486" s="3"/>
    </row>
    <row r="487" s="7" customFormat="1" ht="15">
      <c r="A487" s="3"/>
    </row>
    <row r="488" s="7" customFormat="1" ht="15">
      <c r="A488" s="3"/>
    </row>
    <row r="489" s="7" customFormat="1" ht="15">
      <c r="A489" s="3"/>
    </row>
    <row r="490" s="7" customFormat="1" ht="15">
      <c r="A490" s="3"/>
    </row>
    <row r="491" s="7" customFormat="1" ht="15">
      <c r="A491" s="3"/>
    </row>
    <row r="492" s="7" customFormat="1" ht="15">
      <c r="A492" s="3"/>
    </row>
    <row r="493" s="7" customFormat="1" ht="15">
      <c r="A493" s="3"/>
    </row>
    <row r="494" s="7" customFormat="1" ht="15">
      <c r="A494" s="3"/>
    </row>
    <row r="495" s="7" customFormat="1" ht="15">
      <c r="A495" s="3"/>
    </row>
    <row r="496" s="7" customFormat="1" ht="15">
      <c r="A496" s="3"/>
    </row>
    <row r="497" s="7" customFormat="1" ht="15">
      <c r="A497" s="3"/>
    </row>
    <row r="498" s="7" customFormat="1" ht="15">
      <c r="A498" s="3"/>
    </row>
    <row r="499" s="7" customFormat="1" ht="15">
      <c r="A499" s="3"/>
    </row>
    <row r="500" s="7" customFormat="1" ht="15">
      <c r="A500" s="3"/>
    </row>
    <row r="501" s="7" customFormat="1" ht="15">
      <c r="A501" s="3"/>
    </row>
    <row r="502" s="7" customFormat="1" ht="15">
      <c r="A502" s="3"/>
    </row>
    <row r="503" s="7" customFormat="1" ht="15">
      <c r="A503" s="3"/>
    </row>
    <row r="504" s="7" customFormat="1" ht="15">
      <c r="A504" s="3"/>
    </row>
    <row r="505" s="7" customFormat="1" ht="15">
      <c r="A505" s="3"/>
    </row>
    <row r="506" s="7" customFormat="1" ht="15">
      <c r="A506" s="3"/>
    </row>
    <row r="507" s="7" customFormat="1" ht="15">
      <c r="A507" s="3"/>
    </row>
    <row r="508" s="7" customFormat="1" ht="15">
      <c r="A508" s="3"/>
    </row>
    <row r="509" s="7" customFormat="1" ht="15">
      <c r="A509" s="3"/>
    </row>
    <row r="510" s="7" customFormat="1" ht="15">
      <c r="A510" s="3"/>
    </row>
    <row r="511" s="7" customFormat="1" ht="15">
      <c r="A511" s="3"/>
    </row>
    <row r="512" s="7" customFormat="1" ht="15">
      <c r="A512" s="3"/>
    </row>
    <row r="513" s="7" customFormat="1" ht="15">
      <c r="A513" s="3"/>
    </row>
    <row r="514" s="7" customFormat="1" ht="15">
      <c r="A514" s="3"/>
    </row>
    <row r="515" s="7" customFormat="1" ht="15">
      <c r="A515" s="3"/>
    </row>
    <row r="516" s="7" customFormat="1" ht="15">
      <c r="A516" s="3"/>
    </row>
    <row r="517" s="7" customFormat="1" ht="15">
      <c r="A517" s="3"/>
    </row>
    <row r="518" s="7" customFormat="1" ht="15">
      <c r="A518" s="3"/>
    </row>
    <row r="519" s="7" customFormat="1" ht="15">
      <c r="A519" s="3"/>
    </row>
    <row r="520" s="7" customFormat="1" ht="15">
      <c r="A520" s="3"/>
    </row>
    <row r="521" s="7" customFormat="1" ht="15">
      <c r="A521" s="3"/>
    </row>
    <row r="522" s="7" customFormat="1" ht="15">
      <c r="A522" s="3"/>
    </row>
    <row r="523" s="7" customFormat="1" ht="15">
      <c r="A523" s="3"/>
    </row>
    <row r="524" s="7" customFormat="1" ht="15">
      <c r="A524" s="3"/>
    </row>
    <row r="525" s="7" customFormat="1" ht="15">
      <c r="A525" s="3"/>
    </row>
    <row r="526" s="7" customFormat="1" ht="15">
      <c r="A526" s="3"/>
    </row>
    <row r="527" s="7" customFormat="1" ht="15">
      <c r="A527" s="3"/>
    </row>
    <row r="528" s="7" customFormat="1" ht="15">
      <c r="A528" s="3"/>
    </row>
    <row r="529" s="7" customFormat="1" ht="15">
      <c r="A529" s="3"/>
    </row>
    <row r="530" s="7" customFormat="1" ht="15">
      <c r="A530" s="3"/>
    </row>
    <row r="531" s="7" customFormat="1" ht="15">
      <c r="A531" s="3"/>
    </row>
    <row r="532" s="7" customFormat="1" ht="15">
      <c r="A532" s="3"/>
    </row>
    <row r="533" s="7" customFormat="1" ht="15">
      <c r="A533" s="3"/>
    </row>
    <row r="534" s="7" customFormat="1" ht="15">
      <c r="A534" s="3"/>
    </row>
    <row r="535" s="7" customFormat="1" ht="15">
      <c r="A535" s="3"/>
    </row>
    <row r="536" s="7" customFormat="1" ht="15">
      <c r="A536" s="3"/>
    </row>
    <row r="537" s="7" customFormat="1" ht="15">
      <c r="A537" s="3"/>
    </row>
    <row r="538" s="7" customFormat="1" ht="15">
      <c r="A538" s="3"/>
    </row>
    <row r="539" s="7" customFormat="1" ht="15">
      <c r="A539" s="3"/>
    </row>
    <row r="540" s="7" customFormat="1" ht="15">
      <c r="A540" s="3"/>
    </row>
    <row r="541" s="7" customFormat="1" ht="15">
      <c r="A541" s="3"/>
    </row>
    <row r="542" s="7" customFormat="1" ht="15">
      <c r="A542" s="3"/>
    </row>
    <row r="543" s="7" customFormat="1" ht="15">
      <c r="A543" s="3"/>
    </row>
    <row r="544" s="7" customFormat="1" ht="15">
      <c r="A544" s="3"/>
    </row>
    <row r="545" s="7" customFormat="1" ht="15">
      <c r="A545" s="3"/>
    </row>
    <row r="546" s="7" customFormat="1" ht="15">
      <c r="A546" s="3"/>
    </row>
    <row r="547" s="7" customFormat="1" ht="15">
      <c r="A547" s="3"/>
    </row>
    <row r="548" s="7" customFormat="1" ht="15">
      <c r="A548" s="3"/>
    </row>
    <row r="549" s="7" customFormat="1" ht="15">
      <c r="A549" s="3"/>
    </row>
    <row r="550" s="7" customFormat="1" ht="15">
      <c r="A550" s="3"/>
    </row>
    <row r="551" s="7" customFormat="1" ht="15">
      <c r="A551" s="3"/>
    </row>
    <row r="552" s="7" customFormat="1" ht="15">
      <c r="A552" s="3"/>
    </row>
    <row r="553" s="7" customFormat="1" ht="15">
      <c r="A553" s="3"/>
    </row>
    <row r="554" s="7" customFormat="1" ht="15">
      <c r="A554" s="3"/>
    </row>
    <row r="555" s="7" customFormat="1" ht="15">
      <c r="A555" s="3"/>
    </row>
    <row r="556" s="7" customFormat="1" ht="15">
      <c r="A556" s="3"/>
    </row>
    <row r="557" s="7" customFormat="1" ht="15">
      <c r="A557" s="3"/>
    </row>
    <row r="558" s="7" customFormat="1" ht="15">
      <c r="A558" s="3"/>
    </row>
    <row r="559" s="7" customFormat="1" ht="15">
      <c r="A559" s="3"/>
    </row>
    <row r="560" s="7" customFormat="1" ht="15">
      <c r="A560" s="3"/>
    </row>
    <row r="561" s="7" customFormat="1" ht="15">
      <c r="A561" s="3"/>
    </row>
    <row r="562" s="7" customFormat="1" ht="15">
      <c r="A562" s="3"/>
    </row>
    <row r="563" s="7" customFormat="1" ht="15">
      <c r="A563" s="3"/>
    </row>
    <row r="564" s="7" customFormat="1" ht="15">
      <c r="A564" s="3"/>
    </row>
    <row r="565" s="7" customFormat="1" ht="15">
      <c r="A565" s="3"/>
    </row>
    <row r="566" s="7" customFormat="1" ht="15">
      <c r="A566" s="3"/>
    </row>
    <row r="567" s="7" customFormat="1" ht="15">
      <c r="A567" s="3"/>
    </row>
    <row r="568" s="7" customFormat="1" ht="15">
      <c r="A568" s="3"/>
    </row>
    <row r="569" s="7" customFormat="1" ht="15">
      <c r="A569" s="3"/>
    </row>
    <row r="570" s="7" customFormat="1" ht="15">
      <c r="A570" s="3"/>
    </row>
    <row r="571" s="7" customFormat="1" ht="15">
      <c r="A571" s="3"/>
    </row>
    <row r="572" s="7" customFormat="1" ht="15">
      <c r="A572" s="3"/>
    </row>
    <row r="573" s="7" customFormat="1" ht="15">
      <c r="A573" s="3"/>
    </row>
    <row r="574" s="7" customFormat="1" ht="15">
      <c r="A574" s="3"/>
    </row>
    <row r="575" s="7" customFormat="1" ht="15">
      <c r="A575" s="3"/>
    </row>
    <row r="576" s="7" customFormat="1" ht="15">
      <c r="A576" s="3"/>
    </row>
    <row r="577" s="7" customFormat="1" ht="15">
      <c r="A577" s="3"/>
    </row>
    <row r="578" s="7" customFormat="1" ht="15">
      <c r="A578" s="3"/>
    </row>
    <row r="579" s="7" customFormat="1" ht="15">
      <c r="A579" s="3"/>
    </row>
    <row r="580" s="7" customFormat="1" ht="15">
      <c r="A580" s="3"/>
    </row>
    <row r="581" s="7" customFormat="1" ht="15">
      <c r="A581" s="3"/>
    </row>
    <row r="582" s="7" customFormat="1" ht="15">
      <c r="A582" s="3"/>
    </row>
    <row r="583" s="7" customFormat="1" ht="15">
      <c r="A583" s="3"/>
    </row>
    <row r="584" s="7" customFormat="1" ht="15">
      <c r="A584" s="3"/>
    </row>
    <row r="585" s="7" customFormat="1" ht="15">
      <c r="A585" s="3"/>
    </row>
    <row r="586" s="7" customFormat="1" ht="15">
      <c r="A586" s="3"/>
    </row>
    <row r="587" s="7" customFormat="1" ht="15">
      <c r="A587" s="3"/>
    </row>
    <row r="588" s="7" customFormat="1" ht="15">
      <c r="A588" s="3"/>
    </row>
    <row r="589" s="7" customFormat="1" ht="15">
      <c r="A589" s="3"/>
    </row>
    <row r="590" s="7" customFormat="1" ht="15">
      <c r="A590" s="3"/>
    </row>
    <row r="591" s="7" customFormat="1" ht="15">
      <c r="A591" s="3"/>
    </row>
    <row r="592" s="7" customFormat="1" ht="15">
      <c r="A592" s="3"/>
    </row>
    <row r="593" s="7" customFormat="1" ht="15">
      <c r="A593" s="3"/>
    </row>
    <row r="594" s="7" customFormat="1" ht="15">
      <c r="A594" s="3"/>
    </row>
    <row r="595" s="7" customFormat="1" ht="15">
      <c r="A595" s="3"/>
    </row>
    <row r="596" s="7" customFormat="1" ht="15">
      <c r="A596" s="3"/>
    </row>
    <row r="597" s="7" customFormat="1" ht="15">
      <c r="A597" s="3"/>
    </row>
    <row r="598" s="7" customFormat="1" ht="15">
      <c r="A598" s="3"/>
    </row>
    <row r="599" s="7" customFormat="1" ht="15">
      <c r="A599" s="3"/>
    </row>
    <row r="600" s="7" customFormat="1" ht="15">
      <c r="A600" s="3"/>
    </row>
    <row r="601" s="7" customFormat="1" ht="15">
      <c r="A601" s="3"/>
    </row>
    <row r="602" s="7" customFormat="1" ht="15">
      <c r="A602" s="3"/>
    </row>
    <row r="603" s="7" customFormat="1" ht="15">
      <c r="A603" s="3"/>
    </row>
    <row r="604" s="7" customFormat="1" ht="15">
      <c r="A604" s="3"/>
    </row>
    <row r="605" s="7" customFormat="1" ht="15">
      <c r="A605" s="3"/>
    </row>
    <row r="606" s="7" customFormat="1" ht="15">
      <c r="A606" s="3"/>
    </row>
    <row r="607" s="7" customFormat="1" ht="15">
      <c r="A607" s="3"/>
    </row>
    <row r="608" s="7" customFormat="1" ht="15">
      <c r="A608" s="3"/>
    </row>
    <row r="609" s="7" customFormat="1" ht="15">
      <c r="A609" s="3"/>
    </row>
    <row r="610" s="7" customFormat="1" ht="15">
      <c r="A610" s="3"/>
    </row>
    <row r="611" s="7" customFormat="1" ht="15">
      <c r="A611" s="3"/>
    </row>
    <row r="612" s="7" customFormat="1" ht="15">
      <c r="A612" s="3"/>
    </row>
    <row r="613" s="7" customFormat="1" ht="15">
      <c r="A613" s="3"/>
    </row>
    <row r="614" s="7" customFormat="1" ht="15">
      <c r="A614" s="3"/>
    </row>
    <row r="615" s="7" customFormat="1" ht="15">
      <c r="A615" s="3"/>
    </row>
    <row r="616" s="7" customFormat="1" ht="15">
      <c r="A616" s="3"/>
    </row>
    <row r="617" s="7" customFormat="1" ht="15">
      <c r="A617" s="3"/>
    </row>
    <row r="618" s="7" customFormat="1" ht="15">
      <c r="A618" s="3"/>
    </row>
    <row r="619" s="7" customFormat="1" ht="15">
      <c r="A619" s="3"/>
    </row>
    <row r="620" s="7" customFormat="1" ht="15">
      <c r="A620" s="3"/>
    </row>
    <row r="621" s="7" customFormat="1" ht="15">
      <c r="A621" s="3"/>
    </row>
    <row r="622" s="7" customFormat="1" ht="15">
      <c r="A622" s="3"/>
    </row>
    <row r="623" s="7" customFormat="1" ht="15">
      <c r="A623" s="3"/>
    </row>
    <row r="624" s="7" customFormat="1" ht="15">
      <c r="A624" s="3"/>
    </row>
    <row r="625" s="7" customFormat="1" ht="15">
      <c r="A625" s="3"/>
    </row>
    <row r="626" s="7" customFormat="1" ht="15">
      <c r="A626" s="3"/>
    </row>
    <row r="627" s="7" customFormat="1" ht="15">
      <c r="A627" s="3"/>
    </row>
    <row r="628" s="7" customFormat="1" ht="15">
      <c r="A628" s="3"/>
    </row>
    <row r="629" s="7" customFormat="1" ht="15">
      <c r="A629" s="3"/>
    </row>
    <row r="630" s="7" customFormat="1" ht="15">
      <c r="A630" s="3"/>
    </row>
    <row r="631" s="7" customFormat="1" ht="15">
      <c r="A631" s="3"/>
    </row>
    <row r="632" s="7" customFormat="1" ht="15">
      <c r="A632" s="3"/>
    </row>
    <row r="633" s="7" customFormat="1" ht="15">
      <c r="A633" s="3"/>
    </row>
    <row r="634" s="7" customFormat="1" ht="15">
      <c r="A634" s="3"/>
    </row>
    <row r="635" s="7" customFormat="1" ht="15">
      <c r="A635" s="3"/>
    </row>
    <row r="636" s="7" customFormat="1" ht="15">
      <c r="A636" s="3"/>
    </row>
    <row r="637" s="7" customFormat="1" ht="15">
      <c r="A637" s="3"/>
    </row>
    <row r="638" s="7" customFormat="1" ht="15">
      <c r="A638" s="3"/>
    </row>
    <row r="639" s="7" customFormat="1" ht="15">
      <c r="A639" s="3"/>
    </row>
    <row r="640" s="7" customFormat="1" ht="15">
      <c r="A640" s="3"/>
    </row>
    <row r="641" s="7" customFormat="1" ht="15">
      <c r="A641" s="3"/>
    </row>
    <row r="642" s="7" customFormat="1" ht="15">
      <c r="A642" s="3"/>
    </row>
    <row r="643" s="7" customFormat="1" ht="15">
      <c r="A643" s="3"/>
    </row>
    <row r="644" s="7" customFormat="1" ht="15">
      <c r="A644" s="3"/>
    </row>
    <row r="645" s="7" customFormat="1" ht="15">
      <c r="A645" s="3"/>
    </row>
    <row r="646" s="7" customFormat="1" ht="15">
      <c r="A646" s="3"/>
    </row>
    <row r="647" s="7" customFormat="1" ht="15">
      <c r="A647" s="3"/>
    </row>
    <row r="648" s="7" customFormat="1" ht="15">
      <c r="A648" s="3"/>
    </row>
    <row r="649" s="7" customFormat="1" ht="15">
      <c r="A649" s="3"/>
    </row>
    <row r="650" s="7" customFormat="1" ht="15">
      <c r="A650" s="3"/>
    </row>
    <row r="651" s="7" customFormat="1" ht="15">
      <c r="A651" s="3"/>
    </row>
    <row r="652" s="7" customFormat="1" ht="15">
      <c r="A652" s="3"/>
    </row>
    <row r="653" s="7" customFormat="1" ht="15">
      <c r="A653" s="3"/>
    </row>
    <row r="654" s="7" customFormat="1" ht="15">
      <c r="A654" s="3"/>
    </row>
    <row r="655" s="7" customFormat="1" ht="15">
      <c r="A655" s="3"/>
    </row>
    <row r="656" s="7" customFormat="1" ht="15">
      <c r="A656" s="3"/>
    </row>
    <row r="657" s="7" customFormat="1" ht="15">
      <c r="A657" s="3"/>
    </row>
    <row r="658" s="7" customFormat="1" ht="15">
      <c r="A658" s="3"/>
    </row>
    <row r="659" s="7" customFormat="1" ht="15">
      <c r="A659" s="3"/>
    </row>
    <row r="660" s="7" customFormat="1" ht="15">
      <c r="A660" s="3"/>
    </row>
    <row r="661" s="7" customFormat="1" ht="15">
      <c r="A661" s="3"/>
    </row>
    <row r="662" s="7" customFormat="1" ht="15">
      <c r="A662" s="3"/>
    </row>
    <row r="663" s="7" customFormat="1" ht="15">
      <c r="A663" s="3"/>
    </row>
    <row r="664" s="7" customFormat="1" ht="15">
      <c r="A664" s="3"/>
    </row>
    <row r="665" s="7" customFormat="1" ht="15">
      <c r="A665" s="3"/>
    </row>
    <row r="666" s="7" customFormat="1" ht="15">
      <c r="A666" s="3"/>
    </row>
    <row r="667" s="7" customFormat="1" ht="15">
      <c r="A667" s="3"/>
    </row>
    <row r="668" s="7" customFormat="1" ht="15">
      <c r="A668" s="3"/>
    </row>
    <row r="669" s="7" customFormat="1" ht="15">
      <c r="A669" s="3"/>
    </row>
    <row r="670" s="7" customFormat="1" ht="15">
      <c r="A670" s="3"/>
    </row>
    <row r="671" s="7" customFormat="1" ht="15">
      <c r="A671" s="3"/>
    </row>
    <row r="672" s="7" customFormat="1" ht="15">
      <c r="A672" s="3"/>
    </row>
    <row r="673" s="7" customFormat="1" ht="15">
      <c r="A673" s="3"/>
    </row>
    <row r="674" s="7" customFormat="1" ht="15">
      <c r="A674" s="3"/>
    </row>
    <row r="675" s="7" customFormat="1" ht="15">
      <c r="A675" s="3"/>
    </row>
    <row r="676" s="7" customFormat="1" ht="15">
      <c r="A676" s="3"/>
    </row>
    <row r="677" s="7" customFormat="1" ht="15">
      <c r="A677" s="3"/>
    </row>
    <row r="678" s="7" customFormat="1" ht="15">
      <c r="A678" s="3"/>
    </row>
    <row r="679" s="7" customFormat="1" ht="15">
      <c r="A679" s="3"/>
    </row>
    <row r="680" s="7" customFormat="1" ht="15">
      <c r="A680" s="3"/>
    </row>
    <row r="681" s="7" customFormat="1" ht="15">
      <c r="A681" s="3"/>
    </row>
    <row r="682" s="7" customFormat="1" ht="15">
      <c r="A682" s="3"/>
    </row>
    <row r="683" s="7" customFormat="1" ht="15">
      <c r="A683" s="3"/>
    </row>
    <row r="684" s="7" customFormat="1" ht="15">
      <c r="A684" s="3"/>
    </row>
    <row r="685" s="7" customFormat="1" ht="15">
      <c r="A685" s="3"/>
    </row>
    <row r="686" s="7" customFormat="1" ht="15">
      <c r="A686" s="3"/>
    </row>
    <row r="687" s="7" customFormat="1" ht="15">
      <c r="A687" s="3"/>
    </row>
    <row r="688" s="7" customFormat="1" ht="15">
      <c r="A688" s="3"/>
    </row>
    <row r="689" s="7" customFormat="1" ht="15">
      <c r="A689" s="3"/>
    </row>
    <row r="690" s="7" customFormat="1" ht="15">
      <c r="A690" s="3"/>
    </row>
    <row r="691" s="7" customFormat="1" ht="15">
      <c r="A691" s="3"/>
    </row>
    <row r="692" s="7" customFormat="1" ht="15">
      <c r="A692" s="3"/>
    </row>
    <row r="693" s="7" customFormat="1" ht="15">
      <c r="A693" s="3"/>
    </row>
    <row r="694" s="7" customFormat="1" ht="15">
      <c r="A694" s="3"/>
    </row>
    <row r="695" s="7" customFormat="1" ht="15">
      <c r="A695" s="3"/>
    </row>
    <row r="696" s="7" customFormat="1" ht="15">
      <c r="A696" s="3"/>
    </row>
    <row r="697" s="7" customFormat="1" ht="15">
      <c r="A697" s="3"/>
    </row>
    <row r="698" s="7" customFormat="1" ht="15">
      <c r="A698" s="3"/>
    </row>
    <row r="699" s="7" customFormat="1" ht="15">
      <c r="A699" s="3"/>
    </row>
    <row r="700" s="7" customFormat="1" ht="15">
      <c r="A700" s="3"/>
    </row>
    <row r="701" s="7" customFormat="1" ht="15">
      <c r="A701" s="3"/>
    </row>
    <row r="702" s="7" customFormat="1" ht="15">
      <c r="A702" s="3"/>
    </row>
    <row r="703" s="7" customFormat="1" ht="15">
      <c r="A703" s="3"/>
    </row>
    <row r="704" s="7" customFormat="1" ht="15">
      <c r="A704" s="3"/>
    </row>
    <row r="705" s="7" customFormat="1" ht="15">
      <c r="A705" s="3"/>
    </row>
    <row r="706" s="7" customFormat="1" ht="15">
      <c r="A706" s="3"/>
    </row>
    <row r="707" s="7" customFormat="1" ht="15">
      <c r="A707" s="3"/>
    </row>
    <row r="708" s="7" customFormat="1" ht="15">
      <c r="A708" s="3"/>
    </row>
    <row r="709" s="7" customFormat="1" ht="15">
      <c r="A709" s="3"/>
    </row>
    <row r="710" s="7" customFormat="1" ht="15">
      <c r="A710" s="3"/>
    </row>
    <row r="711" s="7" customFormat="1" ht="15">
      <c r="A711" s="3"/>
    </row>
    <row r="712" s="7" customFormat="1" ht="15">
      <c r="A712" s="3"/>
    </row>
    <row r="713" s="7" customFormat="1" ht="15">
      <c r="A713" s="3"/>
    </row>
    <row r="714" spans="10:40" ht="15"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</row>
    <row r="715" spans="10:40" ht="15"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</row>
    <row r="716" spans="10:40" ht="15"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</row>
    <row r="717" spans="10:40" ht="15"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</row>
    <row r="718" spans="10:40" ht="15"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</row>
    <row r="719" spans="10:40" ht="15"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</row>
    <row r="720" spans="10:40" ht="15"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</row>
    <row r="721" spans="10:40" ht="15"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</row>
    <row r="722" spans="10:40" ht="15"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</row>
    <row r="723" spans="10:40" ht="15"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</row>
    <row r="724" spans="10:40" ht="15"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</row>
    <row r="725" spans="1:40" ht="15">
      <c r="A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</row>
    <row r="726" spans="1:40" ht="15">
      <c r="A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</row>
    <row r="727" spans="1:40" ht="15">
      <c r="A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</row>
    <row r="728" spans="1:40" ht="15">
      <c r="A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</row>
    <row r="729" spans="1:40" ht="15">
      <c r="A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</row>
    <row r="730" spans="1:40" ht="15">
      <c r="A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</row>
    <row r="731" spans="1:40" ht="15">
      <c r="A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</row>
  </sheetData>
  <sheetProtection password="CE28" sheet="1" objects="1" scenarios="1"/>
  <mergeCells count="11">
    <mergeCell ref="B1:E3"/>
    <mergeCell ref="H2:I2"/>
    <mergeCell ref="B209:I211"/>
    <mergeCell ref="B212:C212"/>
    <mergeCell ref="E212:I212"/>
    <mergeCell ref="B183:I183"/>
    <mergeCell ref="B5:I5"/>
    <mergeCell ref="B186:I186"/>
    <mergeCell ref="B196:E196"/>
    <mergeCell ref="B206:I208"/>
    <mergeCell ref="B180:I180"/>
  </mergeCells>
  <hyperlinks>
    <hyperlink ref="B212" r:id="rId1" display="WWW.HOSTPROFI.RU"/>
    <hyperlink ref="E212" r:id="rId2" display="WWW.FOTOBUMAGA.RU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10.57421875" style="3" customWidth="1"/>
    <col min="2" max="2" width="22.7109375" style="0" customWidth="1"/>
    <col min="3" max="3" width="75.7109375" style="0" customWidth="1"/>
    <col min="4" max="4" width="12.7109375" style="0" hidden="1" customWidth="1"/>
    <col min="5" max="5" width="13.57421875" style="0" customWidth="1"/>
    <col min="6" max="6" width="13.28125" style="0" customWidth="1"/>
    <col min="7" max="7" width="13.00390625" style="0" customWidth="1"/>
    <col min="8" max="8" width="14.57421875" style="0" customWidth="1"/>
    <col min="9" max="9" width="12.7109375" style="0" customWidth="1"/>
    <col min="10" max="10" width="11.7109375" style="1" hidden="1" customWidth="1"/>
    <col min="11" max="14" width="9.140625" style="1" customWidth="1"/>
    <col min="15" max="40" width="9.140625" style="7" customWidth="1"/>
  </cols>
  <sheetData>
    <row r="1" spans="1:40" s="1" customFormat="1" ht="29.25" customHeight="1">
      <c r="A1" s="3"/>
      <c r="B1" s="88" t="s">
        <v>0</v>
      </c>
      <c r="C1" s="88"/>
      <c r="D1" s="88"/>
      <c r="E1" s="88"/>
      <c r="F1" s="48"/>
      <c r="G1" s="71" t="s">
        <v>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1" customFormat="1" ht="29.25" customHeight="1">
      <c r="A2" s="3"/>
      <c r="B2" s="88"/>
      <c r="C2" s="88"/>
      <c r="D2" s="88"/>
      <c r="E2" s="88"/>
      <c r="F2" s="48"/>
      <c r="G2" s="2" t="s">
        <v>4</v>
      </c>
      <c r="H2" s="103" t="s">
        <v>270</v>
      </c>
      <c r="I2" s="10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1" customFormat="1" ht="29.25" customHeight="1" thickBot="1">
      <c r="A3" s="3"/>
      <c r="B3" s="89"/>
      <c r="C3" s="89"/>
      <c r="D3" s="89"/>
      <c r="E3" s="89"/>
      <c r="F3" s="49"/>
      <c r="G3" s="2" t="s">
        <v>5</v>
      </c>
      <c r="H3" s="9" t="s">
        <v>252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2:9" ht="45.75" customHeight="1" thickBot="1">
      <c r="B4" s="17" t="s">
        <v>2</v>
      </c>
      <c r="C4" s="18" t="s">
        <v>13</v>
      </c>
      <c r="D4" s="19" t="s">
        <v>163</v>
      </c>
      <c r="E4" s="20" t="s">
        <v>213</v>
      </c>
      <c r="F4" s="20" t="s">
        <v>249</v>
      </c>
      <c r="G4" s="20" t="s">
        <v>250</v>
      </c>
      <c r="H4" s="20" t="s">
        <v>251</v>
      </c>
      <c r="I4" s="21" t="s">
        <v>1</v>
      </c>
    </row>
    <row r="5" spans="2:40" ht="36" customHeight="1">
      <c r="B5" s="107" t="s">
        <v>170</v>
      </c>
      <c r="C5" s="108"/>
      <c r="D5" s="108"/>
      <c r="E5" s="108"/>
      <c r="F5" s="108"/>
      <c r="G5" s="108"/>
      <c r="H5" s="108"/>
      <c r="I5" s="109"/>
      <c r="N5" s="7"/>
      <c r="AN5"/>
    </row>
    <row r="6" spans="2:40" ht="24" customHeight="1">
      <c r="B6" s="104" t="s">
        <v>171</v>
      </c>
      <c r="C6" s="105"/>
      <c r="D6" s="105"/>
      <c r="E6" s="105"/>
      <c r="F6" s="105"/>
      <c r="G6" s="105"/>
      <c r="H6" s="105"/>
      <c r="I6" s="106"/>
      <c r="N6" s="7"/>
      <c r="AN6"/>
    </row>
    <row r="7" spans="2:40" ht="15">
      <c r="B7" s="27"/>
      <c r="C7" s="28" t="s">
        <v>172</v>
      </c>
      <c r="D7" s="23">
        <f>D8/10*1.4</f>
        <v>1.932</v>
      </c>
      <c r="E7" s="24" t="s">
        <v>214</v>
      </c>
      <c r="F7" s="25">
        <f aca="true" t="shared" si="0" ref="F7:F12">D7*$J$11*(100%-$J$12)</f>
        <v>57.49632</v>
      </c>
      <c r="G7" s="25">
        <f aca="true" t="shared" si="1" ref="G7:G12">D7*$J$11*(100%-$J$14)</f>
        <v>52.550399999999996</v>
      </c>
      <c r="H7" s="25">
        <f aca="true" t="shared" si="2" ref="H7:H12">D7*$J$11*(100%-$J$15)</f>
        <v>48.84096</v>
      </c>
      <c r="I7" s="26"/>
      <c r="N7" s="7"/>
      <c r="AN7"/>
    </row>
    <row r="8" spans="2:40" ht="15">
      <c r="B8" s="27"/>
      <c r="C8" s="28" t="s">
        <v>173</v>
      </c>
      <c r="D8" s="23">
        <v>13.8</v>
      </c>
      <c r="E8" s="24" t="s">
        <v>215</v>
      </c>
      <c r="F8" s="25">
        <f t="shared" si="0"/>
        <v>410.688</v>
      </c>
      <c r="G8" s="25">
        <f t="shared" si="1"/>
        <v>375.36</v>
      </c>
      <c r="H8" s="25">
        <f t="shared" si="2"/>
        <v>348.86400000000003</v>
      </c>
      <c r="I8" s="26"/>
      <c r="N8" s="7"/>
      <c r="AN8"/>
    </row>
    <row r="9" spans="2:40" ht="15">
      <c r="B9" s="27"/>
      <c r="C9" s="28" t="s">
        <v>174</v>
      </c>
      <c r="D9" s="23">
        <f>D10/10*1.4</f>
        <v>1.9879999999999998</v>
      </c>
      <c r="E9" s="24" t="s">
        <v>214</v>
      </c>
      <c r="F9" s="25">
        <f t="shared" si="0"/>
        <v>59.16287999999999</v>
      </c>
      <c r="G9" s="25">
        <f t="shared" si="1"/>
        <v>54.07359999999999</v>
      </c>
      <c r="H9" s="25">
        <f t="shared" si="2"/>
        <v>50.25664</v>
      </c>
      <c r="I9" s="26"/>
      <c r="N9" s="7"/>
      <c r="AN9"/>
    </row>
    <row r="10" spans="2:40" ht="15.75" thickBot="1">
      <c r="B10" s="27"/>
      <c r="C10" s="28" t="s">
        <v>175</v>
      </c>
      <c r="D10" s="23">
        <v>14.2</v>
      </c>
      <c r="E10" s="24" t="s">
        <v>215</v>
      </c>
      <c r="F10" s="25">
        <f t="shared" si="0"/>
        <v>422.5919999999999</v>
      </c>
      <c r="G10" s="25">
        <f t="shared" si="1"/>
        <v>386.23999999999995</v>
      </c>
      <c r="H10" s="25">
        <f t="shared" si="2"/>
        <v>358.976</v>
      </c>
      <c r="I10" s="26"/>
      <c r="N10" s="7"/>
      <c r="AN10"/>
    </row>
    <row r="11" spans="2:10" ht="15" customHeight="1" thickBot="1">
      <c r="B11" s="27"/>
      <c r="C11" s="84" t="s">
        <v>176</v>
      </c>
      <c r="D11" s="23">
        <f>D12/10*1.4</f>
        <v>1.68</v>
      </c>
      <c r="E11" s="24" t="s">
        <v>214</v>
      </c>
      <c r="F11" s="25">
        <f t="shared" si="0"/>
        <v>49.99679999999999</v>
      </c>
      <c r="G11" s="25">
        <f t="shared" si="1"/>
        <v>45.696</v>
      </c>
      <c r="H11" s="25">
        <f t="shared" si="2"/>
        <v>42.4704</v>
      </c>
      <c r="I11" s="26"/>
      <c r="J11" s="12">
        <v>32</v>
      </c>
    </row>
    <row r="12" spans="2:10" ht="15">
      <c r="B12" s="27"/>
      <c r="C12" s="28" t="s">
        <v>177</v>
      </c>
      <c r="D12" s="23">
        <v>12</v>
      </c>
      <c r="E12" s="24" t="s">
        <v>215</v>
      </c>
      <c r="F12" s="25">
        <f t="shared" si="0"/>
        <v>357.12</v>
      </c>
      <c r="G12" s="25">
        <f t="shared" si="1"/>
        <v>326.4</v>
      </c>
      <c r="H12" s="25">
        <f t="shared" si="2"/>
        <v>303.36</v>
      </c>
      <c r="I12" s="26"/>
      <c r="J12" s="13">
        <v>0.07</v>
      </c>
    </row>
    <row r="13" spans="2:10" ht="15">
      <c r="B13" s="27"/>
      <c r="C13" s="28" t="s">
        <v>259</v>
      </c>
      <c r="D13" s="23"/>
      <c r="E13" s="115" t="s">
        <v>260</v>
      </c>
      <c r="F13" s="116"/>
      <c r="G13" s="116"/>
      <c r="H13" s="117"/>
      <c r="I13" s="26"/>
      <c r="J13" s="13"/>
    </row>
    <row r="14" spans="2:10" ht="15">
      <c r="B14" s="27"/>
      <c r="C14" s="28" t="s">
        <v>178</v>
      </c>
      <c r="D14" s="23">
        <v>13</v>
      </c>
      <c r="E14" s="24" t="s">
        <v>215</v>
      </c>
      <c r="F14" s="25">
        <f>D14*$J$11*(100%-$J$12)</f>
        <v>386.88</v>
      </c>
      <c r="G14" s="25">
        <f>D14*$J$11*(100%-$J$14)</f>
        <v>353.59999999999997</v>
      </c>
      <c r="H14" s="25">
        <f>D14*$J$11*(100%-$J$15)</f>
        <v>328.64</v>
      </c>
      <c r="I14" s="26"/>
      <c r="J14" s="13">
        <v>0.15</v>
      </c>
    </row>
    <row r="15" spans="2:10" ht="15">
      <c r="B15" s="27"/>
      <c r="C15" s="28"/>
      <c r="D15" s="23"/>
      <c r="E15" s="24"/>
      <c r="F15" s="25"/>
      <c r="G15" s="25"/>
      <c r="H15" s="25"/>
      <c r="I15" s="26"/>
      <c r="J15" s="13">
        <v>0.21</v>
      </c>
    </row>
    <row r="16" spans="2:10" ht="24" customHeight="1" thickBot="1">
      <c r="B16" s="104" t="s">
        <v>179</v>
      </c>
      <c r="C16" s="105"/>
      <c r="D16" s="105"/>
      <c r="E16" s="105"/>
      <c r="F16" s="105"/>
      <c r="G16" s="105"/>
      <c r="H16" s="105"/>
      <c r="I16" s="106"/>
      <c r="J16" s="14"/>
    </row>
    <row r="17" spans="2:10" ht="15.75" thickBot="1">
      <c r="B17" s="27"/>
      <c r="C17" s="28" t="s">
        <v>184</v>
      </c>
      <c r="D17" s="23">
        <v>3</v>
      </c>
      <c r="E17" s="30"/>
      <c r="F17" s="25">
        <f>D17*$J$11*(100%-$J$12)</f>
        <v>89.28</v>
      </c>
      <c r="G17" s="25">
        <f>D17*$J$11*(100%-$J$14)</f>
        <v>81.6</v>
      </c>
      <c r="H17" s="25">
        <f>D17*$J$11*(100%-$J$15)</f>
        <v>75.84</v>
      </c>
      <c r="I17" s="26"/>
      <c r="J17" s="14"/>
    </row>
    <row r="18" spans="2:10" ht="15">
      <c r="B18" s="27"/>
      <c r="C18" s="28"/>
      <c r="D18" s="23"/>
      <c r="E18" s="30"/>
      <c r="F18" s="25"/>
      <c r="G18" s="25"/>
      <c r="H18" s="25"/>
      <c r="I18" s="26"/>
      <c r="J18" s="45"/>
    </row>
    <row r="19" spans="2:10" ht="24" customHeight="1">
      <c r="B19" s="104" t="s">
        <v>181</v>
      </c>
      <c r="C19" s="105"/>
      <c r="D19" s="105"/>
      <c r="E19" s="105"/>
      <c r="F19" s="105"/>
      <c r="G19" s="105"/>
      <c r="H19" s="105"/>
      <c r="I19" s="106"/>
      <c r="J19" s="45"/>
    </row>
    <row r="20" spans="2:10" ht="15">
      <c r="B20" s="27"/>
      <c r="C20" s="28" t="s">
        <v>187</v>
      </c>
      <c r="D20" s="23">
        <v>4</v>
      </c>
      <c r="E20" s="30"/>
      <c r="F20" s="25">
        <f>D20*$J$11*(100%-$J$12)</f>
        <v>119.03999999999999</v>
      </c>
      <c r="G20" s="25">
        <f>D20*$J$11*(100%-$J$14)</f>
        <v>108.8</v>
      </c>
      <c r="H20" s="25">
        <f>D20*$J$11*(100%-$J$15)</f>
        <v>101.12</v>
      </c>
      <c r="I20" s="26"/>
      <c r="J20" s="46"/>
    </row>
    <row r="21" spans="2:10" ht="15">
      <c r="B21" s="27"/>
      <c r="C21" s="28" t="s">
        <v>188</v>
      </c>
      <c r="D21" s="23">
        <v>3.5</v>
      </c>
      <c r="E21" s="30"/>
      <c r="F21" s="25">
        <f>D21*$J$11*(100%-$J$12)</f>
        <v>104.16</v>
      </c>
      <c r="G21" s="25">
        <f>D21*$J$11*(100%-$J$14)</f>
        <v>95.2</v>
      </c>
      <c r="H21" s="25">
        <f>D21*$J$11*(100%-$J$15)</f>
        <v>88.48</v>
      </c>
      <c r="I21" s="26"/>
      <c r="J21" s="3"/>
    </row>
    <row r="22" spans="2:40" ht="15" customHeight="1">
      <c r="B22" s="27"/>
      <c r="C22" s="28"/>
      <c r="D22" s="23"/>
      <c r="E22" s="30"/>
      <c r="F22" s="31"/>
      <c r="G22" s="32"/>
      <c r="H22" s="32"/>
      <c r="I22" s="26"/>
      <c r="N22" s="7"/>
      <c r="AN22"/>
    </row>
    <row r="23" spans="2:40" ht="27" customHeight="1">
      <c r="B23" s="104" t="s">
        <v>180</v>
      </c>
      <c r="C23" s="105"/>
      <c r="D23" s="105"/>
      <c r="E23" s="105"/>
      <c r="F23" s="105"/>
      <c r="G23" s="105"/>
      <c r="H23" s="105"/>
      <c r="I23" s="106"/>
      <c r="N23" s="7"/>
      <c r="AN23"/>
    </row>
    <row r="24" spans="2:40" ht="15">
      <c r="B24" s="27"/>
      <c r="C24" s="28" t="s">
        <v>189</v>
      </c>
      <c r="D24" s="23">
        <v>5.3</v>
      </c>
      <c r="E24" s="30"/>
      <c r="F24" s="25">
        <f aca="true" t="shared" si="3" ref="F24:F34">D24*$J$11*(100%-$J$12)</f>
        <v>157.72799999999998</v>
      </c>
      <c r="G24" s="25">
        <f aca="true" t="shared" si="4" ref="G24:G34">D24*$J$11*(100%-$J$14)</f>
        <v>144.16</v>
      </c>
      <c r="H24" s="25">
        <f aca="true" t="shared" si="5" ref="H24:H34">D24*$J$11*(100%-$J$15)</f>
        <v>133.984</v>
      </c>
      <c r="I24" s="26"/>
      <c r="N24" s="7"/>
      <c r="AN24"/>
    </row>
    <row r="25" spans="2:40" ht="15">
      <c r="B25" s="27"/>
      <c r="C25" s="28" t="s">
        <v>190</v>
      </c>
      <c r="D25" s="23">
        <v>6</v>
      </c>
      <c r="E25" s="30"/>
      <c r="F25" s="25">
        <f t="shared" si="3"/>
        <v>178.56</v>
      </c>
      <c r="G25" s="25">
        <f t="shared" si="4"/>
        <v>163.2</v>
      </c>
      <c r="H25" s="25">
        <f t="shared" si="5"/>
        <v>151.68</v>
      </c>
      <c r="I25" s="26"/>
      <c r="N25" s="7"/>
      <c r="AN25"/>
    </row>
    <row r="26" spans="2:40" ht="15">
      <c r="B26" s="27"/>
      <c r="C26" s="28" t="s">
        <v>191</v>
      </c>
      <c r="D26" s="23">
        <v>6.3</v>
      </c>
      <c r="E26" s="30"/>
      <c r="F26" s="25">
        <f t="shared" si="3"/>
        <v>187.48799999999997</v>
      </c>
      <c r="G26" s="25">
        <f t="shared" si="4"/>
        <v>171.35999999999999</v>
      </c>
      <c r="H26" s="25">
        <f t="shared" si="5"/>
        <v>159.264</v>
      </c>
      <c r="I26" s="26"/>
      <c r="N26" s="7"/>
      <c r="AN26"/>
    </row>
    <row r="27" spans="2:40" ht="15">
      <c r="B27" s="27"/>
      <c r="C27" s="28" t="s">
        <v>192</v>
      </c>
      <c r="D27" s="23">
        <v>7</v>
      </c>
      <c r="E27" s="30"/>
      <c r="F27" s="25">
        <f t="shared" si="3"/>
        <v>208.32</v>
      </c>
      <c r="G27" s="25">
        <f t="shared" si="4"/>
        <v>190.4</v>
      </c>
      <c r="H27" s="25">
        <f t="shared" si="5"/>
        <v>176.96</v>
      </c>
      <c r="I27" s="26"/>
      <c r="N27" s="7"/>
      <c r="AN27"/>
    </row>
    <row r="28" spans="2:40" ht="15">
      <c r="B28" s="27"/>
      <c r="C28" s="28" t="s">
        <v>193</v>
      </c>
      <c r="D28" s="23">
        <v>5.3</v>
      </c>
      <c r="E28" s="30"/>
      <c r="F28" s="25">
        <f t="shared" si="3"/>
        <v>157.72799999999998</v>
      </c>
      <c r="G28" s="25">
        <f t="shared" si="4"/>
        <v>144.16</v>
      </c>
      <c r="H28" s="25">
        <f t="shared" si="5"/>
        <v>133.984</v>
      </c>
      <c r="I28" s="26"/>
      <c r="N28" s="7"/>
      <c r="AN28"/>
    </row>
    <row r="29" spans="2:40" ht="15">
      <c r="B29" s="27"/>
      <c r="C29" s="28" t="s">
        <v>194</v>
      </c>
      <c r="D29" s="23">
        <v>6.6</v>
      </c>
      <c r="E29" s="30"/>
      <c r="F29" s="25">
        <f t="shared" si="3"/>
        <v>196.41599999999997</v>
      </c>
      <c r="G29" s="25">
        <f t="shared" si="4"/>
        <v>179.51999999999998</v>
      </c>
      <c r="H29" s="25">
        <f t="shared" si="5"/>
        <v>166.84799999999998</v>
      </c>
      <c r="I29" s="26"/>
      <c r="N29" s="7"/>
      <c r="AN29"/>
    </row>
    <row r="30" spans="2:40" ht="15" customHeight="1">
      <c r="B30" s="27"/>
      <c r="C30" s="28" t="s">
        <v>195</v>
      </c>
      <c r="D30" s="23">
        <v>6</v>
      </c>
      <c r="E30" s="30"/>
      <c r="F30" s="25">
        <f t="shared" si="3"/>
        <v>178.56</v>
      </c>
      <c r="G30" s="25">
        <f t="shared" si="4"/>
        <v>163.2</v>
      </c>
      <c r="H30" s="25">
        <f t="shared" si="5"/>
        <v>151.68</v>
      </c>
      <c r="I30" s="26"/>
      <c r="N30" s="7"/>
      <c r="AN30"/>
    </row>
    <row r="31" spans="2:40" ht="15" customHeight="1">
      <c r="B31" s="27"/>
      <c r="C31" s="28" t="s">
        <v>196</v>
      </c>
      <c r="D31" s="23">
        <v>4.2</v>
      </c>
      <c r="E31" s="30"/>
      <c r="F31" s="25">
        <f t="shared" si="3"/>
        <v>124.99199999999999</v>
      </c>
      <c r="G31" s="25">
        <f t="shared" si="4"/>
        <v>114.24</v>
      </c>
      <c r="H31" s="25">
        <f t="shared" si="5"/>
        <v>106.17600000000002</v>
      </c>
      <c r="I31" s="26"/>
      <c r="N31" s="7"/>
      <c r="AN31"/>
    </row>
    <row r="32" spans="2:40" ht="15">
      <c r="B32" s="27"/>
      <c r="C32" s="28" t="s">
        <v>197</v>
      </c>
      <c r="D32" s="23">
        <v>11</v>
      </c>
      <c r="E32" s="30"/>
      <c r="F32" s="25">
        <f t="shared" si="3"/>
        <v>327.35999999999996</v>
      </c>
      <c r="G32" s="25">
        <f t="shared" si="4"/>
        <v>299.2</v>
      </c>
      <c r="H32" s="25">
        <f t="shared" si="5"/>
        <v>278.08000000000004</v>
      </c>
      <c r="I32" s="26"/>
      <c r="N32" s="7"/>
      <c r="AN32"/>
    </row>
    <row r="33" spans="2:9" ht="15" customHeight="1">
      <c r="B33" s="27"/>
      <c r="C33" s="28" t="s">
        <v>198</v>
      </c>
      <c r="D33" s="23">
        <v>7.4</v>
      </c>
      <c r="E33" s="30"/>
      <c r="F33" s="25">
        <f t="shared" si="3"/>
        <v>220.224</v>
      </c>
      <c r="G33" s="25">
        <f t="shared" si="4"/>
        <v>201.28</v>
      </c>
      <c r="H33" s="25">
        <f t="shared" si="5"/>
        <v>187.07200000000003</v>
      </c>
      <c r="I33" s="26"/>
    </row>
    <row r="34" spans="2:9" ht="15" customHeight="1">
      <c r="B34" s="27"/>
      <c r="C34" s="28" t="s">
        <v>199</v>
      </c>
      <c r="D34" s="23">
        <v>3.3</v>
      </c>
      <c r="E34" s="33"/>
      <c r="F34" s="25">
        <f t="shared" si="3"/>
        <v>98.20799999999998</v>
      </c>
      <c r="G34" s="25">
        <f t="shared" si="4"/>
        <v>89.75999999999999</v>
      </c>
      <c r="H34" s="25">
        <f t="shared" si="5"/>
        <v>83.42399999999999</v>
      </c>
      <c r="I34" s="34"/>
    </row>
    <row r="35" spans="2:9" ht="15" customHeight="1">
      <c r="B35" s="27"/>
      <c r="C35" s="28" t="s">
        <v>261</v>
      </c>
      <c r="D35" s="23"/>
      <c r="E35" s="112" t="s">
        <v>260</v>
      </c>
      <c r="F35" s="113"/>
      <c r="G35" s="113"/>
      <c r="H35" s="114"/>
      <c r="I35" s="26"/>
    </row>
    <row r="36" spans="2:40" ht="15">
      <c r="B36" s="27"/>
      <c r="C36" s="28" t="s">
        <v>200</v>
      </c>
      <c r="D36" s="23">
        <v>4.6</v>
      </c>
      <c r="E36" s="33"/>
      <c r="F36" s="25">
        <f>D36*$J$11*(100%-$J$12)</f>
        <v>136.896</v>
      </c>
      <c r="G36" s="25">
        <f>D36*$J$11*(100%-$J$14)</f>
        <v>125.11999999999999</v>
      </c>
      <c r="H36" s="25">
        <f>D36*$J$11*(100%-$J$15)</f>
        <v>116.288</v>
      </c>
      <c r="I36" s="26"/>
      <c r="N36" s="7"/>
      <c r="AN36"/>
    </row>
    <row r="37" spans="2:40" ht="15">
      <c r="B37" s="27"/>
      <c r="C37" s="28" t="s">
        <v>262</v>
      </c>
      <c r="D37" s="23"/>
      <c r="E37" s="112" t="s">
        <v>260</v>
      </c>
      <c r="F37" s="113"/>
      <c r="G37" s="113"/>
      <c r="H37" s="114"/>
      <c r="I37" s="26"/>
      <c r="N37" s="7"/>
      <c r="AN37"/>
    </row>
    <row r="38" spans="2:40" ht="15" customHeight="1">
      <c r="B38" s="27"/>
      <c r="C38" s="28" t="s">
        <v>201</v>
      </c>
      <c r="D38" s="23">
        <v>6</v>
      </c>
      <c r="E38" s="33"/>
      <c r="F38" s="25">
        <f>D38*$J$11*(100%-$J$12)</f>
        <v>178.56</v>
      </c>
      <c r="G38" s="25">
        <f>D38*$J$11*(100%-$J$14)</f>
        <v>163.2</v>
      </c>
      <c r="H38" s="25">
        <f>D38*$J$11*(100%-$J$15)</f>
        <v>151.68</v>
      </c>
      <c r="I38" s="26"/>
      <c r="N38" s="7"/>
      <c r="AN38"/>
    </row>
    <row r="39" spans="2:40" ht="15" customHeight="1">
      <c r="B39" s="27"/>
      <c r="C39" s="28" t="s">
        <v>202</v>
      </c>
      <c r="D39" s="23">
        <v>9</v>
      </c>
      <c r="E39" s="33"/>
      <c r="F39" s="25">
        <f>D39*$J$11*(100%-$J$12)</f>
        <v>267.84</v>
      </c>
      <c r="G39" s="25">
        <f>D39*$J$11*(100%-$J$14)</f>
        <v>244.79999999999998</v>
      </c>
      <c r="H39" s="25">
        <f>D39*$J$11*(100%-$J$15)</f>
        <v>227.52</v>
      </c>
      <c r="I39" s="26"/>
      <c r="N39" s="7"/>
      <c r="AN39"/>
    </row>
    <row r="40" spans="2:40" ht="15" customHeight="1">
      <c r="B40" s="27"/>
      <c r="C40" s="28" t="s">
        <v>263</v>
      </c>
      <c r="D40" s="23"/>
      <c r="E40" s="112" t="s">
        <v>260</v>
      </c>
      <c r="F40" s="113"/>
      <c r="G40" s="113"/>
      <c r="H40" s="114"/>
      <c r="I40" s="26"/>
      <c r="N40" s="7"/>
      <c r="AN40"/>
    </row>
    <row r="41" spans="2:40" ht="15" customHeight="1">
      <c r="B41" s="27"/>
      <c r="C41" s="28" t="s">
        <v>264</v>
      </c>
      <c r="D41" s="23"/>
      <c r="E41" s="112" t="s">
        <v>260</v>
      </c>
      <c r="F41" s="113"/>
      <c r="G41" s="113"/>
      <c r="H41" s="114"/>
      <c r="I41" s="26"/>
      <c r="N41" s="7"/>
      <c r="AN41"/>
    </row>
    <row r="42" spans="2:40" ht="15" customHeight="1">
      <c r="B42" s="27"/>
      <c r="C42" s="28" t="s">
        <v>265</v>
      </c>
      <c r="D42" s="23"/>
      <c r="E42" s="112" t="s">
        <v>260</v>
      </c>
      <c r="F42" s="113"/>
      <c r="G42" s="113"/>
      <c r="H42" s="114"/>
      <c r="I42" s="26"/>
      <c r="N42" s="7"/>
      <c r="AN42"/>
    </row>
    <row r="43" spans="2:40" ht="15" customHeight="1">
      <c r="B43" s="27"/>
      <c r="C43" s="28" t="s">
        <v>266</v>
      </c>
      <c r="D43" s="23"/>
      <c r="E43" s="112" t="s">
        <v>260</v>
      </c>
      <c r="F43" s="113"/>
      <c r="G43" s="113"/>
      <c r="H43" s="114"/>
      <c r="I43" s="26"/>
      <c r="N43" s="7"/>
      <c r="AN43"/>
    </row>
    <row r="44" spans="2:40" ht="15" customHeight="1">
      <c r="B44" s="27"/>
      <c r="C44" s="28"/>
      <c r="D44" s="23"/>
      <c r="E44" s="33"/>
      <c r="F44" s="35"/>
      <c r="G44" s="32"/>
      <c r="H44" s="32"/>
      <c r="I44" s="26"/>
      <c r="N44" s="7"/>
      <c r="AN44"/>
    </row>
    <row r="45" spans="2:40" ht="27" customHeight="1">
      <c r="B45" s="104" t="s">
        <v>182</v>
      </c>
      <c r="C45" s="105"/>
      <c r="D45" s="105"/>
      <c r="E45" s="105"/>
      <c r="F45" s="105"/>
      <c r="G45" s="105"/>
      <c r="H45" s="105"/>
      <c r="I45" s="106"/>
      <c r="N45" s="7"/>
      <c r="AN45"/>
    </row>
    <row r="46" spans="2:40" ht="15" customHeight="1">
      <c r="B46" s="27"/>
      <c r="C46" s="28" t="s">
        <v>269</v>
      </c>
      <c r="D46" s="23">
        <v>7.5</v>
      </c>
      <c r="E46" s="112" t="s">
        <v>260</v>
      </c>
      <c r="F46" s="113"/>
      <c r="G46" s="113"/>
      <c r="H46" s="114"/>
      <c r="I46" s="26"/>
      <c r="N46" s="7"/>
      <c r="AN46"/>
    </row>
    <row r="47" spans="2:40" ht="15" customHeight="1">
      <c r="B47" s="27"/>
      <c r="C47" s="28" t="s">
        <v>185</v>
      </c>
      <c r="D47" s="23">
        <v>7.5</v>
      </c>
      <c r="E47" s="30"/>
      <c r="F47" s="25">
        <f>D47*$J$11*(100%-$J$12)</f>
        <v>223.2</v>
      </c>
      <c r="G47" s="25">
        <f>D47*$J$11*(100%-$J$14)</f>
        <v>204</v>
      </c>
      <c r="H47" s="25">
        <f>D47*$J$11*(100%-$J$15)</f>
        <v>189.60000000000002</v>
      </c>
      <c r="I47" s="26"/>
      <c r="N47" s="7"/>
      <c r="AN47"/>
    </row>
    <row r="48" spans="2:9" ht="15" customHeight="1">
      <c r="B48" s="27"/>
      <c r="C48" s="28" t="s">
        <v>186</v>
      </c>
      <c r="D48" s="23">
        <v>9</v>
      </c>
      <c r="E48" s="30"/>
      <c r="F48" s="25">
        <f>D48*$J$11*(100%-$J$12)</f>
        <v>267.84</v>
      </c>
      <c r="G48" s="25">
        <f>D48*$J$11*(100%-$J$14)</f>
        <v>244.79999999999998</v>
      </c>
      <c r="H48" s="25">
        <f>D48*$J$11*(100%-$J$15)</f>
        <v>227.52</v>
      </c>
      <c r="I48" s="26"/>
    </row>
    <row r="49" spans="2:9" ht="15" customHeight="1">
      <c r="B49" s="22"/>
      <c r="C49" s="28" t="s">
        <v>268</v>
      </c>
      <c r="D49" s="23"/>
      <c r="E49" s="112" t="s">
        <v>260</v>
      </c>
      <c r="F49" s="113"/>
      <c r="G49" s="113"/>
      <c r="H49" s="114"/>
      <c r="I49" s="26"/>
    </row>
    <row r="50" spans="2:9" ht="15" customHeight="1">
      <c r="B50" s="22"/>
      <c r="C50" s="28" t="s">
        <v>165</v>
      </c>
      <c r="D50" s="23">
        <v>13.3</v>
      </c>
      <c r="E50" s="24" t="s">
        <v>218</v>
      </c>
      <c r="F50" s="25">
        <f>D50*$J$11*(100%-$J$12)</f>
        <v>395.808</v>
      </c>
      <c r="G50" s="25">
        <f>D50*$J$11*(100%-$J$14)</f>
        <v>361.76</v>
      </c>
      <c r="H50" s="25">
        <f>D50*$J$11*(100%-$J$15)</f>
        <v>336.22400000000005</v>
      </c>
      <c r="I50" s="26"/>
    </row>
    <row r="51" spans="2:9" ht="15" customHeight="1">
      <c r="B51" s="27"/>
      <c r="C51" s="28" t="s">
        <v>166</v>
      </c>
      <c r="D51" s="23">
        <v>6</v>
      </c>
      <c r="E51" s="24" t="s">
        <v>217</v>
      </c>
      <c r="F51" s="25">
        <f>D51*$J$11*(100%-$J$12)</f>
        <v>178.56</v>
      </c>
      <c r="G51" s="25">
        <f>D51*$J$11*(100%-$J$14)</f>
        <v>163.2</v>
      </c>
      <c r="H51" s="25">
        <f>D51*$J$11*(100%-$J$15)</f>
        <v>151.68</v>
      </c>
      <c r="I51" s="26"/>
    </row>
    <row r="52" spans="2:9" ht="15" customHeight="1">
      <c r="B52" s="27"/>
      <c r="C52" s="28" t="s">
        <v>267</v>
      </c>
      <c r="D52" s="29"/>
      <c r="E52" s="112" t="s">
        <v>260</v>
      </c>
      <c r="F52" s="113"/>
      <c r="G52" s="113"/>
      <c r="H52" s="114"/>
      <c r="I52" s="26"/>
    </row>
    <row r="53" spans="2:9" ht="27" customHeight="1">
      <c r="B53" s="104" t="s">
        <v>183</v>
      </c>
      <c r="C53" s="105"/>
      <c r="D53" s="105"/>
      <c r="E53" s="105"/>
      <c r="F53" s="105"/>
      <c r="G53" s="105"/>
      <c r="H53" s="105"/>
      <c r="I53" s="106"/>
    </row>
    <row r="54" spans="2:9" ht="15" customHeight="1">
      <c r="B54" s="27"/>
      <c r="C54" s="28" t="s">
        <v>203</v>
      </c>
      <c r="D54" s="23">
        <v>27</v>
      </c>
      <c r="E54" s="30"/>
      <c r="F54" s="36">
        <f aca="true" t="shared" si="6" ref="F54:F63">D54*$J$11*(100%-$J$12)</f>
        <v>803.52</v>
      </c>
      <c r="G54" s="32">
        <f aca="true" t="shared" si="7" ref="G54:G63">D54*$J$11*(100%-$J$14)</f>
        <v>734.4</v>
      </c>
      <c r="H54" s="32">
        <f aca="true" t="shared" si="8" ref="H54:H63">D54*$J$11*(100%-$J$15)</f>
        <v>682.5600000000001</v>
      </c>
      <c r="I54" s="26"/>
    </row>
    <row r="55" spans="2:9" ht="15" customHeight="1">
      <c r="B55" s="27"/>
      <c r="C55" s="28" t="s">
        <v>204</v>
      </c>
      <c r="D55" s="23">
        <v>29.5</v>
      </c>
      <c r="E55" s="30"/>
      <c r="F55" s="36">
        <f t="shared" si="6"/>
        <v>877.92</v>
      </c>
      <c r="G55" s="32">
        <f t="shared" si="7"/>
        <v>802.4</v>
      </c>
      <c r="H55" s="32">
        <f t="shared" si="8"/>
        <v>745.76</v>
      </c>
      <c r="I55" s="26"/>
    </row>
    <row r="56" spans="2:9" ht="15" customHeight="1">
      <c r="B56" s="27"/>
      <c r="C56" s="28" t="s">
        <v>205</v>
      </c>
      <c r="D56" s="23">
        <v>35</v>
      </c>
      <c r="E56" s="30"/>
      <c r="F56" s="36">
        <f t="shared" si="6"/>
        <v>1041.6</v>
      </c>
      <c r="G56" s="32">
        <f t="shared" si="7"/>
        <v>952</v>
      </c>
      <c r="H56" s="32">
        <f t="shared" si="8"/>
        <v>884.8000000000001</v>
      </c>
      <c r="I56" s="26"/>
    </row>
    <row r="57" spans="2:9" ht="15" customHeight="1">
      <c r="B57" s="27"/>
      <c r="C57" s="28" t="s">
        <v>206</v>
      </c>
      <c r="D57" s="23">
        <v>20</v>
      </c>
      <c r="E57" s="30"/>
      <c r="F57" s="36">
        <f t="shared" si="6"/>
        <v>595.1999999999999</v>
      </c>
      <c r="G57" s="32">
        <f t="shared" si="7"/>
        <v>544</v>
      </c>
      <c r="H57" s="32">
        <f t="shared" si="8"/>
        <v>505.6</v>
      </c>
      <c r="I57" s="26"/>
    </row>
    <row r="58" spans="2:9" ht="15">
      <c r="B58" s="27"/>
      <c r="C58" s="28" t="s">
        <v>207</v>
      </c>
      <c r="D58" s="23">
        <v>24.5</v>
      </c>
      <c r="E58" s="30"/>
      <c r="F58" s="36">
        <f t="shared" si="6"/>
        <v>729.12</v>
      </c>
      <c r="G58" s="32">
        <f t="shared" si="7"/>
        <v>666.4</v>
      </c>
      <c r="H58" s="32">
        <f t="shared" si="8"/>
        <v>619.36</v>
      </c>
      <c r="I58" s="26"/>
    </row>
    <row r="59" spans="2:9" ht="15">
      <c r="B59" s="27"/>
      <c r="C59" s="28" t="s">
        <v>208</v>
      </c>
      <c r="D59" s="23">
        <v>26</v>
      </c>
      <c r="E59" s="30"/>
      <c r="F59" s="36">
        <f t="shared" si="6"/>
        <v>773.76</v>
      </c>
      <c r="G59" s="32">
        <f t="shared" si="7"/>
        <v>707.1999999999999</v>
      </c>
      <c r="H59" s="32">
        <f t="shared" si="8"/>
        <v>657.28</v>
      </c>
      <c r="I59" s="26"/>
    </row>
    <row r="60" spans="2:9" ht="15">
      <c r="B60" s="27"/>
      <c r="C60" s="28" t="s">
        <v>209</v>
      </c>
      <c r="D60" s="23">
        <v>35.5</v>
      </c>
      <c r="E60" s="30"/>
      <c r="F60" s="36">
        <f t="shared" si="6"/>
        <v>1056.48</v>
      </c>
      <c r="G60" s="32">
        <f t="shared" si="7"/>
        <v>965.6</v>
      </c>
      <c r="H60" s="32">
        <f t="shared" si="8"/>
        <v>897.44</v>
      </c>
      <c r="I60" s="26"/>
    </row>
    <row r="61" spans="2:9" ht="15">
      <c r="B61" s="27"/>
      <c r="C61" s="28" t="s">
        <v>210</v>
      </c>
      <c r="D61" s="23">
        <v>146</v>
      </c>
      <c r="E61" s="30"/>
      <c r="F61" s="36">
        <f t="shared" si="6"/>
        <v>4344.96</v>
      </c>
      <c r="G61" s="32">
        <f t="shared" si="7"/>
        <v>3971.2</v>
      </c>
      <c r="H61" s="32">
        <f t="shared" si="8"/>
        <v>3690.88</v>
      </c>
      <c r="I61" s="26"/>
    </row>
    <row r="62" spans="2:9" ht="15">
      <c r="B62" s="27"/>
      <c r="C62" s="28" t="s">
        <v>211</v>
      </c>
      <c r="D62" s="23">
        <v>29</v>
      </c>
      <c r="E62" s="30"/>
      <c r="F62" s="36">
        <f t="shared" si="6"/>
        <v>863.04</v>
      </c>
      <c r="G62" s="32">
        <f t="shared" si="7"/>
        <v>788.8</v>
      </c>
      <c r="H62" s="32">
        <f t="shared" si="8"/>
        <v>733.12</v>
      </c>
      <c r="I62" s="26"/>
    </row>
    <row r="63" spans="2:40" ht="15">
      <c r="B63" s="27"/>
      <c r="C63" s="28" t="s">
        <v>212</v>
      </c>
      <c r="D63" s="23">
        <v>43</v>
      </c>
      <c r="E63" s="30"/>
      <c r="F63" s="36">
        <f t="shared" si="6"/>
        <v>1279.6799999999998</v>
      </c>
      <c r="G63" s="32">
        <f t="shared" si="7"/>
        <v>1169.6</v>
      </c>
      <c r="H63" s="32">
        <f t="shared" si="8"/>
        <v>1087.04</v>
      </c>
      <c r="I63" s="26"/>
      <c r="N63" s="7"/>
      <c r="AN63"/>
    </row>
    <row r="64" spans="2:40" ht="15.75" thickBot="1">
      <c r="B64" s="37"/>
      <c r="C64" s="38"/>
      <c r="D64" s="39"/>
      <c r="E64" s="40"/>
      <c r="F64" s="41"/>
      <c r="G64" s="42"/>
      <c r="H64" s="42"/>
      <c r="I64" s="43"/>
      <c r="N64" s="7"/>
      <c r="AN64"/>
    </row>
    <row r="65" spans="2:14" ht="8.25" customHeight="1" thickBot="1">
      <c r="B65" s="7"/>
      <c r="C65" s="7"/>
      <c r="D65" s="7"/>
      <c r="E65" s="7"/>
      <c r="F65" s="7"/>
      <c r="G65" s="7"/>
      <c r="H65" s="7"/>
      <c r="I65" s="7"/>
      <c r="K65" s="7"/>
      <c r="L65" s="7"/>
      <c r="M65" s="7"/>
      <c r="N65" s="7"/>
    </row>
    <row r="66" spans="2:40" ht="36" customHeight="1">
      <c r="B66" s="107" t="s">
        <v>164</v>
      </c>
      <c r="C66" s="108"/>
      <c r="D66" s="108"/>
      <c r="E66" s="108"/>
      <c r="F66" s="108"/>
      <c r="G66" s="108"/>
      <c r="H66" s="108"/>
      <c r="I66" s="109"/>
      <c r="N66" s="7"/>
      <c r="AN66"/>
    </row>
    <row r="67" spans="2:40" ht="24" customHeight="1">
      <c r="B67" s="104" t="s">
        <v>240</v>
      </c>
      <c r="C67" s="105"/>
      <c r="D67" s="105"/>
      <c r="E67" s="105"/>
      <c r="F67" s="105"/>
      <c r="G67" s="105"/>
      <c r="H67" s="105"/>
      <c r="I67" s="106"/>
      <c r="N67" s="7"/>
      <c r="AN67"/>
    </row>
    <row r="68" spans="2:40" ht="15">
      <c r="B68" s="22"/>
      <c r="C68" s="44" t="s">
        <v>221</v>
      </c>
      <c r="D68" s="23">
        <f>D69/5*1.1</f>
        <v>2.75</v>
      </c>
      <c r="E68" s="24" t="s">
        <v>247</v>
      </c>
      <c r="F68" s="25">
        <f>D68*$J$11*(100%-$J$12)</f>
        <v>81.83999999999999</v>
      </c>
      <c r="G68" s="25">
        <f>D68*$J$11*(100%-$J$14)</f>
        <v>74.8</v>
      </c>
      <c r="H68" s="25">
        <f>D68*$J$11*(100%-$J$15)</f>
        <v>69.52000000000001</v>
      </c>
      <c r="I68" s="26"/>
      <c r="N68" s="7"/>
      <c r="AN68"/>
    </row>
    <row r="69" spans="2:40" ht="15">
      <c r="B69" s="27"/>
      <c r="C69" s="44" t="s">
        <v>222</v>
      </c>
      <c r="D69" s="23">
        <v>12.5</v>
      </c>
      <c r="E69" s="24" t="s">
        <v>248</v>
      </c>
      <c r="F69" s="25">
        <f>D69*$J$11*(100%-$J$12)</f>
        <v>372</v>
      </c>
      <c r="G69" s="25">
        <f>D69*$J$11*(100%-$J$14)</f>
        <v>340</v>
      </c>
      <c r="H69" s="25">
        <f>D69*$J$11*(100%-$J$15)</f>
        <v>316</v>
      </c>
      <c r="I69" s="26"/>
      <c r="N69" s="7"/>
      <c r="AN69"/>
    </row>
    <row r="70" spans="2:40" ht="15">
      <c r="B70" s="27"/>
      <c r="C70" s="44" t="s">
        <v>223</v>
      </c>
      <c r="D70" s="23">
        <f>D71/5*1.1</f>
        <v>2.8600000000000003</v>
      </c>
      <c r="E70" s="24" t="s">
        <v>247</v>
      </c>
      <c r="F70" s="25">
        <f>D70*$J$11*(100%-$J$12)</f>
        <v>85.1136</v>
      </c>
      <c r="G70" s="25">
        <f>D70*$J$11*(100%-$J$14)</f>
        <v>77.792</v>
      </c>
      <c r="H70" s="25">
        <f>D70*$J$11*(100%-$J$15)</f>
        <v>72.30080000000001</v>
      </c>
      <c r="I70" s="26"/>
      <c r="N70" s="7"/>
      <c r="AN70"/>
    </row>
    <row r="71" spans="2:9" ht="15">
      <c r="B71" s="27"/>
      <c r="C71" s="44" t="s">
        <v>224</v>
      </c>
      <c r="D71" s="23">
        <v>13</v>
      </c>
      <c r="E71" s="24" t="s">
        <v>248</v>
      </c>
      <c r="F71" s="25">
        <f>D71*$J$11*(100%-$J$12)</f>
        <v>386.88</v>
      </c>
      <c r="G71" s="25">
        <f>D71*$J$11*(100%-$J$14)</f>
        <v>353.59999999999997</v>
      </c>
      <c r="H71" s="25">
        <f>D71*$J$11*(100%-$J$15)</f>
        <v>328.64</v>
      </c>
      <c r="I71" s="26"/>
    </row>
    <row r="72" spans="2:9" ht="15">
      <c r="B72" s="27"/>
      <c r="C72" s="28"/>
      <c r="D72" s="29"/>
      <c r="E72" s="30"/>
      <c r="F72" s="25"/>
      <c r="G72" s="25"/>
      <c r="H72" s="25"/>
      <c r="I72" s="26"/>
    </row>
    <row r="73" spans="2:9" ht="27" customHeight="1">
      <c r="B73" s="104" t="s">
        <v>167</v>
      </c>
      <c r="C73" s="105"/>
      <c r="D73" s="105"/>
      <c r="E73" s="105"/>
      <c r="F73" s="105"/>
      <c r="G73" s="105"/>
      <c r="H73" s="105"/>
      <c r="I73" s="106"/>
    </row>
    <row r="74" spans="2:9" ht="15">
      <c r="B74" s="27"/>
      <c r="C74" s="44" t="s">
        <v>258</v>
      </c>
      <c r="D74" s="23">
        <v>8</v>
      </c>
      <c r="E74" s="24" t="s">
        <v>216</v>
      </c>
      <c r="F74" s="25">
        <f aca="true" t="shared" si="9" ref="F74:F79">D74*$J$11*(100%-$J$12)</f>
        <v>238.07999999999998</v>
      </c>
      <c r="G74" s="25">
        <f aca="true" t="shared" si="10" ref="G74:G79">D74*$J$11*(100%-$J$14)</f>
        <v>217.6</v>
      </c>
      <c r="H74" s="25">
        <f aca="true" t="shared" si="11" ref="H74:H79">D74*$J$11*(100%-$J$15)</f>
        <v>202.24</v>
      </c>
      <c r="I74" s="26"/>
    </row>
    <row r="75" spans="2:9" ht="15">
      <c r="B75" s="27"/>
      <c r="C75" s="44" t="s">
        <v>241</v>
      </c>
      <c r="D75" s="23">
        <v>10.4</v>
      </c>
      <c r="E75" s="24"/>
      <c r="F75" s="25">
        <f t="shared" si="9"/>
        <v>309.50399999999996</v>
      </c>
      <c r="G75" s="25">
        <f t="shared" si="10"/>
        <v>282.88</v>
      </c>
      <c r="H75" s="25">
        <f t="shared" si="11"/>
        <v>262.91200000000003</v>
      </c>
      <c r="I75" s="26"/>
    </row>
    <row r="76" spans="2:9" ht="15">
      <c r="B76" s="27"/>
      <c r="C76" s="44" t="s">
        <v>168</v>
      </c>
      <c r="D76" s="23">
        <v>11.1</v>
      </c>
      <c r="E76" s="24" t="s">
        <v>215</v>
      </c>
      <c r="F76" s="25">
        <f t="shared" si="9"/>
        <v>330.33599999999996</v>
      </c>
      <c r="G76" s="25">
        <f t="shared" si="10"/>
        <v>301.91999999999996</v>
      </c>
      <c r="H76" s="25">
        <f t="shared" si="11"/>
        <v>280.608</v>
      </c>
      <c r="I76" s="26"/>
    </row>
    <row r="77" spans="2:9" ht="15">
      <c r="B77" s="27"/>
      <c r="C77" s="44" t="s">
        <v>169</v>
      </c>
      <c r="D77" s="23">
        <v>11.6</v>
      </c>
      <c r="E77" s="24" t="s">
        <v>215</v>
      </c>
      <c r="F77" s="25">
        <f t="shared" si="9"/>
        <v>345.21599999999995</v>
      </c>
      <c r="G77" s="25">
        <f t="shared" si="10"/>
        <v>315.52</v>
      </c>
      <c r="H77" s="25">
        <f t="shared" si="11"/>
        <v>293.248</v>
      </c>
      <c r="I77" s="26"/>
    </row>
    <row r="78" spans="2:9" ht="15">
      <c r="B78" s="27"/>
      <c r="C78" s="44" t="s">
        <v>242</v>
      </c>
      <c r="D78" s="23">
        <v>5.5</v>
      </c>
      <c r="E78" s="24"/>
      <c r="F78" s="25">
        <f t="shared" si="9"/>
        <v>163.67999999999998</v>
      </c>
      <c r="G78" s="25">
        <f t="shared" si="10"/>
        <v>149.6</v>
      </c>
      <c r="H78" s="25">
        <f t="shared" si="11"/>
        <v>139.04000000000002</v>
      </c>
      <c r="I78" s="26"/>
    </row>
    <row r="79" spans="2:14" ht="15">
      <c r="B79" s="27"/>
      <c r="C79" s="44" t="s">
        <v>243</v>
      </c>
      <c r="D79" s="23">
        <v>9</v>
      </c>
      <c r="E79" s="24"/>
      <c r="F79" s="25">
        <f t="shared" si="9"/>
        <v>267.84</v>
      </c>
      <c r="G79" s="25">
        <f t="shared" si="10"/>
        <v>244.79999999999998</v>
      </c>
      <c r="H79" s="25">
        <f t="shared" si="11"/>
        <v>227.52</v>
      </c>
      <c r="I79" s="26"/>
      <c r="K79" s="7"/>
      <c r="L79" s="7"/>
      <c r="M79" s="7"/>
      <c r="N79" s="7"/>
    </row>
    <row r="80" spans="2:14" ht="15">
      <c r="B80" s="27"/>
      <c r="C80" s="44" t="s">
        <v>244</v>
      </c>
      <c r="D80" s="23"/>
      <c r="E80" s="115" t="s">
        <v>260</v>
      </c>
      <c r="F80" s="116"/>
      <c r="G80" s="116"/>
      <c r="H80" s="117"/>
      <c r="I80" s="26"/>
      <c r="K80" s="7"/>
      <c r="L80" s="7"/>
      <c r="M80" s="7"/>
      <c r="N80" s="7"/>
    </row>
    <row r="81" spans="2:14" ht="15">
      <c r="B81" s="27"/>
      <c r="C81" s="28" t="s">
        <v>245</v>
      </c>
      <c r="D81" s="23">
        <v>10.5</v>
      </c>
      <c r="E81" s="24"/>
      <c r="F81" s="25">
        <f>D81*$J$11*(100%-$J$12)</f>
        <v>312.47999999999996</v>
      </c>
      <c r="G81" s="25">
        <f>D81*$J$11*(100%-$J$14)</f>
        <v>285.59999999999997</v>
      </c>
      <c r="H81" s="25">
        <f>D81*$J$11*(100%-$J$15)</f>
        <v>265.44</v>
      </c>
      <c r="I81" s="26"/>
      <c r="K81" s="7"/>
      <c r="L81" s="7"/>
      <c r="M81" s="7"/>
      <c r="N81" s="7"/>
    </row>
    <row r="82" spans="2:14" ht="15.75" thickBot="1">
      <c r="B82" s="37"/>
      <c r="C82" s="38" t="s">
        <v>246</v>
      </c>
      <c r="D82" s="85">
        <v>5</v>
      </c>
      <c r="E82" s="40"/>
      <c r="F82" s="86">
        <f>D82*$J$11*(100%-$J$12)</f>
        <v>148.79999999999998</v>
      </c>
      <c r="G82" s="86">
        <f>D82*$J$11*(100%-$J$14)</f>
        <v>136</v>
      </c>
      <c r="H82" s="86">
        <f>D82*$J$11*(100%-$J$15)</f>
        <v>126.4</v>
      </c>
      <c r="I82" s="43"/>
      <c r="K82" s="7"/>
      <c r="L82" s="7"/>
      <c r="M82" s="7"/>
      <c r="N82" s="7"/>
    </row>
    <row r="83" spans="2:14" ht="24" customHeight="1" thickBot="1">
      <c r="B83" s="7"/>
      <c r="C83" s="7"/>
      <c r="D83" s="7"/>
      <c r="E83" s="7"/>
      <c r="F83" s="87">
        <f>SUMPRODUCT(F5:F82,I5:I82)</f>
        <v>0</v>
      </c>
      <c r="G83" s="87">
        <f>SUMPRODUCT(G5:G82,I5:I82)</f>
        <v>0</v>
      </c>
      <c r="H83" s="87">
        <f>SUMPRODUCT(H5:H82,I5:I82)</f>
        <v>0</v>
      </c>
      <c r="I83" s="7"/>
      <c r="K83" s="7"/>
      <c r="L83" s="7"/>
      <c r="M83" s="7"/>
      <c r="N83" s="7"/>
    </row>
    <row r="84" spans="2:14" ht="15">
      <c r="B84" s="7"/>
      <c r="C84" s="7"/>
      <c r="D84" s="7"/>
      <c r="E84" s="7"/>
      <c r="F84" s="7"/>
      <c r="G84" s="7"/>
      <c r="H84" s="7"/>
      <c r="I84" s="7"/>
      <c r="K84" s="7"/>
      <c r="L84" s="7"/>
      <c r="M84" s="7"/>
      <c r="N84" s="7"/>
    </row>
    <row r="85" spans="2:14" ht="15">
      <c r="B85" s="7"/>
      <c r="C85" s="7"/>
      <c r="D85" s="7"/>
      <c r="E85" s="7"/>
      <c r="F85" s="7"/>
      <c r="G85" s="7"/>
      <c r="H85" s="7"/>
      <c r="I85" s="7"/>
      <c r="K85" s="7"/>
      <c r="L85" s="7"/>
      <c r="M85" s="7"/>
      <c r="N85" s="7"/>
    </row>
    <row r="86" spans="2:14" ht="104.25">
      <c r="B86" s="88" t="s">
        <v>219</v>
      </c>
      <c r="C86" s="88"/>
      <c r="D86" s="88"/>
      <c r="E86" s="88"/>
      <c r="F86" s="88"/>
      <c r="G86" s="88"/>
      <c r="H86" s="88"/>
      <c r="I86" s="88"/>
      <c r="K86" s="7"/>
      <c r="L86" s="7"/>
      <c r="M86" s="7"/>
      <c r="N86" s="7"/>
    </row>
    <row r="87" spans="2:14" ht="15">
      <c r="B87" s="91" t="s">
        <v>220</v>
      </c>
      <c r="C87" s="91"/>
      <c r="D87" s="91"/>
      <c r="E87" s="91"/>
      <c r="F87" s="91"/>
      <c r="G87" s="91"/>
      <c r="H87" s="91"/>
      <c r="I87" s="91"/>
      <c r="K87" s="7"/>
      <c r="L87" s="7"/>
      <c r="M87" s="7"/>
      <c r="N87" s="7"/>
    </row>
    <row r="88" spans="2:14" ht="15">
      <c r="B88" s="91"/>
      <c r="C88" s="91"/>
      <c r="D88" s="91"/>
      <c r="E88" s="91"/>
      <c r="F88" s="91"/>
      <c r="G88" s="91"/>
      <c r="H88" s="91"/>
      <c r="I88" s="91"/>
      <c r="K88" s="7"/>
      <c r="L88" s="7"/>
      <c r="M88" s="7"/>
      <c r="N88" s="7"/>
    </row>
    <row r="89" spans="2:14" ht="15">
      <c r="B89" s="91"/>
      <c r="C89" s="91"/>
      <c r="D89" s="91"/>
      <c r="E89" s="91"/>
      <c r="F89" s="91"/>
      <c r="G89" s="91"/>
      <c r="H89" s="91"/>
      <c r="I89" s="91"/>
      <c r="K89" s="7"/>
      <c r="L89" s="7"/>
      <c r="M89" s="7"/>
      <c r="N89" s="7"/>
    </row>
    <row r="90" spans="2:14" ht="15">
      <c r="B90" s="7"/>
      <c r="C90" s="7"/>
      <c r="D90" s="7"/>
      <c r="E90" s="7"/>
      <c r="F90" s="7"/>
      <c r="G90" s="7"/>
      <c r="H90" s="7"/>
      <c r="I90" s="7"/>
      <c r="K90" s="7"/>
      <c r="L90" s="7"/>
      <c r="M90" s="7"/>
      <c r="N90" s="7"/>
    </row>
    <row r="91" spans="2:14" ht="46.5">
      <c r="B91" s="92" t="s">
        <v>225</v>
      </c>
      <c r="C91" s="92"/>
      <c r="D91" s="11"/>
      <c r="E91" s="110" t="s">
        <v>226</v>
      </c>
      <c r="F91" s="111"/>
      <c r="G91" s="111"/>
      <c r="H91" s="111"/>
      <c r="I91" s="111"/>
      <c r="K91" s="7"/>
      <c r="L91" s="7"/>
      <c r="M91" s="7"/>
      <c r="N91" s="7"/>
    </row>
    <row r="92" spans="2:14" ht="15">
      <c r="B92" s="7"/>
      <c r="C92" s="7"/>
      <c r="D92" s="7"/>
      <c r="E92" s="7"/>
      <c r="F92" s="7"/>
      <c r="G92" s="7"/>
      <c r="H92" s="7"/>
      <c r="I92" s="7"/>
      <c r="K92" s="7"/>
      <c r="L92" s="7"/>
      <c r="M92" s="7"/>
      <c r="N92" s="7"/>
    </row>
    <row r="93" spans="2:14" ht="15">
      <c r="B93" s="7"/>
      <c r="C93" s="7"/>
      <c r="D93" s="7"/>
      <c r="E93" s="7"/>
      <c r="F93" s="7"/>
      <c r="G93" s="7"/>
      <c r="H93" s="7"/>
      <c r="I93" s="7"/>
      <c r="K93" s="7"/>
      <c r="L93" s="7"/>
      <c r="M93" s="7"/>
      <c r="N93" s="7"/>
    </row>
    <row r="94" spans="2:14" ht="15">
      <c r="B94" s="7"/>
      <c r="C94" s="7"/>
      <c r="D94" s="7"/>
      <c r="E94" s="7"/>
      <c r="F94" s="7"/>
      <c r="G94" s="7"/>
      <c r="H94" s="7"/>
      <c r="I94" s="7"/>
      <c r="K94" s="7"/>
      <c r="L94" s="7"/>
      <c r="M94" s="7"/>
      <c r="N94" s="7"/>
    </row>
    <row r="95" spans="2:14" ht="15">
      <c r="B95" s="7"/>
      <c r="C95" s="7"/>
      <c r="D95" s="7"/>
      <c r="E95" s="7"/>
      <c r="F95" s="7"/>
      <c r="G95" s="7"/>
      <c r="H95" s="7"/>
      <c r="I95" s="7"/>
      <c r="K95" s="7"/>
      <c r="L95" s="7"/>
      <c r="M95" s="7"/>
      <c r="N95" s="7"/>
    </row>
    <row r="96" spans="2:14" ht="15">
      <c r="B96" s="7"/>
      <c r="C96" s="7"/>
      <c r="D96" s="7"/>
      <c r="E96" s="7"/>
      <c r="F96" s="7"/>
      <c r="G96" s="7"/>
      <c r="H96" s="7"/>
      <c r="I96" s="7"/>
      <c r="K96" s="7"/>
      <c r="L96" s="7"/>
      <c r="M96" s="7"/>
      <c r="N96" s="7"/>
    </row>
    <row r="97" spans="2:14" ht="15">
      <c r="B97" s="7"/>
      <c r="C97" s="7"/>
      <c r="D97" s="7"/>
      <c r="E97" s="7"/>
      <c r="F97" s="7"/>
      <c r="G97" s="7"/>
      <c r="H97" s="7"/>
      <c r="I97" s="7"/>
      <c r="K97" s="7"/>
      <c r="L97" s="7"/>
      <c r="M97" s="7"/>
      <c r="N97" s="7"/>
    </row>
    <row r="98" spans="2:14" ht="15">
      <c r="B98" s="7"/>
      <c r="C98" s="7"/>
      <c r="D98" s="7"/>
      <c r="E98" s="7"/>
      <c r="F98" s="7"/>
      <c r="G98" s="7"/>
      <c r="H98" s="7"/>
      <c r="I98" s="7"/>
      <c r="K98" s="7"/>
      <c r="L98" s="7"/>
      <c r="M98" s="7"/>
      <c r="N98" s="7"/>
    </row>
    <row r="99" spans="2:14" ht="15">
      <c r="B99" s="7"/>
      <c r="C99" s="7"/>
      <c r="D99" s="7"/>
      <c r="E99" s="7"/>
      <c r="F99" s="7"/>
      <c r="G99" s="7"/>
      <c r="H99" s="7"/>
      <c r="I99" s="7"/>
      <c r="J99"/>
      <c r="K99" s="7"/>
      <c r="L99" s="7"/>
      <c r="M99" s="7"/>
      <c r="N99" s="7"/>
    </row>
    <row r="100" s="7" customFormat="1" ht="15">
      <c r="A100" s="3"/>
    </row>
    <row r="101" s="7" customFormat="1" ht="13.5" customHeight="1">
      <c r="A101" s="3"/>
    </row>
    <row r="102" s="7" customFormat="1" ht="63.75" customHeight="1">
      <c r="A102" s="3"/>
    </row>
    <row r="103" s="7" customFormat="1" ht="15">
      <c r="A103" s="3"/>
    </row>
    <row r="104" s="7" customFormat="1" ht="15" customHeight="1">
      <c r="A104" s="3"/>
    </row>
    <row r="105" s="7" customFormat="1" ht="21" customHeight="1">
      <c r="A105" s="3"/>
    </row>
    <row r="106" s="7" customFormat="1" ht="15">
      <c r="A106" s="3"/>
    </row>
    <row r="107" s="7" customFormat="1" ht="41.25" customHeight="1">
      <c r="A107" s="3"/>
    </row>
    <row r="108" s="7" customFormat="1" ht="15">
      <c r="A108" s="3"/>
    </row>
    <row r="109" s="7" customFormat="1" ht="15">
      <c r="A109" s="3"/>
    </row>
    <row r="110" s="7" customFormat="1" ht="9" customHeight="1">
      <c r="A110" s="3"/>
    </row>
    <row r="111" s="7" customFormat="1" ht="32.25" customHeight="1">
      <c r="A111" s="3"/>
    </row>
    <row r="112" s="7" customFormat="1" ht="15">
      <c r="A112" s="3"/>
    </row>
    <row r="113" s="7" customFormat="1" ht="15">
      <c r="A113" s="3"/>
    </row>
    <row r="114" s="7" customFormat="1" ht="15">
      <c r="A114" s="3"/>
    </row>
    <row r="115" s="7" customFormat="1" ht="15">
      <c r="A115" s="3"/>
    </row>
    <row r="116" s="7" customFormat="1" ht="15">
      <c r="A116" s="3"/>
    </row>
    <row r="117" s="7" customFormat="1" ht="23.25" customHeight="1">
      <c r="A117" s="3"/>
    </row>
    <row r="118" s="7" customFormat="1" ht="15">
      <c r="A118" s="3"/>
    </row>
    <row r="119" s="7" customFormat="1" ht="15">
      <c r="A119" s="3"/>
    </row>
    <row r="120" s="7" customFormat="1" ht="15">
      <c r="A120" s="3"/>
    </row>
    <row r="121" s="7" customFormat="1" ht="15">
      <c r="A121" s="3"/>
    </row>
    <row r="122" s="7" customFormat="1" ht="15">
      <c r="A122" s="3"/>
    </row>
    <row r="123" s="7" customFormat="1" ht="15">
      <c r="A123" s="3"/>
    </row>
    <row r="124" s="7" customFormat="1" ht="15">
      <c r="A124" s="3"/>
    </row>
    <row r="125" s="7" customFormat="1" ht="15">
      <c r="A125" s="3"/>
    </row>
    <row r="126" s="7" customFormat="1" ht="15">
      <c r="A126" s="3"/>
    </row>
    <row r="127" s="7" customFormat="1" ht="15">
      <c r="A127" s="3"/>
    </row>
    <row r="128" s="7" customFormat="1" ht="15">
      <c r="A128" s="3"/>
    </row>
    <row r="129" s="7" customFormat="1" ht="15">
      <c r="A129" s="3"/>
    </row>
    <row r="130" s="7" customFormat="1" ht="15">
      <c r="A130" s="3"/>
    </row>
    <row r="131" s="7" customFormat="1" ht="15">
      <c r="A131" s="3"/>
    </row>
    <row r="132" s="7" customFormat="1" ht="15">
      <c r="A132" s="3"/>
    </row>
    <row r="133" s="7" customFormat="1" ht="15">
      <c r="A133" s="3"/>
    </row>
    <row r="134" s="7" customFormat="1" ht="15">
      <c r="A134" s="3"/>
    </row>
    <row r="135" s="7" customFormat="1" ht="15">
      <c r="A135" s="3"/>
    </row>
    <row r="136" s="7" customFormat="1" ht="15">
      <c r="A136" s="3"/>
    </row>
    <row r="137" s="7" customFormat="1" ht="15">
      <c r="A137" s="3"/>
    </row>
    <row r="138" s="7" customFormat="1" ht="15">
      <c r="A138" s="3"/>
    </row>
    <row r="139" s="7" customFormat="1" ht="15">
      <c r="A139" s="3"/>
    </row>
    <row r="140" s="7" customFormat="1" ht="15">
      <c r="A140" s="3"/>
    </row>
    <row r="141" s="7" customFormat="1" ht="15">
      <c r="A141" s="3"/>
    </row>
    <row r="142" s="7" customFormat="1" ht="15">
      <c r="A142" s="3"/>
    </row>
    <row r="143" s="7" customFormat="1" ht="15">
      <c r="A143" s="3"/>
    </row>
    <row r="144" s="7" customFormat="1" ht="15">
      <c r="A144" s="3"/>
    </row>
    <row r="145" s="7" customFormat="1" ht="15">
      <c r="A145" s="3"/>
    </row>
    <row r="146" s="7" customFormat="1" ht="15">
      <c r="A146" s="3"/>
    </row>
    <row r="147" s="7" customFormat="1" ht="15">
      <c r="A147" s="3"/>
    </row>
    <row r="148" s="7" customFormat="1" ht="15">
      <c r="A148" s="3"/>
    </row>
    <row r="149" s="7" customFormat="1" ht="15">
      <c r="A149" s="3"/>
    </row>
    <row r="150" s="7" customFormat="1" ht="15">
      <c r="A150" s="3"/>
    </row>
    <row r="151" s="7" customFormat="1" ht="15">
      <c r="A151" s="3"/>
    </row>
    <row r="152" s="7" customFormat="1" ht="15">
      <c r="A152" s="3"/>
    </row>
    <row r="153" s="7" customFormat="1" ht="15">
      <c r="A153" s="3"/>
    </row>
    <row r="154" s="7" customFormat="1" ht="15">
      <c r="A154" s="3"/>
    </row>
    <row r="155" s="7" customFormat="1" ht="15">
      <c r="A155" s="3"/>
    </row>
    <row r="156" s="7" customFormat="1" ht="15">
      <c r="A156" s="3"/>
    </row>
    <row r="157" s="7" customFormat="1" ht="15">
      <c r="A157" s="3"/>
    </row>
    <row r="158" s="7" customFormat="1" ht="15">
      <c r="A158" s="3"/>
    </row>
    <row r="159" s="7" customFormat="1" ht="15">
      <c r="A159" s="3"/>
    </row>
    <row r="160" s="7" customFormat="1" ht="15">
      <c r="A160" s="3"/>
    </row>
    <row r="161" s="7" customFormat="1" ht="15">
      <c r="A161" s="3"/>
    </row>
    <row r="162" s="7" customFormat="1" ht="15">
      <c r="A162" s="3"/>
    </row>
    <row r="163" s="7" customFormat="1" ht="15">
      <c r="A163" s="3"/>
    </row>
    <row r="164" s="7" customFormat="1" ht="15">
      <c r="A164" s="3"/>
    </row>
    <row r="165" s="7" customFormat="1" ht="15">
      <c r="A165" s="3"/>
    </row>
    <row r="166" s="7" customFormat="1" ht="15">
      <c r="A166" s="3"/>
    </row>
    <row r="167" s="7" customFormat="1" ht="15">
      <c r="A167" s="3"/>
    </row>
    <row r="168" s="7" customFormat="1" ht="15">
      <c r="A168" s="3"/>
    </row>
    <row r="169" s="7" customFormat="1" ht="15">
      <c r="A169" s="3"/>
    </row>
    <row r="170" s="7" customFormat="1" ht="15">
      <c r="A170" s="3"/>
    </row>
    <row r="171" s="7" customFormat="1" ht="15">
      <c r="A171" s="3"/>
    </row>
    <row r="172" s="7" customFormat="1" ht="15">
      <c r="A172" s="3"/>
    </row>
    <row r="173" s="7" customFormat="1" ht="15">
      <c r="A173" s="3"/>
    </row>
    <row r="174" s="7" customFormat="1" ht="15">
      <c r="A174" s="3"/>
    </row>
    <row r="175" s="7" customFormat="1" ht="15">
      <c r="A175" s="3"/>
    </row>
    <row r="176" s="7" customFormat="1" ht="15">
      <c r="A176" s="3"/>
    </row>
    <row r="177" s="7" customFormat="1" ht="15">
      <c r="A177" s="3"/>
    </row>
    <row r="178" s="7" customFormat="1" ht="15">
      <c r="A178" s="3"/>
    </row>
    <row r="179" s="7" customFormat="1" ht="15">
      <c r="A179" s="3"/>
    </row>
    <row r="180" s="7" customFormat="1" ht="15">
      <c r="A180" s="3"/>
    </row>
    <row r="181" s="7" customFormat="1" ht="15">
      <c r="A181" s="3"/>
    </row>
    <row r="182" s="7" customFormat="1" ht="15">
      <c r="A182" s="3"/>
    </row>
    <row r="183" s="7" customFormat="1" ht="15">
      <c r="A183" s="3"/>
    </row>
    <row r="184" s="7" customFormat="1" ht="15">
      <c r="A184" s="3"/>
    </row>
    <row r="185" s="7" customFormat="1" ht="15">
      <c r="A185" s="3"/>
    </row>
    <row r="186" s="7" customFormat="1" ht="15">
      <c r="A186" s="3"/>
    </row>
    <row r="187" s="7" customFormat="1" ht="15">
      <c r="A187" s="3"/>
    </row>
    <row r="188" s="7" customFormat="1" ht="15">
      <c r="A188" s="3"/>
    </row>
    <row r="189" s="7" customFormat="1" ht="15">
      <c r="A189" s="3"/>
    </row>
    <row r="190" s="7" customFormat="1" ht="15">
      <c r="A190" s="3"/>
    </row>
    <row r="191" s="7" customFormat="1" ht="15">
      <c r="A191" s="3"/>
    </row>
    <row r="192" s="7" customFormat="1" ht="15">
      <c r="A192" s="3"/>
    </row>
    <row r="193" s="7" customFormat="1" ht="15">
      <c r="A193" s="3"/>
    </row>
    <row r="194" s="7" customFormat="1" ht="15">
      <c r="A194" s="3"/>
    </row>
    <row r="195" s="7" customFormat="1" ht="15">
      <c r="A195" s="3"/>
    </row>
    <row r="196" s="7" customFormat="1" ht="15">
      <c r="A196" s="3"/>
    </row>
    <row r="197" s="7" customFormat="1" ht="15">
      <c r="A197" s="3"/>
    </row>
    <row r="198" s="7" customFormat="1" ht="15">
      <c r="A198" s="3"/>
    </row>
    <row r="199" s="7" customFormat="1" ht="15">
      <c r="A199" s="3"/>
    </row>
    <row r="200" s="7" customFormat="1" ht="15">
      <c r="A200" s="3"/>
    </row>
    <row r="201" s="7" customFormat="1" ht="15">
      <c r="A201" s="3"/>
    </row>
    <row r="202" s="7" customFormat="1" ht="15">
      <c r="A202" s="3"/>
    </row>
    <row r="203" s="7" customFormat="1" ht="15">
      <c r="A203" s="3"/>
    </row>
    <row r="204" s="7" customFormat="1" ht="15">
      <c r="A204" s="3"/>
    </row>
    <row r="205" s="7" customFormat="1" ht="15">
      <c r="A205" s="3"/>
    </row>
    <row r="206" s="7" customFormat="1" ht="15">
      <c r="A206" s="3"/>
    </row>
    <row r="207" s="7" customFormat="1" ht="15">
      <c r="A207" s="3"/>
    </row>
    <row r="208" s="7" customFormat="1" ht="15">
      <c r="A208" s="3"/>
    </row>
    <row r="209" s="7" customFormat="1" ht="15">
      <c r="A209" s="3"/>
    </row>
    <row r="210" s="7" customFormat="1" ht="15">
      <c r="A210" s="3"/>
    </row>
    <row r="211" s="7" customFormat="1" ht="15">
      <c r="A211" s="3"/>
    </row>
    <row r="212" s="7" customFormat="1" ht="15">
      <c r="A212" s="3"/>
    </row>
    <row r="213" s="7" customFormat="1" ht="15">
      <c r="A213" s="3"/>
    </row>
    <row r="214" s="7" customFormat="1" ht="15">
      <c r="A214" s="3"/>
    </row>
    <row r="215" s="7" customFormat="1" ht="15">
      <c r="A215" s="3"/>
    </row>
    <row r="216" s="7" customFormat="1" ht="15">
      <c r="A216" s="3"/>
    </row>
    <row r="217" s="7" customFormat="1" ht="15">
      <c r="A217" s="3"/>
    </row>
    <row r="218" s="7" customFormat="1" ht="15">
      <c r="A218" s="3"/>
    </row>
    <row r="219" s="7" customFormat="1" ht="15">
      <c r="A219" s="3"/>
    </row>
    <row r="220" s="7" customFormat="1" ht="15">
      <c r="A220" s="3"/>
    </row>
    <row r="221" s="7" customFormat="1" ht="15">
      <c r="A221" s="3"/>
    </row>
    <row r="222" s="7" customFormat="1" ht="15">
      <c r="A222" s="3"/>
    </row>
    <row r="223" s="7" customFormat="1" ht="15">
      <c r="A223" s="3"/>
    </row>
    <row r="224" s="7" customFormat="1" ht="15">
      <c r="A224" s="3"/>
    </row>
    <row r="225" s="7" customFormat="1" ht="15">
      <c r="A225" s="3"/>
    </row>
    <row r="226" s="7" customFormat="1" ht="15">
      <c r="A226" s="3"/>
    </row>
    <row r="227" s="7" customFormat="1" ht="15">
      <c r="A227" s="3"/>
    </row>
    <row r="228" s="7" customFormat="1" ht="15">
      <c r="A228" s="3"/>
    </row>
    <row r="229" s="7" customFormat="1" ht="15">
      <c r="A229" s="3"/>
    </row>
    <row r="230" s="7" customFormat="1" ht="15">
      <c r="A230" s="3"/>
    </row>
    <row r="231" s="7" customFormat="1" ht="15">
      <c r="A231" s="3"/>
    </row>
    <row r="232" s="7" customFormat="1" ht="15">
      <c r="A232" s="3"/>
    </row>
    <row r="233" s="7" customFormat="1" ht="15">
      <c r="A233" s="3"/>
    </row>
    <row r="234" s="7" customFormat="1" ht="15">
      <c r="A234" s="3"/>
    </row>
    <row r="235" s="7" customFormat="1" ht="15">
      <c r="A235" s="3"/>
    </row>
    <row r="236" s="7" customFormat="1" ht="15">
      <c r="A236" s="3"/>
    </row>
    <row r="237" s="7" customFormat="1" ht="15">
      <c r="A237" s="3"/>
    </row>
    <row r="238" s="7" customFormat="1" ht="15">
      <c r="A238" s="3"/>
    </row>
    <row r="239" s="7" customFormat="1" ht="15">
      <c r="A239" s="3"/>
    </row>
    <row r="240" s="7" customFormat="1" ht="15">
      <c r="A240" s="3"/>
    </row>
    <row r="241" s="7" customFormat="1" ht="15">
      <c r="A241" s="3"/>
    </row>
    <row r="242" s="7" customFormat="1" ht="15">
      <c r="A242" s="3"/>
    </row>
    <row r="243" s="7" customFormat="1" ht="15">
      <c r="A243" s="3"/>
    </row>
    <row r="244" s="7" customFormat="1" ht="15">
      <c r="A244" s="3"/>
    </row>
    <row r="245" s="7" customFormat="1" ht="15">
      <c r="A245" s="3"/>
    </row>
    <row r="246" s="7" customFormat="1" ht="15">
      <c r="A246" s="3"/>
    </row>
    <row r="247" s="7" customFormat="1" ht="15">
      <c r="A247" s="3"/>
    </row>
    <row r="248" s="7" customFormat="1" ht="15">
      <c r="A248" s="3"/>
    </row>
    <row r="249" s="7" customFormat="1" ht="15">
      <c r="A249" s="3"/>
    </row>
    <row r="250" s="7" customFormat="1" ht="15">
      <c r="A250" s="3"/>
    </row>
    <row r="251" s="7" customFormat="1" ht="15">
      <c r="A251" s="3"/>
    </row>
    <row r="252" s="7" customFormat="1" ht="15">
      <c r="A252" s="3"/>
    </row>
    <row r="253" s="7" customFormat="1" ht="15">
      <c r="A253" s="3"/>
    </row>
    <row r="254" s="7" customFormat="1" ht="15">
      <c r="A254" s="3"/>
    </row>
    <row r="255" s="7" customFormat="1" ht="15">
      <c r="A255" s="3"/>
    </row>
    <row r="256" s="7" customFormat="1" ht="15">
      <c r="A256" s="3"/>
    </row>
    <row r="257" s="7" customFormat="1" ht="15">
      <c r="A257" s="3"/>
    </row>
    <row r="258" s="7" customFormat="1" ht="15">
      <c r="A258" s="3"/>
    </row>
    <row r="259" s="7" customFormat="1" ht="15">
      <c r="A259" s="3"/>
    </row>
    <row r="260" s="7" customFormat="1" ht="15">
      <c r="A260" s="3"/>
    </row>
    <row r="261" s="7" customFormat="1" ht="15">
      <c r="A261" s="3"/>
    </row>
    <row r="262" s="7" customFormat="1" ht="15">
      <c r="A262" s="3"/>
    </row>
    <row r="263" s="7" customFormat="1" ht="15">
      <c r="A263" s="3"/>
    </row>
    <row r="264" s="7" customFormat="1" ht="15">
      <c r="A264" s="3"/>
    </row>
    <row r="265" s="7" customFormat="1" ht="15">
      <c r="A265" s="3"/>
    </row>
    <row r="266" s="7" customFormat="1" ht="15">
      <c r="A266" s="3"/>
    </row>
    <row r="267" s="7" customFormat="1" ht="15">
      <c r="A267" s="3"/>
    </row>
    <row r="268" s="7" customFormat="1" ht="15">
      <c r="A268" s="3"/>
    </row>
    <row r="269" s="7" customFormat="1" ht="15">
      <c r="A269" s="3"/>
    </row>
    <row r="270" s="7" customFormat="1" ht="15">
      <c r="A270" s="3"/>
    </row>
    <row r="271" s="7" customFormat="1" ht="15">
      <c r="A271" s="3"/>
    </row>
    <row r="272" s="7" customFormat="1" ht="15">
      <c r="A272" s="3"/>
    </row>
    <row r="273" s="7" customFormat="1" ht="15">
      <c r="A273" s="3"/>
    </row>
    <row r="274" s="7" customFormat="1" ht="15">
      <c r="A274" s="3"/>
    </row>
    <row r="275" s="7" customFormat="1" ht="15">
      <c r="A275" s="3"/>
    </row>
    <row r="276" s="7" customFormat="1" ht="15">
      <c r="A276" s="3"/>
    </row>
    <row r="277" s="7" customFormat="1" ht="15">
      <c r="A277" s="3"/>
    </row>
    <row r="278" s="7" customFormat="1" ht="15">
      <c r="A278" s="3"/>
    </row>
    <row r="279" s="7" customFormat="1" ht="15">
      <c r="A279" s="3"/>
    </row>
    <row r="280" s="7" customFormat="1" ht="15">
      <c r="A280" s="3"/>
    </row>
    <row r="281" s="7" customFormat="1" ht="15">
      <c r="A281" s="3"/>
    </row>
    <row r="282" s="7" customFormat="1" ht="15">
      <c r="A282" s="3"/>
    </row>
    <row r="283" s="7" customFormat="1" ht="15">
      <c r="A283" s="3"/>
    </row>
    <row r="284" s="7" customFormat="1" ht="15">
      <c r="A284" s="3"/>
    </row>
    <row r="285" s="7" customFormat="1" ht="15">
      <c r="A285" s="3"/>
    </row>
    <row r="286" s="7" customFormat="1" ht="15">
      <c r="A286" s="3"/>
    </row>
    <row r="287" s="7" customFormat="1" ht="15">
      <c r="A287" s="3"/>
    </row>
    <row r="288" s="7" customFormat="1" ht="15">
      <c r="A288" s="3"/>
    </row>
    <row r="289" s="7" customFormat="1" ht="15">
      <c r="A289" s="3"/>
    </row>
    <row r="290" s="7" customFormat="1" ht="15">
      <c r="A290" s="3"/>
    </row>
    <row r="291" s="7" customFormat="1" ht="15">
      <c r="A291" s="3"/>
    </row>
    <row r="292" s="7" customFormat="1" ht="15">
      <c r="A292" s="3"/>
    </row>
    <row r="293" s="7" customFormat="1" ht="15">
      <c r="A293" s="3"/>
    </row>
    <row r="294" s="7" customFormat="1" ht="15">
      <c r="A294" s="3"/>
    </row>
    <row r="295" s="7" customFormat="1" ht="15">
      <c r="A295" s="3"/>
    </row>
    <row r="296" s="7" customFormat="1" ht="15">
      <c r="A296" s="3"/>
    </row>
    <row r="297" s="7" customFormat="1" ht="15">
      <c r="A297" s="3"/>
    </row>
    <row r="298" s="7" customFormat="1" ht="15">
      <c r="A298" s="3"/>
    </row>
    <row r="299" s="7" customFormat="1" ht="15">
      <c r="A299" s="3"/>
    </row>
    <row r="300" s="7" customFormat="1" ht="15">
      <c r="A300" s="3"/>
    </row>
    <row r="301" s="7" customFormat="1" ht="15">
      <c r="A301" s="3"/>
    </row>
    <row r="302" s="7" customFormat="1" ht="15">
      <c r="A302" s="3"/>
    </row>
    <row r="303" s="7" customFormat="1" ht="15">
      <c r="A303" s="3"/>
    </row>
    <row r="304" s="7" customFormat="1" ht="15">
      <c r="A304" s="3"/>
    </row>
    <row r="305" s="7" customFormat="1" ht="15">
      <c r="A305" s="3"/>
    </row>
    <row r="306" s="7" customFormat="1" ht="15">
      <c r="A306" s="3"/>
    </row>
    <row r="307" s="7" customFormat="1" ht="15">
      <c r="A307" s="3"/>
    </row>
    <row r="308" s="7" customFormat="1" ht="15">
      <c r="A308" s="3"/>
    </row>
    <row r="309" s="7" customFormat="1" ht="15">
      <c r="A309" s="3"/>
    </row>
    <row r="310" s="7" customFormat="1" ht="15">
      <c r="A310" s="3"/>
    </row>
    <row r="311" s="7" customFormat="1" ht="15">
      <c r="A311" s="3"/>
    </row>
    <row r="312" s="7" customFormat="1" ht="15">
      <c r="A312" s="3"/>
    </row>
    <row r="313" s="7" customFormat="1" ht="15">
      <c r="A313" s="3"/>
    </row>
    <row r="314" s="7" customFormat="1" ht="15">
      <c r="A314" s="3"/>
    </row>
    <row r="315" s="7" customFormat="1" ht="15">
      <c r="A315" s="3"/>
    </row>
    <row r="316" s="7" customFormat="1" ht="15">
      <c r="A316" s="3"/>
    </row>
    <row r="317" s="7" customFormat="1" ht="15">
      <c r="A317" s="3"/>
    </row>
    <row r="318" s="7" customFormat="1" ht="15">
      <c r="A318" s="3"/>
    </row>
    <row r="319" s="7" customFormat="1" ht="15">
      <c r="A319" s="3"/>
    </row>
    <row r="320" s="7" customFormat="1" ht="15">
      <c r="A320" s="3"/>
    </row>
    <row r="321" s="7" customFormat="1" ht="15">
      <c r="A321" s="3"/>
    </row>
    <row r="322" s="7" customFormat="1" ht="15">
      <c r="A322" s="3"/>
    </row>
    <row r="323" s="7" customFormat="1" ht="15">
      <c r="A323" s="3"/>
    </row>
    <row r="324" s="7" customFormat="1" ht="15">
      <c r="A324" s="3"/>
    </row>
    <row r="325" s="7" customFormat="1" ht="15">
      <c r="A325" s="3"/>
    </row>
    <row r="326" s="7" customFormat="1" ht="15">
      <c r="A326" s="3"/>
    </row>
    <row r="327" s="7" customFormat="1" ht="15">
      <c r="A327" s="3"/>
    </row>
    <row r="328" s="7" customFormat="1" ht="15">
      <c r="A328" s="3"/>
    </row>
    <row r="329" s="7" customFormat="1" ht="15">
      <c r="A329" s="3"/>
    </row>
    <row r="330" s="7" customFormat="1" ht="15">
      <c r="A330" s="3"/>
    </row>
    <row r="331" s="7" customFormat="1" ht="15">
      <c r="A331" s="3"/>
    </row>
    <row r="332" s="7" customFormat="1" ht="15">
      <c r="A332" s="3"/>
    </row>
    <row r="333" s="7" customFormat="1" ht="15">
      <c r="A333" s="3"/>
    </row>
    <row r="334" s="7" customFormat="1" ht="15">
      <c r="A334" s="3"/>
    </row>
    <row r="335" s="7" customFormat="1" ht="15">
      <c r="A335" s="3"/>
    </row>
    <row r="336" s="7" customFormat="1" ht="15">
      <c r="A336" s="3"/>
    </row>
    <row r="337" s="7" customFormat="1" ht="15">
      <c r="A337" s="3"/>
    </row>
    <row r="338" s="7" customFormat="1" ht="15">
      <c r="A338" s="3"/>
    </row>
    <row r="339" s="7" customFormat="1" ht="15">
      <c r="A339" s="3"/>
    </row>
    <row r="340" s="7" customFormat="1" ht="15">
      <c r="A340" s="3"/>
    </row>
    <row r="341" s="7" customFormat="1" ht="15">
      <c r="A341" s="3"/>
    </row>
    <row r="342" s="7" customFormat="1" ht="15">
      <c r="A342" s="3"/>
    </row>
    <row r="343" s="7" customFormat="1" ht="15">
      <c r="A343" s="3"/>
    </row>
    <row r="344" s="7" customFormat="1" ht="15">
      <c r="A344" s="3"/>
    </row>
    <row r="345" s="7" customFormat="1" ht="15">
      <c r="A345" s="3"/>
    </row>
    <row r="346" s="7" customFormat="1" ht="15">
      <c r="A346" s="3"/>
    </row>
    <row r="347" s="7" customFormat="1" ht="15">
      <c r="A347" s="3"/>
    </row>
    <row r="348" s="7" customFormat="1" ht="15">
      <c r="A348" s="3"/>
    </row>
    <row r="349" s="7" customFormat="1" ht="15">
      <c r="A349" s="3"/>
    </row>
    <row r="350" s="7" customFormat="1" ht="15">
      <c r="A350" s="3"/>
    </row>
    <row r="351" s="7" customFormat="1" ht="15">
      <c r="A351" s="3"/>
    </row>
    <row r="352" s="7" customFormat="1" ht="15">
      <c r="A352" s="3"/>
    </row>
    <row r="353" s="7" customFormat="1" ht="15">
      <c r="A353" s="3"/>
    </row>
    <row r="354" s="7" customFormat="1" ht="15">
      <c r="A354" s="3"/>
    </row>
    <row r="355" s="7" customFormat="1" ht="15">
      <c r="A355" s="3"/>
    </row>
    <row r="356" s="7" customFormat="1" ht="15">
      <c r="A356" s="3"/>
    </row>
    <row r="357" s="7" customFormat="1" ht="15">
      <c r="A357" s="3"/>
    </row>
    <row r="358" s="7" customFormat="1" ht="15">
      <c r="A358" s="3"/>
    </row>
    <row r="359" s="7" customFormat="1" ht="15">
      <c r="A359" s="3"/>
    </row>
    <row r="360" s="7" customFormat="1" ht="15">
      <c r="A360" s="3"/>
    </row>
    <row r="361" s="7" customFormat="1" ht="15">
      <c r="A361" s="3"/>
    </row>
    <row r="362" s="7" customFormat="1" ht="15">
      <c r="A362" s="3"/>
    </row>
    <row r="363" s="7" customFormat="1" ht="15">
      <c r="A363" s="3"/>
    </row>
    <row r="364" s="7" customFormat="1" ht="15">
      <c r="A364" s="3"/>
    </row>
    <row r="365" s="7" customFormat="1" ht="15">
      <c r="A365" s="3"/>
    </row>
    <row r="366" s="7" customFormat="1" ht="15">
      <c r="A366" s="3"/>
    </row>
    <row r="367" s="7" customFormat="1" ht="15">
      <c r="A367" s="3"/>
    </row>
    <row r="368" s="7" customFormat="1" ht="15">
      <c r="A368" s="3"/>
    </row>
    <row r="369" s="7" customFormat="1" ht="15">
      <c r="A369" s="3"/>
    </row>
    <row r="370" s="7" customFormat="1" ht="15">
      <c r="A370" s="3"/>
    </row>
    <row r="371" s="7" customFormat="1" ht="15">
      <c r="A371" s="3"/>
    </row>
    <row r="372" s="7" customFormat="1" ht="15">
      <c r="A372" s="3"/>
    </row>
    <row r="373" s="7" customFormat="1" ht="15">
      <c r="A373" s="3"/>
    </row>
    <row r="374" s="7" customFormat="1" ht="15">
      <c r="A374" s="3"/>
    </row>
    <row r="375" s="7" customFormat="1" ht="15">
      <c r="A375" s="3"/>
    </row>
    <row r="376" s="7" customFormat="1" ht="15">
      <c r="A376" s="3"/>
    </row>
    <row r="377" s="7" customFormat="1" ht="15">
      <c r="A377" s="3"/>
    </row>
    <row r="378" s="7" customFormat="1" ht="15">
      <c r="A378" s="3"/>
    </row>
    <row r="379" s="7" customFormat="1" ht="15">
      <c r="A379" s="3"/>
    </row>
    <row r="380" s="7" customFormat="1" ht="15">
      <c r="A380" s="3"/>
    </row>
    <row r="381" s="7" customFormat="1" ht="15">
      <c r="A381" s="3"/>
    </row>
    <row r="382" s="7" customFormat="1" ht="15">
      <c r="A382" s="3"/>
    </row>
    <row r="383" s="7" customFormat="1" ht="15">
      <c r="A383" s="3"/>
    </row>
    <row r="384" s="7" customFormat="1" ht="15">
      <c r="A384" s="3"/>
    </row>
    <row r="385" s="7" customFormat="1" ht="15">
      <c r="A385" s="3"/>
    </row>
    <row r="386" s="7" customFormat="1" ht="15">
      <c r="A386" s="3"/>
    </row>
    <row r="387" s="7" customFormat="1" ht="15">
      <c r="A387" s="3"/>
    </row>
    <row r="388" s="7" customFormat="1" ht="15">
      <c r="A388" s="3"/>
    </row>
    <row r="389" s="7" customFormat="1" ht="15">
      <c r="A389" s="3"/>
    </row>
    <row r="390" s="7" customFormat="1" ht="15">
      <c r="A390" s="3"/>
    </row>
    <row r="391" s="7" customFormat="1" ht="15">
      <c r="A391" s="3"/>
    </row>
    <row r="392" s="7" customFormat="1" ht="15">
      <c r="A392" s="3"/>
    </row>
    <row r="393" s="7" customFormat="1" ht="15">
      <c r="A393" s="3"/>
    </row>
    <row r="394" s="7" customFormat="1" ht="15">
      <c r="A394" s="3"/>
    </row>
    <row r="395" s="7" customFormat="1" ht="15">
      <c r="A395" s="3"/>
    </row>
    <row r="396" s="7" customFormat="1" ht="15">
      <c r="A396" s="3"/>
    </row>
    <row r="397" s="7" customFormat="1" ht="15">
      <c r="A397" s="3"/>
    </row>
    <row r="398" s="7" customFormat="1" ht="15">
      <c r="A398" s="3"/>
    </row>
    <row r="399" s="7" customFormat="1" ht="15">
      <c r="A399" s="3"/>
    </row>
    <row r="400" s="7" customFormat="1" ht="15">
      <c r="A400" s="3"/>
    </row>
    <row r="401" s="7" customFormat="1" ht="15">
      <c r="A401" s="3"/>
    </row>
    <row r="402" s="7" customFormat="1" ht="15">
      <c r="A402" s="3"/>
    </row>
    <row r="403" s="7" customFormat="1" ht="15">
      <c r="A403" s="3"/>
    </row>
    <row r="404" s="7" customFormat="1" ht="15">
      <c r="A404" s="3"/>
    </row>
    <row r="405" s="7" customFormat="1" ht="15">
      <c r="A405" s="3"/>
    </row>
    <row r="406" s="7" customFormat="1" ht="15">
      <c r="A406" s="3"/>
    </row>
    <row r="407" s="7" customFormat="1" ht="15">
      <c r="A407" s="3"/>
    </row>
    <row r="408" s="7" customFormat="1" ht="15">
      <c r="A408" s="3"/>
    </row>
    <row r="409" s="7" customFormat="1" ht="15">
      <c r="A409" s="3"/>
    </row>
    <row r="410" s="7" customFormat="1" ht="15">
      <c r="A410" s="3"/>
    </row>
    <row r="411" s="7" customFormat="1" ht="15">
      <c r="A411" s="3"/>
    </row>
    <row r="412" s="7" customFormat="1" ht="15">
      <c r="A412" s="3"/>
    </row>
    <row r="413" s="7" customFormat="1" ht="15">
      <c r="A413" s="3"/>
    </row>
    <row r="414" s="7" customFormat="1" ht="15">
      <c r="A414" s="3"/>
    </row>
    <row r="415" s="7" customFormat="1" ht="15">
      <c r="A415" s="3"/>
    </row>
    <row r="416" s="7" customFormat="1" ht="15">
      <c r="A416" s="3"/>
    </row>
    <row r="417" s="7" customFormat="1" ht="15">
      <c r="A417" s="3"/>
    </row>
    <row r="418" s="7" customFormat="1" ht="15">
      <c r="A418" s="3"/>
    </row>
    <row r="419" s="7" customFormat="1" ht="15">
      <c r="A419" s="3"/>
    </row>
    <row r="420" s="7" customFormat="1" ht="15">
      <c r="A420" s="3"/>
    </row>
    <row r="421" s="7" customFormat="1" ht="15">
      <c r="A421" s="3"/>
    </row>
    <row r="422" s="7" customFormat="1" ht="15">
      <c r="A422" s="3"/>
    </row>
    <row r="423" s="7" customFormat="1" ht="15">
      <c r="A423" s="3"/>
    </row>
    <row r="424" s="7" customFormat="1" ht="15">
      <c r="A424" s="3"/>
    </row>
    <row r="425" s="7" customFormat="1" ht="15">
      <c r="A425" s="3"/>
    </row>
    <row r="426" s="7" customFormat="1" ht="15">
      <c r="A426" s="3"/>
    </row>
    <row r="427" s="7" customFormat="1" ht="15">
      <c r="A427" s="3"/>
    </row>
    <row r="428" s="7" customFormat="1" ht="15">
      <c r="A428" s="3"/>
    </row>
    <row r="429" s="7" customFormat="1" ht="15">
      <c r="A429" s="3"/>
    </row>
    <row r="430" s="7" customFormat="1" ht="15">
      <c r="A430" s="3"/>
    </row>
    <row r="431" s="7" customFormat="1" ht="15">
      <c r="A431" s="3"/>
    </row>
    <row r="432" s="7" customFormat="1" ht="15">
      <c r="A432" s="3"/>
    </row>
    <row r="433" s="7" customFormat="1" ht="15">
      <c r="A433" s="3"/>
    </row>
    <row r="434" s="7" customFormat="1" ht="15">
      <c r="A434" s="3"/>
    </row>
    <row r="435" s="7" customFormat="1" ht="15">
      <c r="A435" s="3"/>
    </row>
    <row r="436" s="7" customFormat="1" ht="15">
      <c r="A436" s="3"/>
    </row>
    <row r="437" s="7" customFormat="1" ht="15">
      <c r="A437" s="3"/>
    </row>
    <row r="438" s="7" customFormat="1" ht="15">
      <c r="A438" s="3"/>
    </row>
    <row r="439" s="7" customFormat="1" ht="15">
      <c r="A439" s="3"/>
    </row>
    <row r="440" s="7" customFormat="1" ht="15">
      <c r="A440" s="3"/>
    </row>
    <row r="441" s="7" customFormat="1" ht="15">
      <c r="A441" s="3"/>
    </row>
    <row r="442" s="7" customFormat="1" ht="15">
      <c r="A442" s="3"/>
    </row>
    <row r="443" s="7" customFormat="1" ht="15">
      <c r="A443" s="3"/>
    </row>
    <row r="444" s="7" customFormat="1" ht="15">
      <c r="A444" s="3"/>
    </row>
    <row r="445" s="7" customFormat="1" ht="15">
      <c r="A445" s="3"/>
    </row>
    <row r="446" s="7" customFormat="1" ht="15">
      <c r="A446" s="3"/>
    </row>
    <row r="447" s="7" customFormat="1" ht="15">
      <c r="A447" s="3"/>
    </row>
    <row r="448" s="7" customFormat="1" ht="15">
      <c r="A448" s="3"/>
    </row>
    <row r="449" s="7" customFormat="1" ht="15">
      <c r="A449" s="3"/>
    </row>
    <row r="450" s="7" customFormat="1" ht="15">
      <c r="A450" s="3"/>
    </row>
    <row r="451" s="7" customFormat="1" ht="15">
      <c r="A451" s="3"/>
    </row>
    <row r="452" s="7" customFormat="1" ht="15">
      <c r="A452" s="3"/>
    </row>
    <row r="453" s="7" customFormat="1" ht="15">
      <c r="A453" s="3"/>
    </row>
    <row r="454" s="7" customFormat="1" ht="15">
      <c r="A454" s="3"/>
    </row>
    <row r="455" s="7" customFormat="1" ht="15">
      <c r="A455" s="3"/>
    </row>
    <row r="456" s="7" customFormat="1" ht="15">
      <c r="A456" s="3"/>
    </row>
    <row r="457" s="7" customFormat="1" ht="15">
      <c r="A457" s="3"/>
    </row>
    <row r="458" s="7" customFormat="1" ht="15">
      <c r="A458" s="3"/>
    </row>
    <row r="459" s="7" customFormat="1" ht="15">
      <c r="A459" s="3"/>
    </row>
    <row r="460" s="7" customFormat="1" ht="15">
      <c r="A460" s="3"/>
    </row>
    <row r="461" s="7" customFormat="1" ht="15">
      <c r="A461" s="3"/>
    </row>
    <row r="462" s="7" customFormat="1" ht="15">
      <c r="A462" s="3"/>
    </row>
    <row r="463" s="7" customFormat="1" ht="15">
      <c r="A463" s="3"/>
    </row>
    <row r="464" s="7" customFormat="1" ht="15">
      <c r="A464" s="3"/>
    </row>
    <row r="465" s="7" customFormat="1" ht="15">
      <c r="A465" s="3"/>
    </row>
    <row r="466" s="7" customFormat="1" ht="15">
      <c r="A466" s="3"/>
    </row>
    <row r="467" s="7" customFormat="1" ht="15">
      <c r="A467" s="3"/>
    </row>
    <row r="468" s="7" customFormat="1" ht="15">
      <c r="A468" s="3"/>
    </row>
    <row r="469" s="7" customFormat="1" ht="15">
      <c r="A469" s="3"/>
    </row>
    <row r="470" s="7" customFormat="1" ht="15">
      <c r="A470" s="3"/>
    </row>
    <row r="471" s="7" customFormat="1" ht="15">
      <c r="A471" s="3"/>
    </row>
    <row r="472" s="7" customFormat="1" ht="15">
      <c r="A472" s="3"/>
    </row>
    <row r="473" s="7" customFormat="1" ht="15">
      <c r="A473" s="3"/>
    </row>
    <row r="474" s="7" customFormat="1" ht="15">
      <c r="A474" s="3"/>
    </row>
    <row r="475" s="7" customFormat="1" ht="15">
      <c r="A475" s="3"/>
    </row>
    <row r="476" s="7" customFormat="1" ht="15">
      <c r="A476" s="3"/>
    </row>
    <row r="477" s="7" customFormat="1" ht="15">
      <c r="A477" s="3"/>
    </row>
    <row r="478" s="7" customFormat="1" ht="15">
      <c r="A478" s="3"/>
    </row>
    <row r="479" s="7" customFormat="1" ht="15">
      <c r="A479" s="3"/>
    </row>
    <row r="480" s="7" customFormat="1" ht="15">
      <c r="A480" s="3"/>
    </row>
    <row r="481" s="7" customFormat="1" ht="15">
      <c r="A481" s="3"/>
    </row>
    <row r="482" s="7" customFormat="1" ht="15">
      <c r="A482" s="3"/>
    </row>
    <row r="483" s="7" customFormat="1" ht="15">
      <c r="A483" s="3"/>
    </row>
    <row r="484" s="7" customFormat="1" ht="15">
      <c r="A484" s="3"/>
    </row>
    <row r="485" s="7" customFormat="1" ht="15">
      <c r="A485" s="3"/>
    </row>
    <row r="486" s="7" customFormat="1" ht="15">
      <c r="A486" s="3"/>
    </row>
    <row r="487" s="7" customFormat="1" ht="15">
      <c r="A487" s="3"/>
    </row>
    <row r="488" s="7" customFormat="1" ht="15">
      <c r="A488" s="3"/>
    </row>
    <row r="489" s="7" customFormat="1" ht="15">
      <c r="A489" s="3"/>
    </row>
    <row r="490" s="7" customFormat="1" ht="15">
      <c r="A490" s="3"/>
    </row>
    <row r="491" s="7" customFormat="1" ht="15">
      <c r="A491" s="3"/>
    </row>
    <row r="492" s="7" customFormat="1" ht="15">
      <c r="A492" s="3"/>
    </row>
    <row r="493" s="7" customFormat="1" ht="15">
      <c r="A493" s="3"/>
    </row>
    <row r="494" s="7" customFormat="1" ht="15">
      <c r="A494" s="3"/>
    </row>
    <row r="495" s="7" customFormat="1" ht="15">
      <c r="A495" s="3"/>
    </row>
    <row r="496" s="7" customFormat="1" ht="15">
      <c r="A496" s="3"/>
    </row>
    <row r="497" s="7" customFormat="1" ht="15">
      <c r="A497" s="3"/>
    </row>
    <row r="498" s="7" customFormat="1" ht="15">
      <c r="A498" s="3"/>
    </row>
    <row r="499" s="7" customFormat="1" ht="15">
      <c r="A499" s="3"/>
    </row>
    <row r="500" s="7" customFormat="1" ht="15">
      <c r="A500" s="3"/>
    </row>
    <row r="501" s="7" customFormat="1" ht="15">
      <c r="A501" s="3"/>
    </row>
    <row r="502" s="7" customFormat="1" ht="15">
      <c r="A502" s="3"/>
    </row>
    <row r="503" s="7" customFormat="1" ht="15">
      <c r="A503" s="3"/>
    </row>
    <row r="504" s="7" customFormat="1" ht="15">
      <c r="A504" s="3"/>
    </row>
    <row r="505" s="7" customFormat="1" ht="15">
      <c r="A505" s="3"/>
    </row>
    <row r="506" s="7" customFormat="1" ht="15">
      <c r="A506" s="3"/>
    </row>
    <row r="507" s="7" customFormat="1" ht="15">
      <c r="A507" s="3"/>
    </row>
    <row r="508" s="7" customFormat="1" ht="15">
      <c r="A508" s="3"/>
    </row>
    <row r="509" s="7" customFormat="1" ht="15">
      <c r="A509" s="3"/>
    </row>
    <row r="510" s="7" customFormat="1" ht="15">
      <c r="A510" s="3"/>
    </row>
    <row r="511" s="7" customFormat="1" ht="15">
      <c r="A511" s="3"/>
    </row>
    <row r="512" s="7" customFormat="1" ht="15">
      <c r="A512" s="3"/>
    </row>
    <row r="513" s="7" customFormat="1" ht="15">
      <c r="A513" s="3"/>
    </row>
    <row r="514" s="7" customFormat="1" ht="15">
      <c r="A514" s="3"/>
    </row>
    <row r="515" s="7" customFormat="1" ht="15">
      <c r="A515" s="3"/>
    </row>
    <row r="516" s="7" customFormat="1" ht="15">
      <c r="A516" s="3"/>
    </row>
    <row r="517" s="7" customFormat="1" ht="15">
      <c r="A517" s="3"/>
    </row>
    <row r="518" s="7" customFormat="1" ht="15">
      <c r="A518" s="3"/>
    </row>
    <row r="519" s="7" customFormat="1" ht="15">
      <c r="A519" s="3"/>
    </row>
    <row r="520" s="7" customFormat="1" ht="15">
      <c r="A520" s="3"/>
    </row>
    <row r="521" s="7" customFormat="1" ht="15">
      <c r="A521" s="3"/>
    </row>
    <row r="522" s="7" customFormat="1" ht="15">
      <c r="A522" s="3"/>
    </row>
    <row r="523" s="7" customFormat="1" ht="15">
      <c r="A523" s="3"/>
    </row>
    <row r="524" s="7" customFormat="1" ht="15">
      <c r="A524" s="3"/>
    </row>
    <row r="525" s="7" customFormat="1" ht="15">
      <c r="A525" s="3"/>
    </row>
    <row r="526" s="7" customFormat="1" ht="15">
      <c r="A526" s="3"/>
    </row>
    <row r="527" s="7" customFormat="1" ht="15">
      <c r="A527" s="3"/>
    </row>
    <row r="528" s="7" customFormat="1" ht="15">
      <c r="A528" s="3"/>
    </row>
    <row r="529" s="7" customFormat="1" ht="15">
      <c r="A529" s="3"/>
    </row>
    <row r="530" s="7" customFormat="1" ht="15">
      <c r="A530" s="3"/>
    </row>
    <row r="531" s="7" customFormat="1" ht="15">
      <c r="A531" s="3"/>
    </row>
    <row r="532" s="7" customFormat="1" ht="15">
      <c r="A532" s="3"/>
    </row>
    <row r="533" s="7" customFormat="1" ht="15">
      <c r="A533" s="3"/>
    </row>
    <row r="534" s="7" customFormat="1" ht="15">
      <c r="A534" s="3"/>
    </row>
    <row r="535" s="7" customFormat="1" ht="15">
      <c r="A535" s="3"/>
    </row>
    <row r="536" s="7" customFormat="1" ht="15">
      <c r="A536" s="3"/>
    </row>
    <row r="537" s="7" customFormat="1" ht="15">
      <c r="A537" s="3"/>
    </row>
    <row r="538" s="7" customFormat="1" ht="15">
      <c r="A538" s="3"/>
    </row>
    <row r="539" s="7" customFormat="1" ht="15">
      <c r="A539" s="3"/>
    </row>
    <row r="540" s="7" customFormat="1" ht="15">
      <c r="A540" s="3"/>
    </row>
    <row r="541" s="7" customFormat="1" ht="15">
      <c r="A541" s="3"/>
    </row>
    <row r="542" s="7" customFormat="1" ht="15">
      <c r="A542" s="3"/>
    </row>
    <row r="543" s="7" customFormat="1" ht="15">
      <c r="A543" s="3"/>
    </row>
    <row r="544" s="7" customFormat="1" ht="15">
      <c r="A544" s="3"/>
    </row>
    <row r="545" s="7" customFormat="1" ht="15">
      <c r="A545" s="3"/>
    </row>
    <row r="546" s="7" customFormat="1" ht="15">
      <c r="A546" s="3"/>
    </row>
    <row r="547" s="7" customFormat="1" ht="15">
      <c r="A547" s="3"/>
    </row>
    <row r="548" s="7" customFormat="1" ht="15">
      <c r="A548" s="3"/>
    </row>
    <row r="549" s="7" customFormat="1" ht="15">
      <c r="A549" s="3"/>
    </row>
    <row r="550" s="7" customFormat="1" ht="15">
      <c r="A550" s="3"/>
    </row>
    <row r="551" s="7" customFormat="1" ht="15">
      <c r="A551" s="3"/>
    </row>
    <row r="552" s="7" customFormat="1" ht="15">
      <c r="A552" s="3"/>
    </row>
    <row r="553" s="7" customFormat="1" ht="15">
      <c r="A553" s="3"/>
    </row>
    <row r="554" s="7" customFormat="1" ht="15">
      <c r="A554" s="3"/>
    </row>
    <row r="555" s="7" customFormat="1" ht="15">
      <c r="A555" s="3"/>
    </row>
    <row r="556" s="7" customFormat="1" ht="15">
      <c r="A556" s="3"/>
    </row>
    <row r="557" s="7" customFormat="1" ht="15">
      <c r="A557" s="3"/>
    </row>
    <row r="558" s="7" customFormat="1" ht="15">
      <c r="A558" s="3"/>
    </row>
    <row r="559" s="7" customFormat="1" ht="15">
      <c r="A559" s="3"/>
    </row>
    <row r="560" s="7" customFormat="1" ht="15">
      <c r="A560" s="3"/>
    </row>
    <row r="561" s="7" customFormat="1" ht="15">
      <c r="A561" s="3"/>
    </row>
    <row r="562" s="7" customFormat="1" ht="15">
      <c r="A562" s="3"/>
    </row>
    <row r="563" s="7" customFormat="1" ht="15">
      <c r="A563" s="3"/>
    </row>
    <row r="564" s="7" customFormat="1" ht="15">
      <c r="A564" s="3"/>
    </row>
    <row r="565" s="7" customFormat="1" ht="15">
      <c r="A565" s="3"/>
    </row>
    <row r="566" s="7" customFormat="1" ht="15">
      <c r="A566" s="3"/>
    </row>
    <row r="567" s="7" customFormat="1" ht="15">
      <c r="A567" s="3"/>
    </row>
    <row r="568" s="7" customFormat="1" ht="15">
      <c r="A568" s="3"/>
    </row>
    <row r="569" s="7" customFormat="1" ht="15">
      <c r="A569" s="3"/>
    </row>
    <row r="570" s="7" customFormat="1" ht="15">
      <c r="A570" s="3"/>
    </row>
    <row r="571" s="7" customFormat="1" ht="15">
      <c r="A571" s="3"/>
    </row>
    <row r="572" s="7" customFormat="1" ht="15">
      <c r="A572" s="3"/>
    </row>
    <row r="573" s="7" customFormat="1" ht="15">
      <c r="A573" s="3"/>
    </row>
    <row r="574" s="7" customFormat="1" ht="15">
      <c r="A574" s="3"/>
    </row>
    <row r="575" s="7" customFormat="1" ht="15">
      <c r="A575" s="3"/>
    </row>
    <row r="576" s="7" customFormat="1" ht="15">
      <c r="A576" s="3"/>
    </row>
    <row r="577" s="7" customFormat="1" ht="15">
      <c r="A577" s="3"/>
    </row>
    <row r="578" s="7" customFormat="1" ht="15">
      <c r="A578" s="3"/>
    </row>
    <row r="579" s="7" customFormat="1" ht="15">
      <c r="A579" s="3"/>
    </row>
    <row r="580" s="7" customFormat="1" ht="15">
      <c r="A580" s="3"/>
    </row>
    <row r="581" s="7" customFormat="1" ht="15">
      <c r="A581" s="3"/>
    </row>
    <row r="582" s="7" customFormat="1" ht="15">
      <c r="A582" s="3"/>
    </row>
    <row r="583" s="7" customFormat="1" ht="15">
      <c r="A583" s="3"/>
    </row>
    <row r="584" s="7" customFormat="1" ht="15">
      <c r="A584" s="3"/>
    </row>
    <row r="585" s="7" customFormat="1" ht="15">
      <c r="A585" s="3"/>
    </row>
    <row r="586" s="7" customFormat="1" ht="15">
      <c r="A586" s="3"/>
    </row>
    <row r="587" s="7" customFormat="1" ht="15">
      <c r="A587" s="3"/>
    </row>
    <row r="588" s="7" customFormat="1" ht="15">
      <c r="A588" s="3"/>
    </row>
    <row r="589" s="7" customFormat="1" ht="15">
      <c r="A589" s="3"/>
    </row>
    <row r="590" s="7" customFormat="1" ht="15">
      <c r="A590" s="3"/>
    </row>
    <row r="591" s="7" customFormat="1" ht="15">
      <c r="A591" s="3"/>
    </row>
    <row r="592" s="7" customFormat="1" ht="15">
      <c r="A592" s="3"/>
    </row>
    <row r="593" s="7" customFormat="1" ht="15">
      <c r="A593" s="3"/>
    </row>
    <row r="594" s="7" customFormat="1" ht="15">
      <c r="A594" s="3"/>
    </row>
    <row r="595" s="7" customFormat="1" ht="15">
      <c r="A595" s="3"/>
    </row>
    <row r="596" spans="1:9" s="7" customFormat="1" ht="15">
      <c r="A596" s="3"/>
      <c r="B596"/>
      <c r="C596"/>
      <c r="D596"/>
      <c r="E596"/>
      <c r="F596"/>
      <c r="G596"/>
      <c r="H596"/>
      <c r="I596"/>
    </row>
    <row r="597" spans="1:9" s="7" customFormat="1" ht="15">
      <c r="A597" s="3"/>
      <c r="B597"/>
      <c r="C597"/>
      <c r="D597"/>
      <c r="E597"/>
      <c r="F597"/>
      <c r="G597"/>
      <c r="H597"/>
      <c r="I597"/>
    </row>
    <row r="598" spans="1:9" s="7" customFormat="1" ht="15">
      <c r="A598" s="3"/>
      <c r="B598"/>
      <c r="C598"/>
      <c r="D598"/>
      <c r="E598"/>
      <c r="F598"/>
      <c r="G598"/>
      <c r="H598"/>
      <c r="I598"/>
    </row>
    <row r="599" spans="1:9" s="7" customFormat="1" ht="15">
      <c r="A599" s="3"/>
      <c r="B599"/>
      <c r="C599"/>
      <c r="D599"/>
      <c r="E599"/>
      <c r="F599"/>
      <c r="G599"/>
      <c r="H599"/>
      <c r="I599"/>
    </row>
    <row r="600" spans="1:9" s="7" customFormat="1" ht="15">
      <c r="A600" s="3"/>
      <c r="B600"/>
      <c r="C600"/>
      <c r="D600"/>
      <c r="E600"/>
      <c r="F600"/>
      <c r="G600"/>
      <c r="H600"/>
      <c r="I600"/>
    </row>
    <row r="601" spans="1:9" s="7" customFormat="1" ht="15">
      <c r="A601" s="3"/>
      <c r="B601"/>
      <c r="C601"/>
      <c r="D601"/>
      <c r="E601"/>
      <c r="F601"/>
      <c r="G601"/>
      <c r="H601"/>
      <c r="I601"/>
    </row>
    <row r="602" spans="1:9" s="7" customFormat="1" ht="15">
      <c r="A602" s="3"/>
      <c r="B602"/>
      <c r="C602"/>
      <c r="D602"/>
      <c r="E602"/>
      <c r="F602"/>
      <c r="G602"/>
      <c r="H602"/>
      <c r="I602"/>
    </row>
    <row r="603" spans="1:9" s="7" customFormat="1" ht="15">
      <c r="A603" s="3"/>
      <c r="B603"/>
      <c r="C603"/>
      <c r="D603"/>
      <c r="E603"/>
      <c r="F603"/>
      <c r="G603"/>
      <c r="H603"/>
      <c r="I603"/>
    </row>
    <row r="604" spans="1:9" s="7" customFormat="1" ht="15">
      <c r="A604" s="3"/>
      <c r="B604"/>
      <c r="C604"/>
      <c r="D604"/>
      <c r="E604"/>
      <c r="F604"/>
      <c r="G604"/>
      <c r="H604"/>
      <c r="I604"/>
    </row>
    <row r="605" spans="1:9" s="7" customFormat="1" ht="15">
      <c r="A605" s="3"/>
      <c r="B605"/>
      <c r="C605"/>
      <c r="D605"/>
      <c r="E605"/>
      <c r="F605"/>
      <c r="G605"/>
      <c r="H605"/>
      <c r="I605"/>
    </row>
    <row r="606" spans="1:9" s="7" customFormat="1" ht="15">
      <c r="A606" s="3"/>
      <c r="B606"/>
      <c r="C606"/>
      <c r="D606"/>
      <c r="E606"/>
      <c r="F606"/>
      <c r="G606"/>
      <c r="H606"/>
      <c r="I606"/>
    </row>
    <row r="607" spans="1:9" s="7" customFormat="1" ht="15">
      <c r="A607" s="3"/>
      <c r="B607"/>
      <c r="C607"/>
      <c r="D607"/>
      <c r="E607"/>
      <c r="F607"/>
      <c r="G607"/>
      <c r="H607"/>
      <c r="I607"/>
    </row>
    <row r="608" spans="1:9" s="7" customFormat="1" ht="15">
      <c r="A608" s="3"/>
      <c r="B608"/>
      <c r="C608"/>
      <c r="D608"/>
      <c r="E608"/>
      <c r="F608"/>
      <c r="G608"/>
      <c r="H608"/>
      <c r="I608"/>
    </row>
    <row r="609" spans="1:9" s="7" customFormat="1" ht="15">
      <c r="A609" s="3"/>
      <c r="B609"/>
      <c r="C609"/>
      <c r="D609"/>
      <c r="E609"/>
      <c r="F609"/>
      <c r="G609"/>
      <c r="H609"/>
      <c r="I609"/>
    </row>
    <row r="610" spans="1:9" s="7" customFormat="1" ht="15">
      <c r="A610" s="3"/>
      <c r="B610"/>
      <c r="C610"/>
      <c r="D610"/>
      <c r="E610"/>
      <c r="F610"/>
      <c r="G610"/>
      <c r="H610"/>
      <c r="I610"/>
    </row>
    <row r="611" spans="1:9" s="7" customFormat="1" ht="15">
      <c r="A611" s="3"/>
      <c r="B611"/>
      <c r="C611"/>
      <c r="D611"/>
      <c r="E611"/>
      <c r="F611"/>
      <c r="G611"/>
      <c r="H611"/>
      <c r="I611"/>
    </row>
    <row r="612" spans="10:40" ht="15"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0:40" ht="15"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</row>
    <row r="614" spans="10:40" ht="15"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0:40" ht="15"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0:40" ht="15"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</row>
    <row r="617" spans="10:40" ht="15"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0:40" ht="15"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0:40" ht="15"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10:40" ht="15"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0:40" ht="15"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0:40" ht="15"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</row>
    <row r="623" spans="1:40" ht="15">
      <c r="A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5">
      <c r="A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5">
      <c r="A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1:40" ht="15">
      <c r="A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5">
      <c r="A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5">
      <c r="A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1:40" ht="15">
      <c r="A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</sheetData>
  <sheetProtection password="CE28" sheet="1" objects="1" scenarios="1"/>
  <mergeCells count="27">
    <mergeCell ref="E80:H80"/>
    <mergeCell ref="E13:H13"/>
    <mergeCell ref="E35:H35"/>
    <mergeCell ref="E37:H37"/>
    <mergeCell ref="E40:H40"/>
    <mergeCell ref="E41:H41"/>
    <mergeCell ref="E42:H42"/>
    <mergeCell ref="E43:H43"/>
    <mergeCell ref="E46:H46"/>
    <mergeCell ref="E49:H49"/>
    <mergeCell ref="E52:H52"/>
    <mergeCell ref="B1:E3"/>
    <mergeCell ref="H2:I2"/>
    <mergeCell ref="B6:I6"/>
    <mergeCell ref="B5:I5"/>
    <mergeCell ref="B91:C91"/>
    <mergeCell ref="E91:I91"/>
    <mergeCell ref="B87:I89"/>
    <mergeCell ref="B86:I86"/>
    <mergeCell ref="B16:I16"/>
    <mergeCell ref="B19:I19"/>
    <mergeCell ref="B23:I23"/>
    <mergeCell ref="B45:I45"/>
    <mergeCell ref="B53:I53"/>
    <mergeCell ref="B66:I66"/>
    <mergeCell ref="B67:I67"/>
    <mergeCell ref="B73:I73"/>
  </mergeCells>
  <hyperlinks>
    <hyperlink ref="B91" r:id="rId1" display="WWW.HOSTPROFI.RU"/>
    <hyperlink ref="E91" r:id="rId2" display="WWW.FOTOBUMAGA.RU"/>
  </hyperlinks>
  <printOptions/>
  <pageMargins left="0.7" right="0.7" top="0.75" bottom="0.75" header="0.3" footer="0.3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2013-01-24T14:07:42Z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