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341" windowWidth="18735" windowHeight="11070" tabRatio="426" activeTab="0"/>
  </bookViews>
  <sheets>
    <sheet name="Прайс_лист" sheetId="1" r:id="rId1"/>
  </sheets>
  <definedNames>
    <definedName name="_top" localSheetId="0">'Прайс_лист'!$A$2</definedName>
    <definedName name="prise" localSheetId="0">'Прайс_лист'!$AC$7:$BC$141</definedName>
    <definedName name="prise_1" localSheetId="0">'Прайс_лист'!$AB$10:$BE$142</definedName>
    <definedName name="www.yandex.ru" localSheetId="0">'Прайс_лист'!$AB$2:$AB$5</definedName>
    <definedName name="_xlnm.Print_Area" localSheetId="0">'Прайс_лист'!$A$1:$L$188</definedName>
  </definedNames>
  <calcPr fullCalcOnLoad="1"/>
</workbook>
</file>

<file path=xl/sharedStrings.xml><?xml version="1.0" encoding="utf-8"?>
<sst xmlns="http://schemas.openxmlformats.org/spreadsheetml/2006/main" count="146" uniqueCount="112">
  <si>
    <t>Габариты:</t>
  </si>
  <si>
    <t>Диаметр трубы 20мм</t>
  </si>
  <si>
    <t>Вес:  8 кг , нагрузка до 90кг</t>
  </si>
  <si>
    <t>толщина матраца-60мм</t>
  </si>
  <si>
    <t>Кровать раскладная «Спарта»</t>
  </si>
  <si>
    <t>На пружинах</t>
  </si>
  <si>
    <t>Вес: 7 кг , нагрузка до 90кг</t>
  </si>
  <si>
    <t>(взрослая жесткая)</t>
  </si>
  <si>
    <t>Вес: 8 кг , нагрузка до 90кг</t>
  </si>
  <si>
    <t>Диаметр трубы 18мм</t>
  </si>
  <si>
    <t>«ТС-01»</t>
  </si>
  <si>
    <t>Вес: 1,7 кг , нагрузка до 80кг</t>
  </si>
  <si>
    <t>Цены указаны на условиях самовывоза со склада.</t>
  </si>
  <si>
    <r>
      <t>Вид и</t>
    </r>
    <r>
      <rPr>
        <b/>
        <i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Arial"/>
        <family val="2"/>
      </rPr>
      <t>краткое описание изделия</t>
    </r>
  </si>
  <si>
    <t>Вес: 1,8 кг , нагрузка до 80кг</t>
  </si>
  <si>
    <t>Вес: 11 кг , нагрузка до 120кг</t>
  </si>
  <si>
    <t>Диаметр трубы 22мм</t>
  </si>
  <si>
    <t>Вес: 10 кг , нагрузка до 120кг</t>
  </si>
  <si>
    <t>Итого</t>
  </si>
  <si>
    <t>Вес:  7 кг , нагрузка до 90кг</t>
  </si>
  <si>
    <t xml:space="preserve"> Вес: 8 кг , нагрузка до 80кг</t>
  </si>
  <si>
    <t>«СС-02»</t>
  </si>
  <si>
    <t>Табурет складной без спинки</t>
  </si>
  <si>
    <t>Стул складной со спинкой</t>
  </si>
  <si>
    <t>вес</t>
  </si>
  <si>
    <t>объем</t>
  </si>
  <si>
    <t>вес 1шт</t>
  </si>
  <si>
    <t>объем 1шт</t>
  </si>
  <si>
    <t>Шезлонг "Релакс"</t>
  </si>
  <si>
    <t xml:space="preserve">Сложенный: 160*650*800, Разложенный:1920*650*240        </t>
  </si>
  <si>
    <t>Сложенный: 120*650*960, Разложенный:1920*650*240</t>
  </si>
  <si>
    <t>Сложенный: 160*650*960, Разложенный:1920*650*240</t>
  </si>
  <si>
    <t>Сложенный: 180*320*535, Разложенный: 415*320*320</t>
  </si>
  <si>
    <t>Сложенный: 180*320*700, Разложенный: 415*320*600</t>
  </si>
  <si>
    <t>Сложенный: 150*590*1200, Разложенный: 1000*590*710</t>
  </si>
  <si>
    <t>(4852) 91-55-04</t>
  </si>
  <si>
    <t>Из трубы диаметром -18мм нагрузка до 70кг</t>
  </si>
  <si>
    <t>Из трубы диаметром -22мм нагрузка до 130кг</t>
  </si>
  <si>
    <t>Высота 1,7 м.</t>
  </si>
  <si>
    <t xml:space="preserve">  Масса 7,7 кг</t>
  </si>
  <si>
    <t>Стремянка 5 ст., фанерные ступени</t>
  </si>
  <si>
    <t>Стремянка 4 ст., фанерные ступени</t>
  </si>
  <si>
    <t>Стремянка 6 ст., фанерные ступени</t>
  </si>
  <si>
    <t>Высота 1,92 м.</t>
  </si>
  <si>
    <t xml:space="preserve">  Масса 9,2 кг</t>
  </si>
  <si>
    <t>Высота 2,15 м.</t>
  </si>
  <si>
    <t xml:space="preserve">  Масса 10,8 кг</t>
  </si>
  <si>
    <t>Каркас из стальной круглой трубы</t>
  </si>
  <si>
    <t>Вес (кг)</t>
  </si>
  <si>
    <t>Объем (куб/м)</t>
  </si>
  <si>
    <t>10000-25000</t>
  </si>
  <si>
    <t>25000- 75000</t>
  </si>
  <si>
    <t>сумма</t>
  </si>
  <si>
    <t>Коптильня двухъярусная малая</t>
  </si>
  <si>
    <t>Габаритные размеры :  425 x 270 x 175 мм</t>
  </si>
  <si>
    <t>Из стали толщиной 0,5мм</t>
  </si>
  <si>
    <t>В комплекте две решетки</t>
  </si>
  <si>
    <t>Масса:  2 кг</t>
  </si>
  <si>
    <t>8(910) 816-80-21</t>
  </si>
  <si>
    <t>факс: (4852) 44-64-25</t>
  </si>
  <si>
    <t>г. Ярославль  www.yarsbyt.ru</t>
  </si>
  <si>
    <t>сумма 1кол</t>
  </si>
  <si>
    <t>Введите количество товара</t>
  </si>
  <si>
    <t xml:space="preserve">Товар набран на сумму:  </t>
  </si>
  <si>
    <t>Цены с НДС 18%</t>
  </si>
  <si>
    <t>Сложенный: 120*650*800, Разложенный:1920*650*240</t>
  </si>
  <si>
    <r>
      <t>Вес: 7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,5 кг , нагрузка до 90кг</t>
    </r>
  </si>
  <si>
    <r>
      <t>Диаметр трубы 18мм</t>
    </r>
    <r>
      <rPr>
        <b/>
        <sz val="10"/>
        <rFont val="Times New Roman"/>
        <family val="1"/>
      </rPr>
      <t xml:space="preserve"> </t>
    </r>
  </si>
  <si>
    <r>
      <t>Диаметр трубы 22мм</t>
    </r>
    <r>
      <rPr>
        <b/>
        <sz val="10"/>
        <rFont val="Times New Roman"/>
        <family val="1"/>
      </rPr>
      <t xml:space="preserve"> </t>
    </r>
  </si>
  <si>
    <t>О</t>
  </si>
  <si>
    <t>толщина матраца-30мм</t>
  </si>
  <si>
    <t>Кровать раскладная «Спарта-М30 или 60»</t>
  </si>
  <si>
    <t>склад: г.Ярославль, ул. Песочная, д.1</t>
  </si>
  <si>
    <t>3000-10000</t>
  </si>
  <si>
    <t>75000- 100000</t>
  </si>
  <si>
    <t xml:space="preserve"> Вес: 9 кг , нагрузка до 90кг</t>
  </si>
  <si>
    <t>Сложенный: 1000*700*260, Разложенный:1650*700*340</t>
  </si>
  <si>
    <t>915504@mail.ru</t>
  </si>
  <si>
    <t>Сложенный: 120*650*630 , Разложенный:1450*650*240</t>
  </si>
  <si>
    <t xml:space="preserve"> Вес: 6,5 кг , нагрузка до 80кг</t>
  </si>
  <si>
    <t>Кровать раскладная 192*65 с матрасом</t>
  </si>
  <si>
    <t xml:space="preserve">100000-              ….                     </t>
  </si>
  <si>
    <t>Кровать раскладная детская 145*65</t>
  </si>
  <si>
    <t>8(910) 816-80-21 (мтс)</t>
  </si>
  <si>
    <r>
      <t>Кровать раскладная 192*65, жёсткая. (</t>
    </r>
    <r>
      <rPr>
        <b/>
        <sz val="10"/>
        <color indexed="8"/>
        <rFont val="Times New Roman"/>
        <family val="1"/>
      </rPr>
      <t>арт. ЭК-01)</t>
    </r>
  </si>
  <si>
    <r>
      <t>(арт. ДК-М30)</t>
    </r>
    <r>
      <rPr>
        <b/>
        <sz val="12"/>
        <rFont val="Times New Roman"/>
        <family val="1"/>
      </rPr>
      <t>, с матрасом 3см</t>
    </r>
  </si>
  <si>
    <r>
      <t>(арт. ДК-М60)</t>
    </r>
    <r>
      <rPr>
        <b/>
        <sz val="12"/>
        <rFont val="Times New Roman"/>
        <family val="1"/>
      </rPr>
      <t>, с матрасом 6см</t>
    </r>
  </si>
  <si>
    <r>
      <t>(арт. ЭК-М30)</t>
    </r>
    <r>
      <rPr>
        <b/>
        <sz val="12"/>
        <rFont val="Times New Roman"/>
        <family val="1"/>
      </rPr>
      <t>, с матрасом 3см</t>
    </r>
  </si>
  <si>
    <r>
      <t>(арт. ЭК-М60)</t>
    </r>
    <r>
      <rPr>
        <b/>
        <sz val="12"/>
        <rFont val="Times New Roman"/>
        <family val="1"/>
      </rPr>
      <t>, с матрасом 6см</t>
    </r>
  </si>
  <si>
    <r>
      <t>с матрасом 6см, (</t>
    </r>
    <r>
      <rPr>
        <b/>
        <sz val="10"/>
        <rFont val="Times New Roman"/>
        <family val="1"/>
      </rPr>
      <t>арт. ДК-ЛМ)</t>
    </r>
  </si>
  <si>
    <r>
      <t>с матрасом 6см,</t>
    </r>
    <r>
      <rPr>
        <b/>
        <sz val="10"/>
        <rFont val="Times New Roman"/>
        <family val="1"/>
      </rPr>
      <t xml:space="preserve"> (арт. ПК-1Л)</t>
    </r>
  </si>
  <si>
    <r>
      <t>с матрасом 6см</t>
    </r>
    <r>
      <rPr>
        <b/>
        <sz val="10"/>
        <rFont val="Times New Roman"/>
        <family val="1"/>
      </rPr>
      <t>, (арт. БК-1Л)</t>
    </r>
  </si>
  <si>
    <r>
      <t>с матрасом 6см, (</t>
    </r>
    <r>
      <rPr>
        <b/>
        <sz val="10"/>
        <rFont val="Times New Roman"/>
        <family val="1"/>
      </rPr>
      <t>арт. БК-1)</t>
    </r>
  </si>
  <si>
    <r>
      <t>с матрасом 6см, (</t>
    </r>
    <r>
      <rPr>
        <b/>
        <sz val="10"/>
        <rFont val="Times New Roman"/>
        <family val="1"/>
      </rPr>
      <t>арт. БК-2Л)</t>
    </r>
  </si>
  <si>
    <r>
      <t>с матрасом 6см</t>
    </r>
    <r>
      <rPr>
        <b/>
        <sz val="10"/>
        <rFont val="Times New Roman"/>
        <family val="1"/>
      </rPr>
      <t>, (арт. БК-2)</t>
    </r>
  </si>
  <si>
    <t>Расчитать доставку -----&gt;</t>
  </si>
  <si>
    <t>Сделать заявку -----&gt;</t>
  </si>
  <si>
    <t xml:space="preserve">Кровать раскладная 200*70 на змейке, на колёсах </t>
  </si>
  <si>
    <t xml:space="preserve">Кровать раскладная 200*70 на ламелях , на колёсах </t>
  </si>
  <si>
    <t xml:space="preserve">Кровать раскладная 165*70 на ламелях, на колёсах </t>
  </si>
  <si>
    <t xml:space="preserve">Кровать раскладная детская 142*70 на ламелях </t>
  </si>
  <si>
    <t xml:space="preserve">Кровать раскладная 200*70 на ламелях  </t>
  </si>
  <si>
    <t xml:space="preserve">Кровать раскладная 200*70 на змейке </t>
  </si>
  <si>
    <t>(арт. ДК-01)</t>
  </si>
  <si>
    <t>Кровать раскладная детская 145*65 жесткая</t>
  </si>
  <si>
    <t xml:space="preserve">Схема проезда </t>
  </si>
  <si>
    <t>Прайс лист от 11.03.2013</t>
  </si>
  <si>
    <t>Сложенный: 940*700*140, Разложенный:2000*700*340</t>
  </si>
  <si>
    <t>Сложенный: 1150*700*260, Разложенный:2000*700*340</t>
  </si>
  <si>
    <t>Сложенный: 110*650*640, Разложенный:1450*650*240</t>
  </si>
  <si>
    <t>Сложенный: 140*710*730, Разложенный:1420*720*340</t>
  </si>
  <si>
    <t>Сложенный: 1000*700*140, Разложенный:2000*700*340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</si>
</sst>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.0"/>
    <numFmt numFmtId="173" formatCode="#,##0.00&quot;р.&quot;"/>
    <numFmt numFmtId="174" formatCode="0.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_-* #,##0.000&quot;р.&quot;_-;\-* #,##0.000&quot;р.&quot;_-;_-* &quot;-&quot;&quot;р.&quot;_-;_-@_-"/>
    <numFmt numFmtId="178" formatCode="_-* #,##0.0000&quot;р.&quot;_-;\-* #,##0.0000&quot;р.&quot;_-;_-* &quot;-&quot;&quot;р.&quot;_-;_-@_-"/>
    <numFmt numFmtId="179" formatCode="_-* #,##0.00000&quot;р.&quot;_-;\-* #,##0.00000&quot;р.&quot;_-;_-* &quot;-&quot;&quot;р.&quot;_-;_-@_-"/>
    <numFmt numFmtId="180" formatCode="_-* #,##0.000000&quot;р.&quot;_-;\-* #,##0.000000&quot;р.&quot;_-;_-* &quot;-&quot;&quot;р.&quot;_-;_-@_-"/>
    <numFmt numFmtId="181" formatCode="_-* #,##0.0000000&quot;р.&quot;_-;\-* #,##0.0000000&quot;р.&quot;_-;_-* &quot;-&quot;&quot;р.&quot;_-;_-@_-"/>
    <numFmt numFmtId="182" formatCode="#,##0.0"/>
    <numFmt numFmtId="183" formatCode="#,##0&quot;р.&quot;"/>
    <numFmt numFmtId="184" formatCode="_-* #,##0.0&quot;р.&quot;_-;\-* #,##0.0&quot;р.&quot;_-;_-* &quot;-&quot;??&quot;р.&quot;_-;_-@_-"/>
    <numFmt numFmtId="185" formatCode="_-* #,##0&quot;р.&quot;_-;\-* #,##0&quot;р.&quot;_-;_-* &quot;-&quot;??&quot;р.&quot;_-;_-@_-"/>
    <numFmt numFmtId="186" formatCode="0.000000"/>
    <numFmt numFmtId="187" formatCode="0.00000"/>
    <numFmt numFmtId="188" formatCode="0.0000"/>
    <numFmt numFmtId="189" formatCode="000000"/>
    <numFmt numFmtId="190" formatCode="[$-FC19]d\ mmmm\ yyyy\ &quot;г.&quot;"/>
    <numFmt numFmtId="191" formatCode="0.0000000"/>
  </numFmts>
  <fonts count="76">
    <font>
      <sz val="10"/>
      <name val="Arial Cyr"/>
      <family val="0"/>
    </font>
    <font>
      <b/>
      <i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u val="single"/>
      <sz val="10"/>
      <color indexed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12"/>
      <name val="Arial Cyr"/>
      <family val="0"/>
    </font>
    <font>
      <b/>
      <u val="single"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 Cyr"/>
      <family val="0"/>
    </font>
    <font>
      <sz val="11"/>
      <name val="Arial Cyr"/>
      <family val="0"/>
    </font>
    <font>
      <b/>
      <sz val="15"/>
      <color indexed="10"/>
      <name val="Arial Cyr"/>
      <family val="0"/>
    </font>
    <font>
      <i/>
      <sz val="10"/>
      <name val="Times New Roman"/>
      <family val="1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i/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i/>
      <sz val="14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1"/>
      <color indexed="10"/>
      <name val="Times New Roman"/>
      <family val="1"/>
    </font>
    <font>
      <sz val="12"/>
      <name val="Arial Cyr"/>
      <family val="0"/>
    </font>
    <font>
      <b/>
      <sz val="14"/>
      <color indexed="17"/>
      <name val="Arial Cyr"/>
      <family val="0"/>
    </font>
    <font>
      <u val="single"/>
      <sz val="16"/>
      <color indexed="12"/>
      <name val="Arial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4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 horizontal="center" wrapText="1"/>
      <protection locked="0"/>
    </xf>
    <xf numFmtId="0" fontId="47" fillId="0" borderId="13" xfId="0" applyFont="1" applyBorder="1" applyAlignment="1" applyProtection="1">
      <alignment horizontal="center" wrapText="1"/>
      <protection locked="0"/>
    </xf>
    <xf numFmtId="0" fontId="49" fillId="0" borderId="12" xfId="0" applyFont="1" applyBorder="1" applyAlignment="1" applyProtection="1">
      <alignment horizontal="center" wrapText="1"/>
      <protection locked="0"/>
    </xf>
    <xf numFmtId="0" fontId="51" fillId="0" borderId="12" xfId="0" applyFont="1" applyBorder="1" applyAlignment="1" applyProtection="1">
      <alignment horizontal="center" wrapText="1"/>
      <protection locked="0"/>
    </xf>
    <xf numFmtId="0" fontId="52" fillId="0" borderId="11" xfId="0" applyFont="1" applyBorder="1" applyAlignment="1" applyProtection="1">
      <alignment horizontal="center" wrapText="1"/>
      <protection locked="0"/>
    </xf>
    <xf numFmtId="0" fontId="51" fillId="0" borderId="12" xfId="0" applyFont="1" applyBorder="1" applyAlignment="1" applyProtection="1">
      <alignment horizontal="center" vertical="distributed" wrapText="1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9" fillId="0" borderId="16" xfId="0" applyNumberFormat="1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wrapText="1"/>
      <protection locked="0"/>
    </xf>
    <xf numFmtId="0" fontId="10" fillId="0" borderId="20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4" fillId="0" borderId="0" xfId="42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44" fillId="0" borderId="10" xfId="0" applyFont="1" applyBorder="1" applyAlignment="1" applyProtection="1">
      <alignment horizontal="right" textRotation="90"/>
      <protection locked="0"/>
    </xf>
    <xf numFmtId="0" fontId="45" fillId="0" borderId="10" xfId="0" applyFont="1" applyFill="1" applyBorder="1" applyAlignment="1" applyProtection="1">
      <alignment vertical="center" textRotation="90" wrapText="1"/>
      <protection locked="0"/>
    </xf>
    <xf numFmtId="0" fontId="8" fillId="0" borderId="12" xfId="0" applyFont="1" applyBorder="1" applyAlignment="1" applyProtection="1">
      <alignment textRotation="90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42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vertical="center" textRotation="90"/>
      <protection locked="0"/>
    </xf>
    <xf numFmtId="0" fontId="0" fillId="0" borderId="27" xfId="0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44" fontId="0" fillId="0" borderId="0" xfId="43" applyBorder="1" applyAlignment="1" applyProtection="1">
      <alignment/>
      <protection locked="0"/>
    </xf>
    <xf numFmtId="173" fontId="13" fillId="0" borderId="0" xfId="0" applyNumberFormat="1" applyFont="1" applyBorder="1" applyAlignment="1" applyProtection="1">
      <alignment/>
      <protection locked="0"/>
    </xf>
    <xf numFmtId="44" fontId="9" fillId="0" borderId="16" xfId="43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0" fillId="22" borderId="0" xfId="0" applyFill="1" applyBorder="1" applyAlignment="1" applyProtection="1">
      <alignment/>
      <protection locked="0"/>
    </xf>
    <xf numFmtId="2" fontId="53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Border="1" applyAlignment="1" applyProtection="1">
      <alignment horizontal="center" wrapText="1"/>
      <protection locked="0"/>
    </xf>
    <xf numFmtId="0" fontId="51" fillId="0" borderId="28" xfId="0" applyFont="1" applyFill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41" fillId="0" borderId="15" xfId="0" applyFont="1" applyBorder="1" applyAlignment="1" applyProtection="1">
      <alignment horizontal="center" wrapText="1"/>
      <protection locked="0"/>
    </xf>
    <xf numFmtId="0" fontId="54" fillId="0" borderId="11" xfId="0" applyFont="1" applyBorder="1" applyAlignment="1" applyProtection="1">
      <alignment horizontal="center" wrapText="1"/>
      <protection locked="0"/>
    </xf>
    <xf numFmtId="0" fontId="55" fillId="0" borderId="30" xfId="0" applyFont="1" applyBorder="1" applyAlignment="1" applyProtection="1">
      <alignment vertical="center" textRotation="90" wrapText="1"/>
      <protection locked="0"/>
    </xf>
    <xf numFmtId="1" fontId="57" fillId="0" borderId="16" xfId="43" applyNumberFormat="1" applyFont="1" applyBorder="1" applyAlignment="1" applyProtection="1">
      <alignment horizontal="center"/>
      <protection locked="0"/>
    </xf>
    <xf numFmtId="0" fontId="10" fillId="0" borderId="20" xfId="0" applyNumberFormat="1" applyFont="1" applyBorder="1" applyAlignment="1" applyProtection="1">
      <alignment wrapText="1"/>
      <protection/>
    </xf>
    <xf numFmtId="1" fontId="10" fillId="0" borderId="19" xfId="0" applyNumberFormat="1" applyFont="1" applyBorder="1" applyAlignment="1" applyProtection="1">
      <alignment wrapText="1"/>
      <protection/>
    </xf>
    <xf numFmtId="1" fontId="10" fillId="0" borderId="19" xfId="0" applyNumberFormat="1" applyFont="1" applyBorder="1" applyAlignment="1" applyProtection="1">
      <alignment wrapText="1"/>
      <protection locked="0"/>
    </xf>
    <xf numFmtId="1" fontId="10" fillId="0" borderId="20" xfId="0" applyNumberFormat="1" applyFont="1" applyBorder="1" applyAlignment="1" applyProtection="1">
      <alignment wrapText="1"/>
      <protection/>
    </xf>
    <xf numFmtId="1" fontId="10" fillId="0" borderId="20" xfId="0" applyNumberFormat="1" applyFont="1" applyBorder="1" applyAlignment="1" applyProtection="1">
      <alignment wrapText="1"/>
      <protection locked="0"/>
    </xf>
    <xf numFmtId="1" fontId="9" fillId="0" borderId="12" xfId="0" applyNumberFormat="1" applyFont="1" applyBorder="1" applyAlignment="1" applyProtection="1">
      <alignment horizontal="center" wrapText="1"/>
      <protection locked="0"/>
    </xf>
    <xf numFmtId="1" fontId="9" fillId="0" borderId="11" xfId="0" applyNumberFormat="1" applyFont="1" applyBorder="1" applyAlignment="1" applyProtection="1">
      <alignment horizontal="center" wrapText="1"/>
      <protection locked="0"/>
    </xf>
    <xf numFmtId="1" fontId="11" fillId="0" borderId="22" xfId="0" applyNumberFormat="1" applyFont="1" applyBorder="1" applyAlignment="1" applyProtection="1">
      <alignment horizontal="center" wrapText="1"/>
      <protection locked="0"/>
    </xf>
    <xf numFmtId="1" fontId="11" fillId="0" borderId="19" xfId="0" applyNumberFormat="1" applyFont="1" applyBorder="1" applyAlignment="1" applyProtection="1">
      <alignment horizontal="center" wrapText="1"/>
      <protection locked="0"/>
    </xf>
    <xf numFmtId="1" fontId="11" fillId="0" borderId="12" xfId="0" applyNumberFormat="1" applyFont="1" applyBorder="1" applyAlignment="1" applyProtection="1">
      <alignment horizontal="center" wrapText="1"/>
      <protection locked="0"/>
    </xf>
    <xf numFmtId="1" fontId="11" fillId="0" borderId="11" xfId="0" applyNumberFormat="1" applyFont="1" applyBorder="1" applyAlignment="1" applyProtection="1">
      <alignment horizontal="center" wrapText="1"/>
      <protection locked="0"/>
    </xf>
    <xf numFmtId="1" fontId="6" fillId="0" borderId="12" xfId="0" applyNumberFormat="1" applyFont="1" applyBorder="1" applyAlignment="1" applyProtection="1">
      <alignment horizontal="center" wrapText="1"/>
      <protection locked="0"/>
    </xf>
    <xf numFmtId="1" fontId="2" fillId="0" borderId="11" xfId="0" applyNumberFormat="1" applyFont="1" applyBorder="1" applyAlignment="1" applyProtection="1">
      <alignment horizontal="center" wrapText="1"/>
      <protection locked="0"/>
    </xf>
    <xf numFmtId="1" fontId="0" fillId="0" borderId="12" xfId="0" applyNumberFormat="1" applyBorder="1" applyAlignment="1" applyProtection="1">
      <alignment/>
      <protection locked="0"/>
    </xf>
    <xf numFmtId="1" fontId="11" fillId="0" borderId="31" xfId="0" applyNumberFormat="1" applyFont="1" applyBorder="1" applyAlignment="1" applyProtection="1">
      <alignment horizontal="center" wrapText="1"/>
      <protection locked="0"/>
    </xf>
    <xf numFmtId="1" fontId="11" fillId="0" borderId="25" xfId="0" applyNumberFormat="1" applyFont="1" applyBorder="1" applyAlignment="1" applyProtection="1">
      <alignment horizontal="center" wrapText="1"/>
      <protection locked="0"/>
    </xf>
    <xf numFmtId="1" fontId="56" fillId="0" borderId="16" xfId="43" applyNumberFormat="1" applyFont="1" applyBorder="1" applyAlignment="1" applyProtection="1">
      <alignment horizontal="center"/>
      <protection/>
    </xf>
    <xf numFmtId="0" fontId="56" fillId="0" borderId="12" xfId="0" applyFont="1" applyBorder="1" applyAlignment="1" applyProtection="1">
      <alignment wrapText="1"/>
      <protection/>
    </xf>
    <xf numFmtId="0" fontId="56" fillId="0" borderId="12" xfId="0" applyFont="1" applyBorder="1" applyAlignment="1" applyProtection="1">
      <alignment horizontal="center" wrapText="1"/>
      <protection locked="0"/>
    </xf>
    <xf numFmtId="0" fontId="56" fillId="0" borderId="11" xfId="0" applyFont="1" applyBorder="1" applyAlignment="1" applyProtection="1">
      <alignment wrapText="1"/>
      <protection/>
    </xf>
    <xf numFmtId="0" fontId="56" fillId="0" borderId="11" xfId="0" applyFont="1" applyBorder="1" applyAlignment="1" applyProtection="1">
      <alignment horizontal="center" wrapText="1"/>
      <protection locked="0"/>
    </xf>
    <xf numFmtId="0" fontId="56" fillId="0" borderId="19" xfId="0" applyFont="1" applyBorder="1" applyAlignment="1" applyProtection="1">
      <alignment horizontal="center" wrapText="1"/>
      <protection/>
    </xf>
    <xf numFmtId="0" fontId="56" fillId="0" borderId="19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/>
    </xf>
    <xf numFmtId="0" fontId="56" fillId="0" borderId="12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8" fillId="0" borderId="19" xfId="0" applyFont="1" applyBorder="1" applyAlignment="1" applyProtection="1">
      <alignment horizontal="center" wrapText="1"/>
      <protection/>
    </xf>
    <xf numFmtId="0" fontId="58" fillId="0" borderId="19" xfId="0" applyFont="1" applyBorder="1" applyAlignment="1" applyProtection="1">
      <alignment horizontal="center" wrapText="1"/>
      <protection locked="0"/>
    </xf>
    <xf numFmtId="0" fontId="56" fillId="0" borderId="12" xfId="0" applyNumberFormat="1" applyFont="1" applyBorder="1" applyAlignment="1" applyProtection="1">
      <alignment horizontal="center" wrapText="1"/>
      <protection/>
    </xf>
    <xf numFmtId="0" fontId="56" fillId="0" borderId="11" xfId="0" applyNumberFormat="1" applyFont="1" applyBorder="1" applyAlignment="1" applyProtection="1">
      <alignment horizontal="center" wrapText="1"/>
      <protection/>
    </xf>
    <xf numFmtId="0" fontId="56" fillId="0" borderId="16" xfId="0" applyNumberFormat="1" applyFont="1" applyBorder="1" applyAlignment="1" applyProtection="1">
      <alignment horizontal="center" wrapText="1"/>
      <protection/>
    </xf>
    <xf numFmtId="1" fontId="56" fillId="0" borderId="16" xfId="0" applyNumberFormat="1" applyFont="1" applyBorder="1" applyAlignment="1" applyProtection="1">
      <alignment horizontal="center" wrapText="1"/>
      <protection/>
    </xf>
    <xf numFmtId="1" fontId="56" fillId="0" borderId="16" xfId="0" applyNumberFormat="1" applyFont="1" applyBorder="1" applyAlignment="1" applyProtection="1">
      <alignment horizontal="center" wrapText="1"/>
      <protection locked="0"/>
    </xf>
    <xf numFmtId="0" fontId="58" fillId="0" borderId="22" xfId="0" applyNumberFormat="1" applyFont="1" applyBorder="1" applyAlignment="1" applyProtection="1">
      <alignment horizontal="center" wrapText="1"/>
      <protection/>
    </xf>
    <xf numFmtId="0" fontId="58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 applyProtection="1">
      <alignment horizontal="center" wrapText="1"/>
      <protection locked="0"/>
    </xf>
    <xf numFmtId="0" fontId="58" fillId="0" borderId="19" xfId="0" applyNumberFormat="1" applyFont="1" applyBorder="1" applyAlignment="1" applyProtection="1">
      <alignment horizontal="center" wrapText="1"/>
      <protection/>
    </xf>
    <xf numFmtId="1" fontId="56" fillId="0" borderId="16" xfId="43" applyNumberFormat="1" applyFont="1" applyBorder="1" applyAlignment="1" applyProtection="1">
      <alignment horizontal="center" wrapText="1"/>
      <protection/>
    </xf>
    <xf numFmtId="1" fontId="56" fillId="0" borderId="12" xfId="0" applyNumberFormat="1" applyFont="1" applyBorder="1" applyAlignment="1" applyProtection="1">
      <alignment horizontal="center" wrapText="1"/>
      <protection/>
    </xf>
    <xf numFmtId="1" fontId="56" fillId="0" borderId="12" xfId="0" applyNumberFormat="1" applyFont="1" applyBorder="1" applyAlignment="1" applyProtection="1">
      <alignment horizontal="center" wrapText="1"/>
      <protection locked="0"/>
    </xf>
    <xf numFmtId="1" fontId="56" fillId="0" borderId="11" xfId="0" applyNumberFormat="1" applyFont="1" applyBorder="1" applyAlignment="1" applyProtection="1">
      <alignment horizontal="center" wrapText="1"/>
      <protection/>
    </xf>
    <xf numFmtId="1" fontId="56" fillId="0" borderId="11" xfId="0" applyNumberFormat="1" applyFont="1" applyBorder="1" applyAlignment="1" applyProtection="1">
      <alignment horizontal="center" wrapText="1"/>
      <protection locked="0"/>
    </xf>
    <xf numFmtId="1" fontId="58" fillId="0" borderId="22" xfId="0" applyNumberFormat="1" applyFont="1" applyBorder="1" applyAlignment="1" applyProtection="1">
      <alignment horizontal="center" wrapText="1"/>
      <protection/>
    </xf>
    <xf numFmtId="1" fontId="58" fillId="0" borderId="22" xfId="0" applyNumberFormat="1" applyFont="1" applyBorder="1" applyAlignment="1" applyProtection="1">
      <alignment horizontal="center" wrapText="1"/>
      <protection locked="0"/>
    </xf>
    <xf numFmtId="1" fontId="58" fillId="0" borderId="19" xfId="0" applyNumberFormat="1" applyFont="1" applyBorder="1" applyAlignment="1" applyProtection="1">
      <alignment horizontal="center" wrapText="1"/>
      <protection/>
    </xf>
    <xf numFmtId="1" fontId="58" fillId="0" borderId="19" xfId="0" applyNumberFormat="1" applyFont="1" applyBorder="1" applyAlignment="1" applyProtection="1">
      <alignment horizontal="center" wrapText="1"/>
      <protection locked="0"/>
    </xf>
    <xf numFmtId="1" fontId="58" fillId="0" borderId="12" xfId="0" applyNumberFormat="1" applyFont="1" applyBorder="1" applyAlignment="1" applyProtection="1">
      <alignment horizontal="center" wrapText="1"/>
      <protection/>
    </xf>
    <xf numFmtId="1" fontId="58" fillId="0" borderId="12" xfId="0" applyNumberFormat="1" applyFont="1" applyBorder="1" applyAlignment="1" applyProtection="1">
      <alignment horizontal="center" wrapText="1"/>
      <protection locked="0"/>
    </xf>
    <xf numFmtId="1" fontId="58" fillId="0" borderId="11" xfId="0" applyNumberFormat="1" applyFont="1" applyBorder="1" applyAlignment="1" applyProtection="1">
      <alignment horizontal="center" wrapText="1"/>
      <protection/>
    </xf>
    <xf numFmtId="1" fontId="58" fillId="0" borderId="11" xfId="0" applyNumberFormat="1" applyFont="1" applyBorder="1" applyAlignment="1" applyProtection="1">
      <alignment horizontal="center" wrapText="1"/>
      <protection locked="0"/>
    </xf>
    <xf numFmtId="1" fontId="59" fillId="0" borderId="12" xfId="0" applyNumberFormat="1" applyFont="1" applyBorder="1" applyAlignment="1" applyProtection="1">
      <alignment horizontal="center" wrapText="1"/>
      <protection/>
    </xf>
    <xf numFmtId="1" fontId="59" fillId="0" borderId="12" xfId="0" applyNumberFormat="1" applyFont="1" applyBorder="1" applyAlignment="1" applyProtection="1">
      <alignment horizontal="center" wrapText="1"/>
      <protection locked="0"/>
    </xf>
    <xf numFmtId="1" fontId="54" fillId="0" borderId="11" xfId="0" applyNumberFormat="1" applyFont="1" applyBorder="1" applyAlignment="1" applyProtection="1">
      <alignment horizontal="center" wrapText="1"/>
      <protection/>
    </xf>
    <xf numFmtId="1" fontId="54" fillId="0" borderId="11" xfId="0" applyNumberFormat="1" applyFont="1" applyBorder="1" applyAlignment="1" applyProtection="1">
      <alignment horizontal="center" wrapText="1"/>
      <protection locked="0"/>
    </xf>
    <xf numFmtId="1" fontId="0" fillId="0" borderId="12" xfId="0" applyNumberFormat="1" applyFon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/>
      <protection locked="0"/>
    </xf>
    <xf numFmtId="1" fontId="58" fillId="0" borderId="31" xfId="0" applyNumberFormat="1" applyFont="1" applyBorder="1" applyAlignment="1" applyProtection="1">
      <alignment horizontal="center" wrapText="1"/>
      <protection/>
    </xf>
    <xf numFmtId="1" fontId="58" fillId="0" borderId="31" xfId="0" applyNumberFormat="1" applyFont="1" applyBorder="1" applyAlignment="1" applyProtection="1">
      <alignment horizontal="center" wrapText="1"/>
      <protection locked="0"/>
    </xf>
    <xf numFmtId="1" fontId="58" fillId="0" borderId="29" xfId="0" applyNumberFormat="1" applyFont="1" applyBorder="1" applyAlignment="1" applyProtection="1">
      <alignment horizontal="center" wrapText="1"/>
      <protection/>
    </xf>
    <xf numFmtId="1" fontId="58" fillId="0" borderId="25" xfId="0" applyNumberFormat="1" applyFont="1" applyBorder="1" applyAlignment="1" applyProtection="1">
      <alignment horizontal="center" wrapText="1"/>
      <protection/>
    </xf>
    <xf numFmtId="1" fontId="58" fillId="0" borderId="25" xfId="0" applyNumberFormat="1" applyFont="1" applyBorder="1" applyAlignment="1" applyProtection="1">
      <alignment horizontal="center" wrapText="1"/>
      <protection locked="0"/>
    </xf>
    <xf numFmtId="1" fontId="56" fillId="0" borderId="11" xfId="43" applyNumberFormat="1" applyFont="1" applyBorder="1" applyAlignment="1" applyProtection="1">
      <alignment horizontal="center" wrapText="1"/>
      <protection/>
    </xf>
    <xf numFmtId="0" fontId="60" fillId="0" borderId="32" xfId="0" applyFont="1" applyBorder="1" applyAlignment="1" applyProtection="1">
      <alignment/>
      <protection locked="0"/>
    </xf>
    <xf numFmtId="1" fontId="56" fillId="0" borderId="11" xfId="43" applyNumberFormat="1" applyFont="1" applyFill="1" applyBorder="1" applyAlignment="1" applyProtection="1">
      <alignment horizontal="center" wrapText="1"/>
      <protection/>
    </xf>
    <xf numFmtId="1" fontId="56" fillId="0" borderId="11" xfId="0" applyNumberFormat="1" applyFont="1" applyFill="1" applyBorder="1" applyAlignment="1" applyProtection="1">
      <alignment horizontal="center" wrapText="1"/>
      <protection locked="0"/>
    </xf>
    <xf numFmtId="1" fontId="57" fillId="0" borderId="11" xfId="43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8" fillId="0" borderId="17" xfId="0" applyFont="1" applyBorder="1" applyAlignment="1" applyProtection="1">
      <alignment horizontal="left"/>
      <protection locked="0"/>
    </xf>
    <xf numFmtId="0" fontId="43" fillId="0" borderId="33" xfId="0" applyFont="1" applyBorder="1" applyAlignment="1" applyProtection="1">
      <alignment/>
      <protection locked="0"/>
    </xf>
    <xf numFmtId="0" fontId="43" fillId="0" borderId="34" xfId="0" applyFont="1" applyBorder="1" applyAlignment="1" applyProtection="1">
      <alignment/>
      <protection locked="0"/>
    </xf>
    <xf numFmtId="0" fontId="14" fillId="0" borderId="34" xfId="0" applyFont="1" applyBorder="1" applyAlignment="1" applyProtection="1">
      <alignment/>
      <protection locked="0"/>
    </xf>
    <xf numFmtId="0" fontId="43" fillId="0" borderId="27" xfId="0" applyFont="1" applyBorder="1" applyAlignment="1" applyProtection="1">
      <alignment/>
      <protection locked="0"/>
    </xf>
    <xf numFmtId="44" fontId="9" fillId="0" borderId="11" xfId="43" applyFont="1" applyBorder="1" applyAlignment="1" applyProtection="1">
      <alignment horizontal="center" wrapText="1"/>
      <protection/>
    </xf>
    <xf numFmtId="0" fontId="62" fillId="0" borderId="35" xfId="0" applyFont="1" applyBorder="1" applyAlignment="1" applyProtection="1">
      <alignment horizontal="center" wrapText="1"/>
      <protection locked="0"/>
    </xf>
    <xf numFmtId="0" fontId="63" fillId="0" borderId="0" xfId="0" applyFont="1" applyAlignment="1" applyProtection="1">
      <alignment/>
      <protection locked="0"/>
    </xf>
    <xf numFmtId="0" fontId="0" fillId="24" borderId="15" xfId="0" applyFill="1" applyBorder="1" applyAlignment="1">
      <alignment/>
    </xf>
    <xf numFmtId="0" fontId="14" fillId="24" borderId="36" xfId="0" applyFont="1" applyFill="1" applyBorder="1" applyAlignment="1">
      <alignment horizontal="right"/>
    </xf>
    <xf numFmtId="0" fontId="13" fillId="24" borderId="37" xfId="0" applyFont="1" applyFill="1" applyBorder="1" applyAlignment="1">
      <alignment horizontal="center"/>
    </xf>
    <xf numFmtId="0" fontId="40" fillId="0" borderId="24" xfId="0" applyFont="1" applyFill="1" applyBorder="1" applyAlignment="1" applyProtection="1">
      <alignment vertical="center" textRotation="90" wrapText="1"/>
      <protection locked="0"/>
    </xf>
    <xf numFmtId="0" fontId="13" fillId="24" borderId="38" xfId="0" applyFont="1" applyFill="1" applyBorder="1" applyAlignment="1">
      <alignment horizontal="center"/>
    </xf>
    <xf numFmtId="0" fontId="61" fillId="24" borderId="39" xfId="0" applyFont="1" applyFill="1" applyBorder="1" applyAlignment="1">
      <alignment/>
    </xf>
    <xf numFmtId="0" fontId="61" fillId="24" borderId="40" xfId="0" applyFont="1" applyFill="1" applyBorder="1" applyAlignment="1">
      <alignment/>
    </xf>
    <xf numFmtId="1" fontId="14" fillId="0" borderId="16" xfId="0" applyNumberFormat="1" applyFont="1" applyBorder="1" applyAlignment="1" applyProtection="1">
      <alignment/>
      <protection locked="0"/>
    </xf>
    <xf numFmtId="0" fontId="13" fillId="22" borderId="0" xfId="0" applyFont="1" applyFill="1" applyAlignment="1" applyProtection="1">
      <alignment horizontal="center"/>
      <protection locked="0"/>
    </xf>
    <xf numFmtId="0" fontId="18" fillId="22" borderId="0" xfId="42" applyFont="1" applyFill="1" applyAlignment="1" applyProtection="1">
      <alignment horizontal="center"/>
      <protection locked="0"/>
    </xf>
    <xf numFmtId="1" fontId="47" fillId="0" borderId="16" xfId="43" applyNumberFormat="1" applyFont="1" applyBorder="1" applyAlignment="1" applyProtection="1">
      <alignment horizontal="center" wrapText="1"/>
      <protection/>
    </xf>
    <xf numFmtId="0" fontId="64" fillId="0" borderId="0" xfId="0" applyFont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41" xfId="0" applyBorder="1" applyAlignment="1">
      <alignment/>
    </xf>
    <xf numFmtId="0" fontId="4" fillId="0" borderId="0" xfId="42" applyFon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/>
      <protection locked="0"/>
    </xf>
    <xf numFmtId="14" fontId="65" fillId="0" borderId="0" xfId="42" applyNumberFormat="1" applyFont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66" fillId="0" borderId="27" xfId="0" applyFont="1" applyBorder="1" applyAlignment="1" applyProtection="1">
      <alignment horizontal="center" wrapText="1"/>
      <protection locked="0"/>
    </xf>
    <xf numFmtId="0" fontId="67" fillId="0" borderId="11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69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48" fillId="0" borderId="11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9" fillId="0" borderId="31" xfId="0" applyFont="1" applyBorder="1" applyAlignment="1" applyProtection="1">
      <alignment horizontal="center" wrapText="1"/>
      <protection locked="0"/>
    </xf>
    <xf numFmtId="0" fontId="48" fillId="0" borderId="33" xfId="0" applyFont="1" applyBorder="1" applyAlignment="1" applyProtection="1">
      <alignment horizontal="center" wrapText="1"/>
      <protection locked="0"/>
    </xf>
    <xf numFmtId="0" fontId="48" fillId="0" borderId="34" xfId="0" applyFont="1" applyBorder="1" applyAlignment="1" applyProtection="1">
      <alignment horizontal="center" wrapText="1"/>
      <protection locked="0"/>
    </xf>
    <xf numFmtId="0" fontId="54" fillId="0" borderId="33" xfId="0" applyFont="1" applyBorder="1" applyAlignment="1" applyProtection="1">
      <alignment horizontal="center" wrapText="1"/>
      <protection locked="0"/>
    </xf>
    <xf numFmtId="0" fontId="54" fillId="0" borderId="34" xfId="0" applyFont="1" applyBorder="1" applyAlignment="1" applyProtection="1">
      <alignment horizontal="center" wrapText="1"/>
      <protection locked="0"/>
    </xf>
    <xf numFmtId="0" fontId="9" fillId="4" borderId="16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/>
      <protection/>
    </xf>
    <xf numFmtId="0" fontId="9" fillId="4" borderId="13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" fontId="9" fillId="0" borderId="19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/>
      <protection/>
    </xf>
    <xf numFmtId="0" fontId="0" fillId="22" borderId="15" xfId="0" applyFill="1" applyBorder="1" applyAlignment="1" applyProtection="1">
      <alignment/>
      <protection locked="0"/>
    </xf>
    <xf numFmtId="0" fontId="0" fillId="22" borderId="23" xfId="0" applyFill="1" applyBorder="1" applyAlignment="1" applyProtection="1">
      <alignment/>
      <protection locked="0"/>
    </xf>
    <xf numFmtId="0" fontId="0" fillId="22" borderId="22" xfId="0" applyFill="1" applyBorder="1" applyAlignment="1" applyProtection="1">
      <alignment/>
      <protection locked="0"/>
    </xf>
    <xf numFmtId="0" fontId="0" fillId="22" borderId="17" xfId="0" applyFill="1" applyBorder="1" applyAlignment="1" applyProtection="1">
      <alignment/>
      <protection locked="0"/>
    </xf>
    <xf numFmtId="0" fontId="0" fillId="22" borderId="19" xfId="0" applyFill="1" applyBorder="1" applyAlignment="1" applyProtection="1">
      <alignment/>
      <protection locked="0"/>
    </xf>
    <xf numFmtId="0" fontId="0" fillId="22" borderId="18" xfId="0" applyFill="1" applyBorder="1" applyAlignment="1" applyProtection="1">
      <alignment/>
      <protection locked="0"/>
    </xf>
    <xf numFmtId="0" fontId="0" fillId="22" borderId="25" xfId="0" applyFill="1" applyBorder="1" applyAlignment="1" applyProtection="1">
      <alignment/>
      <protection locked="0"/>
    </xf>
    <xf numFmtId="0" fontId="0" fillId="22" borderId="20" xfId="0" applyFill="1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44" fontId="0" fillId="0" borderId="0" xfId="43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173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0" fillId="4" borderId="23" xfId="0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42" fillId="22" borderId="0" xfId="0" applyFont="1" applyFill="1" applyAlignment="1" applyProtection="1">
      <alignment horizontal="center"/>
      <protection locked="0"/>
    </xf>
    <xf numFmtId="0" fontId="0" fillId="7" borderId="23" xfId="0" applyFill="1" applyBorder="1" applyAlignment="1" applyProtection="1">
      <alignment/>
      <protection locked="0"/>
    </xf>
    <xf numFmtId="0" fontId="0" fillId="7" borderId="22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7" borderId="25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0" fontId="66" fillId="0" borderId="19" xfId="0" applyFont="1" applyBorder="1" applyAlignment="1" applyProtection="1">
      <alignment horizontal="center" wrapText="1"/>
      <protection locked="0"/>
    </xf>
    <xf numFmtId="0" fontId="52" fillId="0" borderId="27" xfId="0" applyFont="1" applyBorder="1" applyAlignment="1" applyProtection="1">
      <alignment horizontal="center" wrapText="1"/>
      <protection locked="0"/>
    </xf>
    <xf numFmtId="0" fontId="37" fillId="22" borderId="43" xfId="42" applyFont="1" applyFill="1" applyBorder="1" applyAlignment="1" applyProtection="1">
      <alignment/>
      <protection/>
    </xf>
    <xf numFmtId="0" fontId="37" fillId="22" borderId="44" xfId="42" applyFont="1" applyFill="1" applyBorder="1" applyAlignment="1" applyProtection="1">
      <alignment/>
      <protection locked="0"/>
    </xf>
    <xf numFmtId="0" fontId="37" fillId="22" borderId="45" xfId="42" applyFont="1" applyFill="1" applyBorder="1" applyAlignment="1" applyProtection="1">
      <alignment/>
      <protection locked="0"/>
    </xf>
    <xf numFmtId="0" fontId="37" fillId="11" borderId="43" xfId="42" applyFont="1" applyFill="1" applyBorder="1" applyAlignment="1" applyProtection="1">
      <alignment/>
      <protection/>
    </xf>
    <xf numFmtId="0" fontId="37" fillId="11" borderId="44" xfId="42" applyFont="1" applyFill="1" applyBorder="1" applyAlignment="1" applyProtection="1">
      <alignment/>
      <protection locked="0"/>
    </xf>
    <xf numFmtId="0" fontId="0" fillId="11" borderId="45" xfId="0" applyFont="1" applyFill="1" applyBorder="1" applyAlignment="1" applyProtection="1">
      <alignment/>
      <protection locked="0"/>
    </xf>
    <xf numFmtId="0" fontId="72" fillId="4" borderId="26" xfId="0" applyFont="1" applyFill="1" applyBorder="1" applyAlignment="1" applyProtection="1">
      <alignment horizontal="center"/>
      <protection locked="0"/>
    </xf>
    <xf numFmtId="0" fontId="72" fillId="4" borderId="16" xfId="0" applyFont="1" applyFill="1" applyBorder="1" applyAlignment="1" applyProtection="1">
      <alignment horizontal="center"/>
      <protection locked="0"/>
    </xf>
    <xf numFmtId="0" fontId="72" fillId="0" borderId="12" xfId="0" applyFont="1" applyBorder="1" applyAlignment="1" applyProtection="1">
      <alignment horizontal="center"/>
      <protection/>
    </xf>
    <xf numFmtId="0" fontId="72" fillId="0" borderId="17" xfId="0" applyFont="1" applyBorder="1" applyAlignment="1" applyProtection="1">
      <alignment horizontal="center"/>
      <protection/>
    </xf>
    <xf numFmtId="0" fontId="72" fillId="0" borderId="11" xfId="0" applyFont="1" applyBorder="1" applyAlignment="1" applyProtection="1">
      <alignment horizontal="center"/>
      <protection/>
    </xf>
    <xf numFmtId="0" fontId="72" fillId="0" borderId="13" xfId="0" applyFont="1" applyBorder="1" applyAlignment="1" applyProtection="1">
      <alignment horizontal="center"/>
      <protection/>
    </xf>
    <xf numFmtId="0" fontId="73" fillId="0" borderId="13" xfId="0" applyFont="1" applyBorder="1" applyAlignment="1" applyProtection="1">
      <alignment horizontal="center"/>
      <protection/>
    </xf>
    <xf numFmtId="0" fontId="73" fillId="0" borderId="12" xfId="0" applyFont="1" applyBorder="1" applyAlignment="1" applyProtection="1">
      <alignment horizontal="center"/>
      <protection/>
    </xf>
    <xf numFmtId="0" fontId="73" fillId="0" borderId="11" xfId="0" applyFont="1" applyBorder="1" applyAlignment="1" applyProtection="1">
      <alignment horizontal="center"/>
      <protection/>
    </xf>
    <xf numFmtId="0" fontId="72" fillId="4" borderId="16" xfId="0" applyFont="1" applyFill="1" applyBorder="1" applyAlignment="1" applyProtection="1">
      <alignment horizontal="center"/>
      <protection/>
    </xf>
    <xf numFmtId="0" fontId="74" fillId="0" borderId="12" xfId="0" applyFont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75" fillId="0" borderId="0" xfId="0" applyFon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50" fillId="0" borderId="0" xfId="0" applyFont="1" applyAlignment="1" applyProtection="1">
      <alignment horizontal="left"/>
      <protection locked="0"/>
    </xf>
    <xf numFmtId="0" fontId="17" fillId="0" borderId="0" xfId="42" applyFont="1" applyAlignment="1" applyProtection="1">
      <alignment/>
      <protection locked="0"/>
    </xf>
    <xf numFmtId="0" fontId="39" fillId="0" borderId="46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yarsbyt.ru/" TargetMode="External" /><Relationship Id="rId3" Type="http://schemas.openxmlformats.org/officeDocument/2006/relationships/hyperlink" Target="http://www.yarsbyt.ru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yarsbyt.ru/" TargetMode="External" /><Relationship Id="rId6" Type="http://schemas.openxmlformats.org/officeDocument/2006/relationships/hyperlink" Target="http://www.yarsbyt.ru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yarsbyt.ru/" TargetMode="External" /><Relationship Id="rId9" Type="http://schemas.openxmlformats.org/officeDocument/2006/relationships/hyperlink" Target="http://www.yarsbyt.ru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yarsbyt.ru/" TargetMode="External" /><Relationship Id="rId12" Type="http://schemas.openxmlformats.org/officeDocument/2006/relationships/hyperlink" Target="http://www.yarsbyt.ru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yarsbyt.ru/" TargetMode="External" /><Relationship Id="rId15" Type="http://schemas.openxmlformats.org/officeDocument/2006/relationships/hyperlink" Target="http://www.yarsbyt.ru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yarsbyt.ru/" TargetMode="External" /><Relationship Id="rId18" Type="http://schemas.openxmlformats.org/officeDocument/2006/relationships/hyperlink" Target="http://www.yarsbyt.ru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yarsbyt.ru/" TargetMode="External" /><Relationship Id="rId21" Type="http://schemas.openxmlformats.org/officeDocument/2006/relationships/hyperlink" Target="http://www.yarsbyt.ru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yarsbyt.ru/" TargetMode="External" /><Relationship Id="rId24" Type="http://schemas.openxmlformats.org/officeDocument/2006/relationships/hyperlink" Target="http://www.yarsbyt.ru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yarsbyt.ru/" TargetMode="External" /><Relationship Id="rId27" Type="http://schemas.openxmlformats.org/officeDocument/2006/relationships/hyperlink" Target="http://www.yarsbyt.ru/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www.yarsbyt.ru/" TargetMode="External" /><Relationship Id="rId30" Type="http://schemas.openxmlformats.org/officeDocument/2006/relationships/hyperlink" Target="http://www.yarsbyt.ru/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www.yarsbyt.ru/" TargetMode="External" /><Relationship Id="rId33" Type="http://schemas.openxmlformats.org/officeDocument/2006/relationships/hyperlink" Target="http://www.yarsbyt.ru/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www.yarsbyt.ru/Raskladushki/Detskaja-raskladushka-KTK-LM-na-latah.html" TargetMode="External" /><Relationship Id="rId36" Type="http://schemas.openxmlformats.org/officeDocument/2006/relationships/hyperlink" Target="http://www.yarsbyt.ru/Raskladushki/Detskaja-raskladushka-KTK-LM-na-latah.html" TargetMode="External" /><Relationship Id="rId37" Type="http://schemas.openxmlformats.org/officeDocument/2006/relationships/image" Target="../media/image13.png" /><Relationship Id="rId38" Type="http://schemas.openxmlformats.org/officeDocument/2006/relationships/image" Target="../media/image14.png" /><Relationship Id="rId39" Type="http://schemas.openxmlformats.org/officeDocument/2006/relationships/image" Target="../media/image15.png" /><Relationship Id="rId40" Type="http://schemas.openxmlformats.org/officeDocument/2006/relationships/image" Target="../media/image16.png" /><Relationship Id="rId41" Type="http://schemas.openxmlformats.org/officeDocument/2006/relationships/hyperlink" Target="http://www.yarsbyt.ru/" TargetMode="External" /><Relationship Id="rId42" Type="http://schemas.openxmlformats.org/officeDocument/2006/relationships/hyperlink" Target="http://www.yarsbyt.ru/" TargetMode="External" /><Relationship Id="rId43" Type="http://schemas.openxmlformats.org/officeDocument/2006/relationships/image" Target="../media/image17.png" /><Relationship Id="rId44" Type="http://schemas.openxmlformats.org/officeDocument/2006/relationships/hyperlink" Target="http://www.yarsbyt.ru/" TargetMode="External" /><Relationship Id="rId45" Type="http://schemas.openxmlformats.org/officeDocument/2006/relationships/hyperlink" Target="http://www.yarsbyt.ru/" TargetMode="External" /><Relationship Id="rId46" Type="http://schemas.openxmlformats.org/officeDocument/2006/relationships/image" Target="../media/image18.jpeg" /><Relationship Id="rId47" Type="http://schemas.openxmlformats.org/officeDocument/2006/relationships/hyperlink" Target="http://www.yarsbyt.ru/" TargetMode="External" /><Relationship Id="rId48" Type="http://schemas.openxmlformats.org/officeDocument/2006/relationships/hyperlink" Target="http://www.yarsbyt.ru/" TargetMode="External" /><Relationship Id="rId49" Type="http://schemas.openxmlformats.org/officeDocument/2006/relationships/image" Target="../media/image19.jpeg" /><Relationship Id="rId50" Type="http://schemas.openxmlformats.org/officeDocument/2006/relationships/hyperlink" Target="http://www.yarsbyt.ru/" TargetMode="External" /><Relationship Id="rId51" Type="http://schemas.openxmlformats.org/officeDocument/2006/relationships/hyperlink" Target="http://www.yarsby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12</xdr:row>
      <xdr:rowOff>85725</xdr:rowOff>
    </xdr:from>
    <xdr:to>
      <xdr:col>11</xdr:col>
      <xdr:colOff>228600</xdr:colOff>
      <xdr:row>18</xdr:row>
      <xdr:rowOff>57150</xdr:rowOff>
    </xdr:to>
    <xdr:pic>
      <xdr:nvPicPr>
        <xdr:cNvPr id="1" name="Picture 2" descr="Кровать раскладная раскладушка «Комфорт-40»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2905125"/>
          <a:ext cx="2505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28</xdr:row>
      <xdr:rowOff>76200</xdr:rowOff>
    </xdr:from>
    <xdr:to>
      <xdr:col>11</xdr:col>
      <xdr:colOff>800100</xdr:colOff>
      <xdr:row>33</xdr:row>
      <xdr:rowOff>142875</xdr:rowOff>
    </xdr:to>
    <xdr:pic>
      <xdr:nvPicPr>
        <xdr:cNvPr id="2" name="Picture 3" descr="raslkadushka l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4257675"/>
          <a:ext cx="3095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20</xdr:row>
      <xdr:rowOff>104775</xdr:rowOff>
    </xdr:from>
    <xdr:to>
      <xdr:col>11</xdr:col>
      <xdr:colOff>923925</xdr:colOff>
      <xdr:row>23</xdr:row>
      <xdr:rowOff>104775</xdr:rowOff>
    </xdr:to>
    <xdr:pic>
      <xdr:nvPicPr>
        <xdr:cNvPr id="3" name="Picture 4" descr="Безымянныйспартаж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01075" y="4257675"/>
          <a:ext cx="339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108</xdr:row>
      <xdr:rowOff>228600</xdr:rowOff>
    </xdr:from>
    <xdr:to>
      <xdr:col>10</xdr:col>
      <xdr:colOff>257175</xdr:colOff>
      <xdr:row>115</xdr:row>
      <xdr:rowOff>28575</xdr:rowOff>
    </xdr:to>
    <xdr:pic>
      <xdr:nvPicPr>
        <xdr:cNvPr id="4" name="Picture 7" descr="Спарта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48700" y="13182600"/>
          <a:ext cx="1533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113</xdr:row>
      <xdr:rowOff>19050</xdr:rowOff>
    </xdr:from>
    <xdr:to>
      <xdr:col>11</xdr:col>
      <xdr:colOff>1581150</xdr:colOff>
      <xdr:row>115</xdr:row>
      <xdr:rowOff>9525</xdr:rowOff>
    </xdr:to>
    <xdr:pic>
      <xdr:nvPicPr>
        <xdr:cNvPr id="5" name="Picture 11" descr="spart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58425" y="14001750"/>
          <a:ext cx="2390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1076325</xdr:colOff>
      <xdr:row>100</xdr:row>
      <xdr:rowOff>57150</xdr:rowOff>
    </xdr:from>
    <xdr:to>
      <xdr:col>11</xdr:col>
      <xdr:colOff>1000125</xdr:colOff>
      <xdr:row>106</xdr:row>
      <xdr:rowOff>209550</xdr:rowOff>
    </xdr:to>
    <xdr:pic>
      <xdr:nvPicPr>
        <xdr:cNvPr id="6" name="Picture 1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01375" y="11496675"/>
          <a:ext cx="106680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</xdr:colOff>
      <xdr:row>100</xdr:row>
      <xdr:rowOff>38100</xdr:rowOff>
    </xdr:from>
    <xdr:to>
      <xdr:col>10</xdr:col>
      <xdr:colOff>981075</xdr:colOff>
      <xdr:row>105</xdr:row>
      <xdr:rowOff>38100</xdr:rowOff>
    </xdr:to>
    <xdr:pic>
      <xdr:nvPicPr>
        <xdr:cNvPr id="7" name="Picture 13" descr="kr2lsp1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01075" y="11477625"/>
          <a:ext cx="2314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92</xdr:row>
      <xdr:rowOff>180975</xdr:rowOff>
    </xdr:from>
    <xdr:to>
      <xdr:col>11</xdr:col>
      <xdr:colOff>133350</xdr:colOff>
      <xdr:row>97</xdr:row>
      <xdr:rowOff>180975</xdr:rowOff>
    </xdr:to>
    <xdr:pic>
      <xdr:nvPicPr>
        <xdr:cNvPr id="8" name="Picture 14" descr="kr1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01075" y="10106025"/>
          <a:ext cx="2609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92</xdr:row>
      <xdr:rowOff>9525</xdr:rowOff>
    </xdr:from>
    <xdr:to>
      <xdr:col>11</xdr:col>
      <xdr:colOff>1114425</xdr:colOff>
      <xdr:row>98</xdr:row>
      <xdr:rowOff>228600</xdr:rowOff>
    </xdr:to>
    <xdr:pic>
      <xdr:nvPicPr>
        <xdr:cNvPr id="9" name="Picture 15" descr="kr13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296650" y="9934575"/>
          <a:ext cx="885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57150</xdr:rowOff>
    </xdr:from>
    <xdr:to>
      <xdr:col>10</xdr:col>
      <xdr:colOff>962025</xdr:colOff>
      <xdr:row>89</xdr:row>
      <xdr:rowOff>19050</xdr:rowOff>
    </xdr:to>
    <xdr:pic>
      <xdr:nvPicPr>
        <xdr:cNvPr id="10" name="Picture 16" descr="kr1lsp1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553450" y="8458200"/>
          <a:ext cx="2333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1057275</xdr:colOff>
      <xdr:row>84</xdr:row>
      <xdr:rowOff>19050</xdr:rowOff>
    </xdr:from>
    <xdr:to>
      <xdr:col>11</xdr:col>
      <xdr:colOff>876300</xdr:colOff>
      <xdr:row>90</xdr:row>
      <xdr:rowOff>209550</xdr:rowOff>
    </xdr:to>
    <xdr:pic>
      <xdr:nvPicPr>
        <xdr:cNvPr id="11" name="Picture 17" descr="kr1lsp3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982325" y="8420100"/>
          <a:ext cx="9620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60</xdr:row>
      <xdr:rowOff>104775</xdr:rowOff>
    </xdr:from>
    <xdr:to>
      <xdr:col>11</xdr:col>
      <xdr:colOff>323850</xdr:colOff>
      <xdr:row>65</xdr:row>
      <xdr:rowOff>114300</xdr:rowOff>
    </xdr:to>
    <xdr:pic>
      <xdr:nvPicPr>
        <xdr:cNvPr id="12" name="Picture 19" descr="ktk_lm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620125" y="7277100"/>
          <a:ext cx="2771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1323975</xdr:colOff>
      <xdr:row>6</xdr:row>
      <xdr:rowOff>9525</xdr:rowOff>
    </xdr:from>
    <xdr:to>
      <xdr:col>11</xdr:col>
      <xdr:colOff>2143125</xdr:colOff>
      <xdr:row>11</xdr:row>
      <xdr:rowOff>123825</xdr:rowOff>
    </xdr:to>
    <xdr:pic>
      <xdr:nvPicPr>
        <xdr:cNvPr id="13" name="Picture 8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92025" y="18097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1266825</xdr:colOff>
      <xdr:row>12</xdr:row>
      <xdr:rowOff>66675</xdr:rowOff>
    </xdr:from>
    <xdr:to>
      <xdr:col>11</xdr:col>
      <xdr:colOff>2152650</xdr:colOff>
      <xdr:row>17</xdr:row>
      <xdr:rowOff>180975</xdr:rowOff>
    </xdr:to>
    <xdr:pic>
      <xdr:nvPicPr>
        <xdr:cNvPr id="14" name="Picture 8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34875" y="2886075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1228725</xdr:colOff>
      <xdr:row>36</xdr:row>
      <xdr:rowOff>38100</xdr:rowOff>
    </xdr:from>
    <xdr:to>
      <xdr:col>11</xdr:col>
      <xdr:colOff>2124075</xdr:colOff>
      <xdr:row>41</xdr:row>
      <xdr:rowOff>0</xdr:rowOff>
    </xdr:to>
    <xdr:pic>
      <xdr:nvPicPr>
        <xdr:cNvPr id="15" name="Picture 8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296775" y="4295775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1247775</xdr:colOff>
      <xdr:row>51</xdr:row>
      <xdr:rowOff>38100</xdr:rowOff>
    </xdr:from>
    <xdr:to>
      <xdr:col>11</xdr:col>
      <xdr:colOff>2143125</xdr:colOff>
      <xdr:row>56</xdr:row>
      <xdr:rowOff>123825</xdr:rowOff>
    </xdr:to>
    <xdr:pic>
      <xdr:nvPicPr>
        <xdr:cNvPr id="16" name="Picture 8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15825" y="5715000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1228725</xdr:colOff>
      <xdr:row>60</xdr:row>
      <xdr:rowOff>38100</xdr:rowOff>
    </xdr:from>
    <xdr:to>
      <xdr:col>11</xdr:col>
      <xdr:colOff>2124075</xdr:colOff>
      <xdr:row>65</xdr:row>
      <xdr:rowOff>66675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296775" y="7210425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1247775</xdr:colOff>
      <xdr:row>84</xdr:row>
      <xdr:rowOff>47625</xdr:rowOff>
    </xdr:from>
    <xdr:to>
      <xdr:col>11</xdr:col>
      <xdr:colOff>2143125</xdr:colOff>
      <xdr:row>89</xdr:row>
      <xdr:rowOff>76200</xdr:rowOff>
    </xdr:to>
    <xdr:pic>
      <xdr:nvPicPr>
        <xdr:cNvPr id="18" name="Picture 7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15825" y="8448675"/>
          <a:ext cx="895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1219200</xdr:colOff>
      <xdr:row>92</xdr:row>
      <xdr:rowOff>0</xdr:rowOff>
    </xdr:from>
    <xdr:to>
      <xdr:col>11</xdr:col>
      <xdr:colOff>2114550</xdr:colOff>
      <xdr:row>97</xdr:row>
      <xdr:rowOff>28575</xdr:rowOff>
    </xdr:to>
    <xdr:pic>
      <xdr:nvPicPr>
        <xdr:cNvPr id="19" name="Picture 7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287250" y="9925050"/>
          <a:ext cx="895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1257300</xdr:colOff>
      <xdr:row>100</xdr:row>
      <xdr:rowOff>38100</xdr:rowOff>
    </xdr:from>
    <xdr:to>
      <xdr:col>11</xdr:col>
      <xdr:colOff>2105025</xdr:colOff>
      <xdr:row>105</xdr:row>
      <xdr:rowOff>9525</xdr:rowOff>
    </xdr:to>
    <xdr:pic>
      <xdr:nvPicPr>
        <xdr:cNvPr id="20" name="Picture 7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25350" y="11477625"/>
          <a:ext cx="847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1257300</xdr:colOff>
      <xdr:row>108</xdr:row>
      <xdr:rowOff>9525</xdr:rowOff>
    </xdr:from>
    <xdr:to>
      <xdr:col>11</xdr:col>
      <xdr:colOff>2124075</xdr:colOff>
      <xdr:row>112</xdr:row>
      <xdr:rowOff>123825</xdr:rowOff>
    </xdr:to>
    <xdr:pic>
      <xdr:nvPicPr>
        <xdr:cNvPr id="21" name="Picture 7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25350" y="12963525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36</xdr:row>
      <xdr:rowOff>57150</xdr:rowOff>
    </xdr:from>
    <xdr:to>
      <xdr:col>11</xdr:col>
      <xdr:colOff>0</xdr:colOff>
      <xdr:row>41</xdr:row>
      <xdr:rowOff>76200</xdr:rowOff>
    </xdr:to>
    <xdr:pic>
      <xdr:nvPicPr>
        <xdr:cNvPr id="22" name="Picture 99" descr="www.yarsbyt.ru Детская раскладушка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620125" y="4314825"/>
          <a:ext cx="2447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51</xdr:row>
      <xdr:rowOff>142875</xdr:rowOff>
    </xdr:from>
    <xdr:to>
      <xdr:col>11</xdr:col>
      <xdr:colOff>1104900</xdr:colOff>
      <xdr:row>57</xdr:row>
      <xdr:rowOff>190500</xdr:rowOff>
    </xdr:to>
    <xdr:pic>
      <xdr:nvPicPr>
        <xdr:cNvPr id="23" name="Picture 101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610600" y="5819775"/>
          <a:ext cx="3562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638175</xdr:rowOff>
    </xdr:from>
    <xdr:to>
      <xdr:col>10</xdr:col>
      <xdr:colOff>781050</xdr:colOff>
      <xdr:row>11</xdr:row>
      <xdr:rowOff>142875</xdr:rowOff>
    </xdr:to>
    <xdr:pic>
      <xdr:nvPicPr>
        <xdr:cNvPr id="24" name="Picture 103" descr="82447806_4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62975" y="1743075"/>
          <a:ext cx="2143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6</xdr:row>
      <xdr:rowOff>0</xdr:rowOff>
    </xdr:from>
    <xdr:to>
      <xdr:col>11</xdr:col>
      <xdr:colOff>466725</xdr:colOff>
      <xdr:row>11</xdr:row>
      <xdr:rowOff>142875</xdr:rowOff>
    </xdr:to>
    <xdr:pic>
      <xdr:nvPicPr>
        <xdr:cNvPr id="25" name="Picture 104" descr="image_10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677525" y="18002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15504@mail.ru" TargetMode="External" /><Relationship Id="rId2" Type="http://schemas.openxmlformats.org/officeDocument/2006/relationships/hyperlink" Target="mailto:915504@mail.ru" TargetMode="External" /><Relationship Id="rId3" Type="http://schemas.openxmlformats.org/officeDocument/2006/relationships/hyperlink" Target="http://www.yarsbyt.ru/" TargetMode="External" /><Relationship Id="rId4" Type="http://schemas.openxmlformats.org/officeDocument/2006/relationships/hyperlink" Target="http://www.yarsbyt.ru/Kontakty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D212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A15" sqref="AA15"/>
    </sheetView>
  </sheetViews>
  <sheetFormatPr defaultColWidth="9.00390625" defaultRowHeight="12.75"/>
  <cols>
    <col min="1" max="1" width="57.875" style="0" customWidth="1"/>
    <col min="2" max="2" width="13.75390625" style="0" customWidth="1"/>
    <col min="3" max="3" width="7.75390625" style="0" customWidth="1"/>
    <col min="4" max="4" width="8.875" style="0" customWidth="1"/>
    <col min="5" max="5" width="7.375" style="0" customWidth="1"/>
    <col min="6" max="6" width="8.00390625" style="0" customWidth="1"/>
    <col min="7" max="7" width="8.625" style="0" customWidth="1"/>
    <col min="8" max="8" width="11.25390625" style="0" hidden="1" customWidth="1"/>
    <col min="11" max="11" width="15.00390625" style="0" customWidth="1"/>
    <col min="12" max="12" width="28.625" style="0" customWidth="1"/>
    <col min="13" max="13" width="7.25390625" style="0" hidden="1" customWidth="1"/>
    <col min="14" max="14" width="18.125" style="0" hidden="1" customWidth="1"/>
    <col min="15" max="15" width="7.125" style="0" hidden="1" customWidth="1"/>
    <col min="16" max="16" width="10.125" style="0" hidden="1" customWidth="1"/>
    <col min="17" max="17" width="6.75390625" style="0" hidden="1" customWidth="1"/>
    <col min="18" max="18" width="5.25390625" style="0" hidden="1" customWidth="1"/>
    <col min="19" max="19" width="7.125" style="0" hidden="1" customWidth="1"/>
    <col min="20" max="21" width="7.375" style="0" hidden="1" customWidth="1"/>
    <col min="22" max="22" width="8.125" style="0" hidden="1" customWidth="1"/>
    <col min="23" max="23" width="8.375" style="0" hidden="1" customWidth="1"/>
    <col min="24" max="24" width="11.75390625" style="2" hidden="1" customWidth="1"/>
    <col min="25" max="25" width="9.75390625" style="2" customWidth="1"/>
    <col min="26" max="26" width="3.625" style="2" customWidth="1"/>
    <col min="27" max="27" width="3.875" style="0" customWidth="1"/>
    <col min="28" max="28" width="4.75390625" style="0" customWidth="1"/>
    <col min="29" max="29" width="10.25390625" style="0" bestFit="1" customWidth="1"/>
    <col min="30" max="30" width="34.375" style="0" customWidth="1"/>
    <col min="31" max="32" width="9.875" style="0" customWidth="1"/>
    <col min="33" max="33" width="10.125" style="0" customWidth="1"/>
    <col min="34" max="34" width="8.75390625" style="0" customWidth="1"/>
    <col min="37" max="37" width="58.75390625" style="0" customWidth="1"/>
    <col min="38" max="38" width="15.875" style="0" customWidth="1"/>
    <col min="39" max="40" width="8.75390625" style="0" customWidth="1"/>
    <col min="41" max="41" width="12.25390625" style="0" customWidth="1"/>
    <col min="42" max="47" width="8.75390625" style="0" customWidth="1"/>
    <col min="48" max="48" width="9.625" style="0" customWidth="1"/>
    <col min="51" max="51" width="9.875" style="0" customWidth="1"/>
    <col min="54" max="54" width="9.125" style="4" customWidth="1"/>
    <col min="55" max="55" width="17.25390625" style="4" customWidth="1"/>
    <col min="56" max="56" width="11.75390625" style="0" customWidth="1"/>
    <col min="57" max="57" width="3.375" style="0" customWidth="1"/>
    <col min="58" max="59" width="10.125" style="0" customWidth="1"/>
    <col min="60" max="60" width="11.125" style="0" customWidth="1"/>
    <col min="61" max="62" width="10.625" style="0" customWidth="1"/>
    <col min="63" max="63" width="11.625" style="0" customWidth="1"/>
    <col min="67" max="67" width="11.00390625" style="0" customWidth="1"/>
  </cols>
  <sheetData>
    <row r="1" spans="1:30" s="4" customFormat="1" ht="16.5" customHeight="1" thickBot="1">
      <c r="A1" s="197" t="s">
        <v>106</v>
      </c>
      <c r="D1" s="19"/>
      <c r="E1" s="19"/>
      <c r="F1" s="19"/>
      <c r="K1" s="152"/>
      <c r="L1" s="224" t="s">
        <v>83</v>
      </c>
      <c r="P1" s="168" t="s">
        <v>63</v>
      </c>
      <c r="Q1" s="35"/>
      <c r="S1" s="5">
        <f>IF($P$4&lt;10000,1)</f>
        <v>1</v>
      </c>
      <c r="T1" s="5">
        <f>IF($P$4&lt;25000,1)</f>
        <v>1</v>
      </c>
      <c r="U1" s="5">
        <f>IF($P$4&lt;75000,1)</f>
        <v>1</v>
      </c>
      <c r="V1" s="5">
        <f>IF($P$4&lt;100000,1)</f>
        <v>1</v>
      </c>
      <c r="W1" s="5">
        <f>IF($P$4&lt;900000,1)</f>
        <v>1</v>
      </c>
      <c r="X1" s="6"/>
      <c r="Y1" s="6"/>
      <c r="Z1" s="6"/>
      <c r="AA1" s="8"/>
      <c r="AB1" s="169"/>
      <c r="AC1" s="170"/>
      <c r="AD1" s="8"/>
    </row>
    <row r="2" spans="1:30" s="4" customFormat="1" ht="25.5" customHeight="1" thickBot="1">
      <c r="A2" s="171" t="s">
        <v>60</v>
      </c>
      <c r="D2" s="239" t="s">
        <v>95</v>
      </c>
      <c r="E2" s="240"/>
      <c r="F2" s="240"/>
      <c r="G2" s="241"/>
      <c r="I2"/>
      <c r="J2"/>
      <c r="K2"/>
      <c r="L2" s="224" t="s">
        <v>35</v>
      </c>
      <c r="S2" s="5" t="b">
        <f>IF($P$4&gt;3000,1)</f>
        <v>0</v>
      </c>
      <c r="T2" s="5" t="b">
        <f>IF($P$4&gt;10000,1)</f>
        <v>0</v>
      </c>
      <c r="U2" s="5" t="b">
        <f>IF($P$4&gt;25000,1)</f>
        <v>0</v>
      </c>
      <c r="V2" s="5" t="b">
        <f>IF($P$4&gt;75000,1)</f>
        <v>0</v>
      </c>
      <c r="W2" s="5" t="b">
        <f>IF($P$4&gt;100000,1)</f>
        <v>0</v>
      </c>
      <c r="X2" s="9"/>
      <c r="Y2" s="9"/>
      <c r="Z2" s="9"/>
      <c r="AA2" s="8"/>
      <c r="AB2" s="8"/>
      <c r="AC2" s="8"/>
      <c r="AD2" s="8"/>
    </row>
    <row r="3" spans="1:30" s="4" customFormat="1" ht="22.5" customHeight="1" thickBot="1">
      <c r="A3" s="164" t="s">
        <v>72</v>
      </c>
      <c r="B3" s="1"/>
      <c r="C3" s="1"/>
      <c r="D3" s="236" t="s">
        <v>96</v>
      </c>
      <c r="E3" s="237"/>
      <c r="F3" s="237"/>
      <c r="G3" s="238"/>
      <c r="H3"/>
      <c r="I3" s="153"/>
      <c r="J3" s="158" t="s">
        <v>48</v>
      </c>
      <c r="K3" s="159" t="s">
        <v>49</v>
      </c>
      <c r="L3" s="224" t="s">
        <v>59</v>
      </c>
      <c r="M3"/>
      <c r="N3"/>
      <c r="O3"/>
      <c r="P3"/>
      <c r="Q3"/>
      <c r="R3"/>
      <c r="S3" s="3">
        <f>S1+S2</f>
        <v>1</v>
      </c>
      <c r="T3" s="3">
        <f>T1+T2</f>
        <v>1</v>
      </c>
      <c r="U3" s="3">
        <f>U1+U2</f>
        <v>1</v>
      </c>
      <c r="V3" s="3">
        <f>V1+V2</f>
        <v>1</v>
      </c>
      <c r="W3" s="3">
        <f>W1+W2</f>
        <v>1</v>
      </c>
      <c r="X3"/>
      <c r="Y3"/>
      <c r="Z3"/>
      <c r="AA3" s="1"/>
      <c r="AB3" s="8"/>
      <c r="AC3" s="1"/>
      <c r="AD3" s="1"/>
    </row>
    <row r="4" spans="1:30" s="4" customFormat="1" ht="22.5" customHeight="1" thickBot="1">
      <c r="A4" s="262" t="s">
        <v>105</v>
      </c>
      <c r="B4" s="37"/>
      <c r="C4" s="37"/>
      <c r="E4" s="254" t="s">
        <v>64</v>
      </c>
      <c r="F4" s="37"/>
      <c r="G4" s="37"/>
      <c r="I4" s="154" t="s">
        <v>18</v>
      </c>
      <c r="J4" s="155">
        <f>SUM(Q7:Q206)</f>
        <v>0</v>
      </c>
      <c r="K4" s="157">
        <f>SUM(P7:P206)</f>
        <v>0</v>
      </c>
      <c r="L4" s="162" t="s">
        <v>77</v>
      </c>
      <c r="N4" s="5">
        <f>IF(S3=2,1,IF(T3=2,2,IF(U3=2,3,IF(V3=2,4,IF(W3=2,5,0)))))</f>
        <v>0</v>
      </c>
      <c r="O4" s="69">
        <f>K4</f>
        <v>0</v>
      </c>
      <c r="P4" s="160">
        <f>SUM(H7:H206)</f>
        <v>0</v>
      </c>
      <c r="R4" s="8"/>
      <c r="T4"/>
      <c r="U4" s="167" t="s">
        <v>52</v>
      </c>
      <c r="V4"/>
      <c r="W4" s="8"/>
      <c r="X4" s="9"/>
      <c r="Y4" s="9"/>
      <c r="Z4" s="9"/>
      <c r="AA4" s="8"/>
      <c r="AB4" s="8"/>
      <c r="AC4" s="8"/>
      <c r="AD4" s="8"/>
    </row>
    <row r="5" spans="1:30" s="4" customFormat="1" ht="54" customHeight="1" thickBot="1">
      <c r="A5" s="17" t="s">
        <v>13</v>
      </c>
      <c r="B5" s="151" t="s">
        <v>62</v>
      </c>
      <c r="C5" s="163" t="s">
        <v>73</v>
      </c>
      <c r="D5" s="163" t="s">
        <v>50</v>
      </c>
      <c r="E5" s="163" t="s">
        <v>51</v>
      </c>
      <c r="F5" s="163" t="s">
        <v>74</v>
      </c>
      <c r="G5" s="163" t="s">
        <v>81</v>
      </c>
      <c r="H5" s="76" t="s">
        <v>61</v>
      </c>
      <c r="I5" s="263" t="str">
        <f>IF(N4=1,$P$1&amp;S5&amp;" руб",IF(N4=2,$P$1&amp;T5&amp;" руб",IF(N4=3,$P$1&amp;U5&amp;" руб",IF(N4=4,$P$1&amp;V5&amp;" руб",IF(N4=5,$P$1&amp;W5&amp;" руб","Меньше суммы 3000р, заявка не принимается - добавь товар")))))</f>
        <v>Меньше суммы 3000р, заявка не принимается - добавь товар</v>
      </c>
      <c r="J5" s="264"/>
      <c r="K5" s="264"/>
      <c r="L5" s="264"/>
      <c r="M5" s="265"/>
      <c r="N5" s="156" t="s">
        <v>27</v>
      </c>
      <c r="O5" s="38" t="s">
        <v>26</v>
      </c>
      <c r="P5" s="39" t="s">
        <v>25</v>
      </c>
      <c r="Q5" s="58" t="s">
        <v>24</v>
      </c>
      <c r="R5" s="8"/>
      <c r="S5" s="165">
        <f>SUM(S7:S206)</f>
        <v>0</v>
      </c>
      <c r="T5" s="165">
        <f>SUM(T7:T206)</f>
        <v>0</v>
      </c>
      <c r="U5" s="165">
        <f>SUM(U7:U206)</f>
        <v>0</v>
      </c>
      <c r="V5" s="165">
        <f>SUM(V7:V206)</f>
        <v>0</v>
      </c>
      <c r="W5" s="165">
        <f>SUM(W7:W206)</f>
        <v>0</v>
      </c>
      <c r="X5" s="60"/>
      <c r="Y5" s="61"/>
      <c r="AA5" s="8"/>
      <c r="AB5" s="8"/>
      <c r="AC5" s="8"/>
      <c r="AD5" s="8"/>
    </row>
    <row r="6" spans="1:26" s="4" customFormat="1" ht="0.75" customHeight="1" thickBot="1">
      <c r="A6" s="7"/>
      <c r="B6" s="40">
        <v>3</v>
      </c>
      <c r="C6" s="32"/>
      <c r="D6" s="32"/>
      <c r="E6" s="32"/>
      <c r="F6" s="32"/>
      <c r="G6" s="32"/>
      <c r="H6" s="33"/>
      <c r="I6" s="19"/>
      <c r="Q6" s="36"/>
      <c r="R6" s="8"/>
      <c r="S6" s="8"/>
      <c r="T6" s="8"/>
      <c r="U6" s="8"/>
      <c r="V6" s="8"/>
      <c r="W6" s="8"/>
      <c r="X6" s="9"/>
      <c r="Y6" s="9"/>
      <c r="Z6" s="9"/>
    </row>
    <row r="7" spans="1:55" s="4" customFormat="1" ht="21" customHeight="1" thickBot="1">
      <c r="A7" s="18" t="s">
        <v>84</v>
      </c>
      <c r="B7" s="243"/>
      <c r="C7" s="94">
        <v>884</v>
      </c>
      <c r="D7" s="94">
        <v>810</v>
      </c>
      <c r="E7" s="94">
        <v>780</v>
      </c>
      <c r="F7" s="94">
        <v>750</v>
      </c>
      <c r="G7" s="94">
        <v>722</v>
      </c>
      <c r="H7" s="77">
        <f>B7*C7</f>
        <v>0</v>
      </c>
      <c r="I7" s="201"/>
      <c r="J7" s="202"/>
      <c r="K7" s="202"/>
      <c r="L7" s="203"/>
      <c r="M7" s="8"/>
      <c r="N7" s="44">
        <v>0.06</v>
      </c>
      <c r="O7" s="5">
        <v>7</v>
      </c>
      <c r="P7" s="5">
        <f>N7*B7</f>
        <v>0</v>
      </c>
      <c r="Q7" s="59">
        <f>O7*B7</f>
        <v>0</v>
      </c>
      <c r="R7" s="8"/>
      <c r="S7" s="166">
        <f>IF($N$4=1,$B7*C7,0)</f>
        <v>0</v>
      </c>
      <c r="T7" s="166">
        <f>IF($N$4=2,$B7*D7,0)</f>
        <v>0</v>
      </c>
      <c r="U7" s="166">
        <f>IF($N$4=3,$B7*E7,0)</f>
        <v>0</v>
      </c>
      <c r="V7" s="166">
        <f>IF($N$4=4,$B7*F7,0)</f>
        <v>0</v>
      </c>
      <c r="W7" s="166">
        <f>IF($N$4=5,$B7*G7,0)</f>
        <v>0</v>
      </c>
      <c r="X7" s="210">
        <f>IF(S7&gt;0,S7,IF(T7&gt;0,T7,IF(U7&gt;0,U7,IF(V7&gt;0,V7,IF(W7&gt;0,W7,0)))))</f>
        <v>0</v>
      </c>
      <c r="Y7" s="63"/>
      <c r="Z7" s="6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1:55" s="4" customFormat="1" ht="15" customHeight="1">
      <c r="A8" s="13" t="s">
        <v>19</v>
      </c>
      <c r="B8" s="244"/>
      <c r="C8" s="95"/>
      <c r="D8" s="95"/>
      <c r="E8" s="95"/>
      <c r="F8" s="95"/>
      <c r="G8" s="96"/>
      <c r="H8" s="22"/>
      <c r="I8" s="204"/>
      <c r="J8" s="68"/>
      <c r="K8" s="68"/>
      <c r="L8" s="205"/>
      <c r="M8" s="8"/>
      <c r="Q8" s="48"/>
      <c r="R8" s="8"/>
      <c r="S8" s="8"/>
      <c r="T8" s="8"/>
      <c r="U8" s="8"/>
      <c r="V8" s="8"/>
      <c r="W8" s="8"/>
      <c r="X8" s="211"/>
      <c r="Y8" s="61"/>
      <c r="Z8" s="61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</row>
    <row r="9" spans="1:55" s="4" customFormat="1" ht="15" customHeight="1">
      <c r="A9" s="15" t="s">
        <v>0</v>
      </c>
      <c r="B9" s="245"/>
      <c r="C9" s="95"/>
      <c r="D9" s="95"/>
      <c r="E9" s="95"/>
      <c r="F9" s="95"/>
      <c r="G9" s="96"/>
      <c r="H9" s="198"/>
      <c r="I9" s="204"/>
      <c r="J9" s="68"/>
      <c r="K9" s="68"/>
      <c r="L9" s="205"/>
      <c r="M9" s="8"/>
      <c r="Q9" s="48"/>
      <c r="R9" s="8"/>
      <c r="S9" s="8"/>
      <c r="T9" s="8"/>
      <c r="U9" s="8"/>
      <c r="V9" s="8"/>
      <c r="W9" s="8"/>
      <c r="X9" s="211"/>
      <c r="Y9" s="61"/>
      <c r="Z9" s="61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1:56" s="4" customFormat="1" ht="15" customHeight="1">
      <c r="A10" s="13" t="s">
        <v>65</v>
      </c>
      <c r="B10" s="244"/>
      <c r="C10" s="95"/>
      <c r="D10" s="95"/>
      <c r="E10" s="95"/>
      <c r="F10" s="95"/>
      <c r="G10" s="96"/>
      <c r="H10" s="22"/>
      <c r="I10" s="204"/>
      <c r="J10" s="68"/>
      <c r="K10" s="68"/>
      <c r="L10" s="205"/>
      <c r="M10" s="8"/>
      <c r="Q10" s="48"/>
      <c r="R10" s="8"/>
      <c r="S10" s="8"/>
      <c r="T10" s="8"/>
      <c r="U10" s="8"/>
      <c r="V10" s="8"/>
      <c r="W10" s="8"/>
      <c r="X10" s="211"/>
      <c r="Y10" s="61"/>
      <c r="Z10" s="61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">
        <v>40848</v>
      </c>
    </row>
    <row r="11" spans="1:55" s="4" customFormat="1" ht="8.25" customHeight="1" hidden="1">
      <c r="A11" s="172"/>
      <c r="B11" s="244"/>
      <c r="C11" s="95"/>
      <c r="D11" s="95"/>
      <c r="E11" s="95"/>
      <c r="F11" s="95"/>
      <c r="G11" s="96"/>
      <c r="H11" s="22"/>
      <c r="I11" s="204"/>
      <c r="J11" s="68"/>
      <c r="K11" s="68"/>
      <c r="L11" s="205"/>
      <c r="M11" s="8"/>
      <c r="Q11" s="49"/>
      <c r="R11" s="8"/>
      <c r="S11" s="8"/>
      <c r="T11" s="8"/>
      <c r="U11" s="8"/>
      <c r="V11" s="8"/>
      <c r="W11" s="8"/>
      <c r="X11" s="211"/>
      <c r="Y11" s="61"/>
      <c r="Z11" s="61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1:55" s="4" customFormat="1" ht="14.25" customHeight="1" thickBot="1">
      <c r="A12" s="14"/>
      <c r="B12" s="246"/>
      <c r="C12" s="97"/>
      <c r="D12" s="97"/>
      <c r="E12" s="97"/>
      <c r="F12" s="97"/>
      <c r="G12" s="98"/>
      <c r="H12" s="23"/>
      <c r="I12" s="206"/>
      <c r="J12" s="207"/>
      <c r="K12" s="207"/>
      <c r="L12" s="208"/>
      <c r="M12" s="8"/>
      <c r="Q12" s="49"/>
      <c r="R12" s="8"/>
      <c r="S12" s="8"/>
      <c r="T12" s="8"/>
      <c r="U12" s="8"/>
      <c r="V12" s="8"/>
      <c r="W12" s="8"/>
      <c r="X12" s="211"/>
      <c r="Y12" s="61"/>
      <c r="Z12" s="200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</row>
    <row r="13" spans="1:55" s="4" customFormat="1" ht="21" customHeight="1">
      <c r="A13" s="173" t="s">
        <v>80</v>
      </c>
      <c r="B13" s="247"/>
      <c r="C13" s="99"/>
      <c r="D13" s="99"/>
      <c r="E13" s="99"/>
      <c r="F13" s="99"/>
      <c r="G13" s="100"/>
      <c r="H13" s="24"/>
      <c r="I13" s="201"/>
      <c r="J13" s="202"/>
      <c r="K13" s="202"/>
      <c r="L13" s="203"/>
      <c r="M13" s="8"/>
      <c r="R13" s="8"/>
      <c r="S13" s="8"/>
      <c r="T13" s="8"/>
      <c r="U13" s="8"/>
      <c r="V13" s="8"/>
      <c r="W13" s="8"/>
      <c r="X13" s="211"/>
      <c r="Y13" s="61"/>
      <c r="Z13" s="61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</row>
    <row r="14" spans="1:55" s="4" customFormat="1" ht="15" customHeight="1">
      <c r="A14" s="10" t="s">
        <v>2</v>
      </c>
      <c r="B14" s="244"/>
      <c r="C14" s="99"/>
      <c r="D14" s="99"/>
      <c r="E14" s="99"/>
      <c r="F14" s="99"/>
      <c r="G14" s="100"/>
      <c r="H14" s="24"/>
      <c r="I14" s="204"/>
      <c r="J14" s="68"/>
      <c r="K14" s="68"/>
      <c r="L14" s="205"/>
      <c r="M14" s="8"/>
      <c r="R14" s="8"/>
      <c r="S14" s="8"/>
      <c r="T14" s="8"/>
      <c r="U14" s="8"/>
      <c r="V14" s="8"/>
      <c r="W14" s="8"/>
      <c r="X14" s="211"/>
      <c r="Y14" s="61"/>
      <c r="Z14" s="61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</row>
    <row r="15" spans="1:55" s="4" customFormat="1" ht="15" customHeight="1">
      <c r="A15" s="13" t="s">
        <v>0</v>
      </c>
      <c r="B15" s="244"/>
      <c r="C15" s="99"/>
      <c r="D15" s="99"/>
      <c r="E15" s="99"/>
      <c r="F15" s="99"/>
      <c r="G15" s="100"/>
      <c r="H15" s="25"/>
      <c r="I15" s="204"/>
      <c r="J15" s="68"/>
      <c r="K15" s="68"/>
      <c r="L15" s="205"/>
      <c r="M15" s="8"/>
      <c r="R15" s="8"/>
      <c r="S15" s="8"/>
      <c r="T15" s="8"/>
      <c r="U15" s="8"/>
      <c r="V15" s="8"/>
      <c r="W15" s="8"/>
      <c r="X15" s="211"/>
      <c r="Y15" s="61"/>
      <c r="Z15" s="61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</row>
    <row r="16" spans="1:56" s="4" customFormat="1" ht="20.25" customHeight="1" thickBot="1">
      <c r="A16" s="13" t="s">
        <v>29</v>
      </c>
      <c r="B16" s="244"/>
      <c r="C16" s="102"/>
      <c r="D16" s="99"/>
      <c r="E16" s="99"/>
      <c r="F16" s="99"/>
      <c r="G16" s="100"/>
      <c r="H16" s="25"/>
      <c r="I16" s="204"/>
      <c r="J16" s="68"/>
      <c r="K16" s="68"/>
      <c r="L16" s="205"/>
      <c r="M16" s="8"/>
      <c r="R16" s="8"/>
      <c r="S16" s="8"/>
      <c r="T16" s="8"/>
      <c r="U16" s="8"/>
      <c r="V16" s="8"/>
      <c r="W16" s="8"/>
      <c r="X16" s="211"/>
      <c r="Y16" s="61"/>
      <c r="Z16" s="61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">
        <v>890</v>
      </c>
    </row>
    <row r="17" spans="1:55" s="4" customFormat="1" ht="2.25" customHeight="1" hidden="1" thickBot="1">
      <c r="A17" s="172"/>
      <c r="B17" s="244"/>
      <c r="C17" s="65"/>
      <c r="D17" s="65"/>
      <c r="E17" s="65"/>
      <c r="F17" s="65"/>
      <c r="G17" s="25"/>
      <c r="H17" s="25"/>
      <c r="I17" s="204"/>
      <c r="J17" s="68"/>
      <c r="K17" s="68"/>
      <c r="L17" s="205"/>
      <c r="M17" s="8"/>
      <c r="R17" s="8"/>
      <c r="S17" s="8"/>
      <c r="T17" s="8"/>
      <c r="U17" s="8"/>
      <c r="V17" s="8"/>
      <c r="W17" s="8"/>
      <c r="X17" s="211"/>
      <c r="Y17" s="61"/>
      <c r="Z17" s="61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</row>
    <row r="18" spans="1:55" s="4" customFormat="1" ht="21" customHeight="1" thickBot="1">
      <c r="A18" s="235" t="s">
        <v>87</v>
      </c>
      <c r="B18" s="243"/>
      <c r="C18" s="94">
        <v>1142</v>
      </c>
      <c r="D18" s="94">
        <v>1008</v>
      </c>
      <c r="E18" s="94">
        <v>979</v>
      </c>
      <c r="F18" s="94">
        <v>950</v>
      </c>
      <c r="G18" s="94">
        <v>933</v>
      </c>
      <c r="H18" s="77">
        <f>B18*C18</f>
        <v>0</v>
      </c>
      <c r="I18" s="209"/>
      <c r="J18" s="68"/>
      <c r="K18" s="68"/>
      <c r="L18" s="205"/>
      <c r="M18" s="8"/>
      <c r="N18" s="44">
        <v>0.07</v>
      </c>
      <c r="O18" s="5">
        <v>8</v>
      </c>
      <c r="P18" s="5">
        <f>N18*B18</f>
        <v>0</v>
      </c>
      <c r="Q18" s="59">
        <f>O18*B18</f>
        <v>0</v>
      </c>
      <c r="R18" s="8"/>
      <c r="S18" s="166">
        <f>IF($N$4=1,$B18*C18,0)</f>
        <v>0</v>
      </c>
      <c r="T18" s="166">
        <f>IF($N$4=2,$B18*D18,0)</f>
        <v>0</v>
      </c>
      <c r="U18" s="166">
        <f>IF($N$4=3,$B18*E18,0)</f>
        <v>0</v>
      </c>
      <c r="V18" s="166">
        <f>IF($N$4=4,$B18*F18,0)</f>
        <v>0</v>
      </c>
      <c r="W18" s="166">
        <f>IF($N$4=5,$B18*G18,0)</f>
        <v>0</v>
      </c>
      <c r="X18" s="210">
        <f>IF(S18&gt;0,S18,IF(T18&gt;0,T18,IF(U18&gt;0,U18,IF(V18&gt;0,V18,IF(W18&gt;0,W18,0)))))</f>
        <v>0</v>
      </c>
      <c r="Y18" s="63"/>
      <c r="Z18" s="63"/>
      <c r="AB18" s="3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1:55" s="4" customFormat="1" ht="21" customHeight="1" thickBot="1">
      <c r="A19" s="235" t="s">
        <v>88</v>
      </c>
      <c r="B19" s="243"/>
      <c r="C19" s="94">
        <v>1270</v>
      </c>
      <c r="D19" s="94">
        <v>1143</v>
      </c>
      <c r="E19" s="94">
        <v>1105</v>
      </c>
      <c r="F19" s="94">
        <v>1065</v>
      </c>
      <c r="G19" s="94">
        <v>1054</v>
      </c>
      <c r="H19" s="77">
        <f>B19*C19</f>
        <v>0</v>
      </c>
      <c r="I19" s="209"/>
      <c r="J19" s="68"/>
      <c r="K19" s="68"/>
      <c r="L19" s="205"/>
      <c r="M19" s="8"/>
      <c r="N19" s="44">
        <v>0.1</v>
      </c>
      <c r="O19" s="5">
        <v>8</v>
      </c>
      <c r="P19" s="5">
        <f>N19*B19</f>
        <v>0</v>
      </c>
      <c r="Q19" s="59">
        <f>O19*B19</f>
        <v>0</v>
      </c>
      <c r="R19" s="8"/>
      <c r="S19" s="166">
        <f>IF($N$4=1,$B19*C19,0)</f>
        <v>0</v>
      </c>
      <c r="T19" s="166">
        <f>IF($N$4=2,$B19*D19,0)</f>
        <v>0</v>
      </c>
      <c r="U19" s="166">
        <f>IF($N$4=3,$B19*E19,0)</f>
        <v>0</v>
      </c>
      <c r="V19" s="166">
        <f>IF($N$4=4,$B19*F19,0)</f>
        <v>0</v>
      </c>
      <c r="W19" s="166">
        <f>IF($N$4=5,$B19*G19,0)</f>
        <v>0</v>
      </c>
      <c r="X19" s="210">
        <f>IF(S19&gt;0,S19,IF(T19&gt;0,T19,IF(U19&gt;0,U19,IF(V19&gt;0,V19,IF(W19&gt;0,W19,0)))))</f>
        <v>0</v>
      </c>
      <c r="Y19" s="63"/>
      <c r="Z19" s="6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s="4" customFormat="1" ht="2.25" customHeight="1" hidden="1" thickBot="1">
      <c r="A20" s="175"/>
      <c r="B20" s="246"/>
      <c r="C20" s="101"/>
      <c r="D20" s="66"/>
      <c r="E20" s="66"/>
      <c r="F20" s="66"/>
      <c r="G20" s="34"/>
      <c r="H20" s="26"/>
      <c r="I20" s="206"/>
      <c r="J20" s="207"/>
      <c r="K20" s="207"/>
      <c r="L20" s="208"/>
      <c r="M20" s="8"/>
      <c r="R20" s="8"/>
      <c r="S20" s="8"/>
      <c r="T20" s="8"/>
      <c r="U20" s="8"/>
      <c r="V20" s="8"/>
      <c r="W20" s="8"/>
      <c r="X20" s="210" t="b">
        <f aca="true" t="shared" si="0" ref="X20:X36">IF(S20&gt;0,S20,IF(T20&gt;0,T20,IF(U20&gt;0,U20,IF(V20&gt;0,V20,IF(W20&gt;0,0)))))</f>
        <v>0</v>
      </c>
      <c r="Y20" s="61"/>
      <c r="Z20" s="61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1:55" s="4" customFormat="1" ht="21" customHeight="1" hidden="1" thickBot="1">
      <c r="A21" s="173" t="s">
        <v>4</v>
      </c>
      <c r="B21" s="242"/>
      <c r="C21" s="94">
        <v>877</v>
      </c>
      <c r="D21" s="94">
        <v>790</v>
      </c>
      <c r="E21" s="94">
        <v>763</v>
      </c>
      <c r="F21" s="94">
        <v>746</v>
      </c>
      <c r="G21" s="94">
        <v>728</v>
      </c>
      <c r="H21" s="77">
        <f>B21*C21</f>
        <v>0</v>
      </c>
      <c r="I21" s="201"/>
      <c r="J21" s="202"/>
      <c r="K21" s="202"/>
      <c r="L21" s="203"/>
      <c r="M21" s="8"/>
      <c r="N21" s="44">
        <v>0.07</v>
      </c>
      <c r="O21" s="5">
        <v>7</v>
      </c>
      <c r="P21" s="5">
        <f>N21*B21</f>
        <v>0</v>
      </c>
      <c r="Q21" s="59">
        <f>O21*B21</f>
        <v>0</v>
      </c>
      <c r="R21" s="8"/>
      <c r="S21" s="166">
        <f>IF($N$4=1,$B21*C21,0)</f>
        <v>0</v>
      </c>
      <c r="T21" s="166">
        <f>IF($N$4=2,$B21*D21,0)</f>
        <v>0</v>
      </c>
      <c r="U21" s="166">
        <f>IF($N$4=3,$B21*E21,0)</f>
        <v>0</v>
      </c>
      <c r="V21" s="166">
        <f>IF($N$4=4,$B21*F21,0)</f>
        <v>0</v>
      </c>
      <c r="W21" s="166">
        <f>IF($N$4=5,$B21*G21,0)</f>
        <v>0</v>
      </c>
      <c r="X21" s="210" t="b">
        <f t="shared" si="0"/>
        <v>0</v>
      </c>
      <c r="Y21" s="63"/>
      <c r="Z21" s="6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</row>
    <row r="22" spans="1:55" s="4" customFormat="1" ht="15.75" customHeight="1" hidden="1">
      <c r="A22" s="173" t="s">
        <v>5</v>
      </c>
      <c r="B22" s="244"/>
      <c r="C22" s="101"/>
      <c r="D22" s="102"/>
      <c r="E22" s="102"/>
      <c r="F22" s="102"/>
      <c r="G22" s="96"/>
      <c r="H22" s="27"/>
      <c r="I22" s="204"/>
      <c r="J22" s="68"/>
      <c r="K22" s="68"/>
      <c r="L22" s="205"/>
      <c r="M22" s="8"/>
      <c r="R22" s="8"/>
      <c r="S22" s="8"/>
      <c r="T22" s="8"/>
      <c r="U22" s="8"/>
      <c r="V22" s="8"/>
      <c r="W22" s="8"/>
      <c r="X22" s="210" t="b">
        <f t="shared" si="0"/>
        <v>0</v>
      </c>
      <c r="Y22" s="61"/>
      <c r="Z22" s="61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</row>
    <row r="23" spans="1:55" s="4" customFormat="1" ht="15" customHeight="1" hidden="1">
      <c r="A23" s="13" t="s">
        <v>6</v>
      </c>
      <c r="B23" s="244"/>
      <c r="C23" s="102"/>
      <c r="D23" s="102"/>
      <c r="E23" s="102"/>
      <c r="F23" s="102"/>
      <c r="G23" s="96"/>
      <c r="H23" s="27"/>
      <c r="I23" s="204"/>
      <c r="J23" s="68"/>
      <c r="K23" s="68"/>
      <c r="L23" s="205"/>
      <c r="M23" s="8"/>
      <c r="R23" s="8"/>
      <c r="S23" s="8"/>
      <c r="T23" s="8"/>
      <c r="U23" s="8"/>
      <c r="V23" s="8"/>
      <c r="W23" s="8"/>
      <c r="X23" s="210" t="b">
        <f t="shared" si="0"/>
        <v>0</v>
      </c>
      <c r="Y23" s="61"/>
      <c r="Z23" s="61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</row>
    <row r="24" spans="1:55" s="4" customFormat="1" ht="15" customHeight="1" hidden="1">
      <c r="A24" s="13" t="s">
        <v>0</v>
      </c>
      <c r="B24" s="244"/>
      <c r="C24" s="102"/>
      <c r="D24" s="102"/>
      <c r="E24" s="102"/>
      <c r="F24" s="102"/>
      <c r="G24" s="96"/>
      <c r="H24" s="27"/>
      <c r="I24" s="204"/>
      <c r="J24" s="68"/>
      <c r="K24" s="68"/>
      <c r="L24" s="205"/>
      <c r="M24" s="8"/>
      <c r="R24" s="8"/>
      <c r="S24" s="8"/>
      <c r="T24" s="8"/>
      <c r="U24" s="8"/>
      <c r="V24" s="8"/>
      <c r="W24" s="8"/>
      <c r="X24" s="210" t="b">
        <f t="shared" si="0"/>
        <v>0</v>
      </c>
      <c r="Y24" s="61"/>
      <c r="Z24" s="61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</row>
    <row r="25" spans="1:55" s="4" customFormat="1" ht="15" customHeight="1" hidden="1">
      <c r="A25" s="13" t="s">
        <v>30</v>
      </c>
      <c r="B25" s="244"/>
      <c r="C25" s="102"/>
      <c r="D25" s="102"/>
      <c r="E25" s="102"/>
      <c r="F25" s="102"/>
      <c r="G25" s="96"/>
      <c r="H25" s="27"/>
      <c r="I25" s="204"/>
      <c r="J25" s="68"/>
      <c r="K25" s="68"/>
      <c r="L25" s="205"/>
      <c r="M25" s="8"/>
      <c r="R25" s="8"/>
      <c r="S25" s="8"/>
      <c r="T25" s="8"/>
      <c r="U25" s="8"/>
      <c r="V25" s="8"/>
      <c r="W25" s="8"/>
      <c r="X25" s="210" t="b">
        <f t="shared" si="0"/>
        <v>0</v>
      </c>
      <c r="Y25" s="61"/>
      <c r="Z25" s="61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</row>
    <row r="26" spans="1:55" s="4" customFormat="1" ht="15" customHeight="1" hidden="1">
      <c r="A26" s="172" t="s">
        <v>1</v>
      </c>
      <c r="B26" s="244"/>
      <c r="C26" s="102"/>
      <c r="D26" s="102"/>
      <c r="E26" s="102"/>
      <c r="F26" s="102"/>
      <c r="G26" s="96"/>
      <c r="H26" s="27"/>
      <c r="I26" s="204"/>
      <c r="J26" s="68"/>
      <c r="K26" s="68"/>
      <c r="L26" s="205"/>
      <c r="M26" s="8"/>
      <c r="R26" s="8"/>
      <c r="S26" s="8"/>
      <c r="T26" s="8"/>
      <c r="U26" s="8"/>
      <c r="V26" s="8"/>
      <c r="W26" s="8"/>
      <c r="X26" s="210" t="b">
        <f t="shared" si="0"/>
        <v>0</v>
      </c>
      <c r="Y26" s="61"/>
      <c r="Z26" s="61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6" s="4" customFormat="1" ht="15" customHeight="1" hidden="1" thickBot="1">
      <c r="A27" s="14" t="s">
        <v>7</v>
      </c>
      <c r="B27" s="246"/>
      <c r="C27" s="103"/>
      <c r="D27" s="103"/>
      <c r="E27" s="103"/>
      <c r="F27" s="103"/>
      <c r="G27" s="98"/>
      <c r="H27" s="28"/>
      <c r="I27" s="206"/>
      <c r="J27" s="207"/>
      <c r="K27" s="207"/>
      <c r="L27" s="208"/>
      <c r="M27" s="8"/>
      <c r="R27" s="8"/>
      <c r="S27" s="8"/>
      <c r="T27" s="8"/>
      <c r="U27" s="8"/>
      <c r="V27" s="8"/>
      <c r="W27" s="8"/>
      <c r="X27" s="210" t="b">
        <f t="shared" si="0"/>
        <v>0</v>
      </c>
      <c r="Y27" s="61"/>
      <c r="Z27" s="61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">
        <v>1040</v>
      </c>
    </row>
    <row r="28" spans="1:56" s="4" customFormat="1" ht="21" customHeight="1" hidden="1">
      <c r="A28" s="173" t="s">
        <v>71</v>
      </c>
      <c r="B28" s="248"/>
      <c r="C28" s="104"/>
      <c r="D28" s="104"/>
      <c r="E28" s="104"/>
      <c r="F28" s="104"/>
      <c r="G28" s="105"/>
      <c r="H28" s="29"/>
      <c r="I28" s="201"/>
      <c r="J28" s="202"/>
      <c r="K28" s="202"/>
      <c r="L28" s="203"/>
      <c r="M28" s="8"/>
      <c r="R28" s="8"/>
      <c r="S28" s="8"/>
      <c r="T28" s="8"/>
      <c r="U28" s="8"/>
      <c r="V28" s="8"/>
      <c r="W28" s="8"/>
      <c r="X28" s="210" t="b">
        <f t="shared" si="0"/>
        <v>0</v>
      </c>
      <c r="Y28" s="61"/>
      <c r="Z28" s="61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">
        <v>1250</v>
      </c>
    </row>
    <row r="29" spans="1:55" s="4" customFormat="1" ht="15" customHeight="1" hidden="1">
      <c r="A29" s="172" t="s">
        <v>5</v>
      </c>
      <c r="B29" s="249"/>
      <c r="C29" s="104"/>
      <c r="D29" s="104"/>
      <c r="E29" s="104"/>
      <c r="F29" s="104"/>
      <c r="G29" s="105"/>
      <c r="H29" s="29"/>
      <c r="I29" s="204"/>
      <c r="J29" s="68"/>
      <c r="K29" s="68"/>
      <c r="L29" s="205"/>
      <c r="M29" s="8"/>
      <c r="R29" s="8"/>
      <c r="S29" s="8"/>
      <c r="T29" s="8"/>
      <c r="U29" s="8"/>
      <c r="V29" s="8"/>
      <c r="W29" s="8"/>
      <c r="X29" s="210" t="b">
        <f t="shared" si="0"/>
        <v>0</v>
      </c>
      <c r="Y29" s="61"/>
      <c r="Z29" s="61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6" s="4" customFormat="1" ht="15" customHeight="1" hidden="1">
      <c r="A30" s="13" t="s">
        <v>8</v>
      </c>
      <c r="B30" s="249"/>
      <c r="C30" s="104"/>
      <c r="D30" s="104"/>
      <c r="E30" s="104"/>
      <c r="F30" s="104"/>
      <c r="G30" s="105"/>
      <c r="H30" s="29"/>
      <c r="I30" s="204"/>
      <c r="J30" s="68"/>
      <c r="K30" s="68"/>
      <c r="L30" s="205"/>
      <c r="M30" s="8"/>
      <c r="R30" s="8"/>
      <c r="S30" s="8"/>
      <c r="T30" s="8"/>
      <c r="U30" s="8"/>
      <c r="V30" s="8"/>
      <c r="W30" s="8"/>
      <c r="X30" s="210" t="b">
        <f t="shared" si="0"/>
        <v>0</v>
      </c>
      <c r="Y30" s="61"/>
      <c r="Z30" s="61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">
        <v>860</v>
      </c>
    </row>
    <row r="31" spans="1:55" s="4" customFormat="1" ht="15" customHeight="1" hidden="1">
      <c r="A31" s="13" t="s">
        <v>0</v>
      </c>
      <c r="B31" s="249"/>
      <c r="C31" s="104"/>
      <c r="D31" s="104"/>
      <c r="E31" s="104"/>
      <c r="F31" s="104"/>
      <c r="G31" s="105"/>
      <c r="H31" s="29"/>
      <c r="I31" s="204"/>
      <c r="J31" s="68"/>
      <c r="K31" s="68"/>
      <c r="L31" s="205"/>
      <c r="M31" s="8"/>
      <c r="R31" s="8"/>
      <c r="S31" s="8"/>
      <c r="T31" s="8"/>
      <c r="U31" s="8"/>
      <c r="V31" s="8"/>
      <c r="W31" s="8"/>
      <c r="X31" s="210" t="b">
        <f t="shared" si="0"/>
        <v>0</v>
      </c>
      <c r="Y31" s="61"/>
      <c r="Z31" s="61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s="4" customFormat="1" ht="15" customHeight="1" hidden="1">
      <c r="A32" s="13" t="s">
        <v>31</v>
      </c>
      <c r="B32" s="249"/>
      <c r="C32" s="104"/>
      <c r="D32" s="104"/>
      <c r="E32" s="104"/>
      <c r="F32" s="104"/>
      <c r="G32" s="105"/>
      <c r="H32" s="29"/>
      <c r="I32" s="204"/>
      <c r="J32" s="68"/>
      <c r="K32" s="68"/>
      <c r="L32" s="205"/>
      <c r="M32" s="8"/>
      <c r="R32" s="8"/>
      <c r="S32" s="8"/>
      <c r="T32" s="8"/>
      <c r="U32" s="8"/>
      <c r="V32" s="8"/>
      <c r="W32" s="8"/>
      <c r="X32" s="210" t="b">
        <f t="shared" si="0"/>
        <v>0</v>
      </c>
      <c r="Y32" s="61"/>
      <c r="Z32" s="61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s="4" customFormat="1" ht="15" customHeight="1" hidden="1" thickBot="1">
      <c r="A33" s="172" t="s">
        <v>1</v>
      </c>
      <c r="B33" s="249"/>
      <c r="C33" s="65"/>
      <c r="D33" s="65"/>
      <c r="E33" s="65"/>
      <c r="F33" s="65"/>
      <c r="G33" s="25"/>
      <c r="H33" s="25"/>
      <c r="I33" s="204"/>
      <c r="J33" s="68"/>
      <c r="K33" s="68"/>
      <c r="L33" s="205"/>
      <c r="M33" s="8"/>
      <c r="R33" s="8"/>
      <c r="S33" s="8"/>
      <c r="T33" s="8"/>
      <c r="U33" s="8"/>
      <c r="V33" s="8"/>
      <c r="W33" s="8"/>
      <c r="X33" s="210" t="b">
        <f t="shared" si="0"/>
        <v>0</v>
      </c>
      <c r="Y33" s="61"/>
      <c r="Z33" s="61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1:55" s="4" customFormat="1" ht="21" hidden="1" thickBot="1">
      <c r="A34" s="174" t="s">
        <v>70</v>
      </c>
      <c r="B34" s="243"/>
      <c r="C34" s="94">
        <v>1020</v>
      </c>
      <c r="D34" s="94">
        <v>918</v>
      </c>
      <c r="E34" s="94">
        <v>887</v>
      </c>
      <c r="F34" s="94">
        <v>867</v>
      </c>
      <c r="G34" s="94">
        <v>848</v>
      </c>
      <c r="H34" s="77">
        <f>B34*C34</f>
        <v>0</v>
      </c>
      <c r="I34" s="204"/>
      <c r="J34" s="68"/>
      <c r="K34" s="68"/>
      <c r="L34" s="205"/>
      <c r="M34" s="8"/>
      <c r="N34" s="44">
        <v>0.1</v>
      </c>
      <c r="O34" s="5">
        <v>8</v>
      </c>
      <c r="P34" s="5">
        <f>N34*B34</f>
        <v>0</v>
      </c>
      <c r="Q34" s="59">
        <f>O34*B34</f>
        <v>0</v>
      </c>
      <c r="R34" s="8"/>
      <c r="S34" s="166">
        <f>IF($N$4=1,$B34*C34,0)</f>
        <v>0</v>
      </c>
      <c r="T34" s="166">
        <f>IF($N$4=2,$B34*D34,0)</f>
        <v>0</v>
      </c>
      <c r="U34" s="166">
        <f>IF($N$4=3,$B34*E34,0)</f>
        <v>0</v>
      </c>
      <c r="V34" s="166">
        <f>IF($N$4=4,$B34*F34,0)</f>
        <v>0</v>
      </c>
      <c r="W34" s="166">
        <f>IF($N$4=5,$B34*G34,0)</f>
        <v>0</v>
      </c>
      <c r="X34" s="210" t="b">
        <f t="shared" si="0"/>
        <v>0</v>
      </c>
      <c r="Y34" s="63"/>
      <c r="Z34" s="6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1:55" s="4" customFormat="1" ht="21" hidden="1" thickBot="1">
      <c r="A35" s="174" t="s">
        <v>3</v>
      </c>
      <c r="B35" s="243"/>
      <c r="C35" s="94">
        <v>1249</v>
      </c>
      <c r="D35" s="94">
        <v>1125</v>
      </c>
      <c r="E35" s="94">
        <v>1087</v>
      </c>
      <c r="F35" s="94">
        <v>1062</v>
      </c>
      <c r="G35" s="94">
        <v>1037</v>
      </c>
      <c r="H35" s="77">
        <f>B35*C35</f>
        <v>0</v>
      </c>
      <c r="I35" s="204"/>
      <c r="J35" s="68"/>
      <c r="K35" s="68"/>
      <c r="L35" s="205"/>
      <c r="M35" s="8"/>
      <c r="N35" s="44">
        <v>0.1</v>
      </c>
      <c r="O35" s="5">
        <v>8.2</v>
      </c>
      <c r="P35" s="5">
        <f>N35*B35</f>
        <v>0</v>
      </c>
      <c r="Q35" s="59">
        <f>O35*B35</f>
        <v>0</v>
      </c>
      <c r="R35" s="8"/>
      <c r="S35" s="166">
        <f>IF($N$4=1,$B35*C35,0)</f>
        <v>0</v>
      </c>
      <c r="T35" s="166">
        <f>IF($N$4=2,$B35*D35,0)</f>
        <v>0</v>
      </c>
      <c r="U35" s="166">
        <f>IF($N$4=3,$B35*E35,0)</f>
        <v>0</v>
      </c>
      <c r="V35" s="166">
        <f>IF($N$4=4,$B35*F35,0)</f>
        <v>0</v>
      </c>
      <c r="W35" s="166">
        <f>IF($N$4=5,$B35*G35,0)</f>
        <v>0</v>
      </c>
      <c r="X35" s="210" t="b">
        <f t="shared" si="0"/>
        <v>0</v>
      </c>
      <c r="Y35" s="63"/>
      <c r="Z35" s="6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1:55" s="4" customFormat="1" ht="1.5" customHeight="1" hidden="1" thickBot="1">
      <c r="A36" s="175"/>
      <c r="B36" s="250"/>
      <c r="C36" s="78"/>
      <c r="D36" s="66"/>
      <c r="E36" s="66"/>
      <c r="F36" s="66"/>
      <c r="G36" s="26"/>
      <c r="H36" s="26"/>
      <c r="I36" s="206"/>
      <c r="J36" s="207"/>
      <c r="K36" s="207"/>
      <c r="L36" s="208"/>
      <c r="M36" s="8"/>
      <c r="R36" s="8"/>
      <c r="S36" s="8"/>
      <c r="T36" s="8"/>
      <c r="U36" s="8"/>
      <c r="V36" s="8"/>
      <c r="W36" s="8"/>
      <c r="X36" s="210" t="b">
        <f t="shared" si="0"/>
        <v>0</v>
      </c>
      <c r="Y36" s="61"/>
      <c r="Z36" s="61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 s="4" customFormat="1" ht="21" thickBot="1">
      <c r="A37" s="176" t="s">
        <v>104</v>
      </c>
      <c r="B37" s="243"/>
      <c r="C37" s="94">
        <v>800</v>
      </c>
      <c r="D37" s="94">
        <v>750</v>
      </c>
      <c r="E37" s="94">
        <v>710</v>
      </c>
      <c r="F37" s="94">
        <v>680</v>
      </c>
      <c r="G37" s="94">
        <v>660</v>
      </c>
      <c r="H37" s="77">
        <f>B37*C37</f>
        <v>0</v>
      </c>
      <c r="I37" s="215"/>
      <c r="J37" s="216"/>
      <c r="K37" s="216"/>
      <c r="L37" s="217"/>
      <c r="M37" s="8"/>
      <c r="N37" s="44">
        <v>0.05</v>
      </c>
      <c r="O37" s="5">
        <v>6.5</v>
      </c>
      <c r="P37" s="5">
        <f>N37*B37</f>
        <v>0</v>
      </c>
      <c r="Q37" s="59">
        <f>O37*B37</f>
        <v>0</v>
      </c>
      <c r="R37" s="8"/>
      <c r="S37" s="166">
        <f>IF($N$4=1,$B37*C37,0)</f>
        <v>0</v>
      </c>
      <c r="T37" s="166">
        <f>IF($N$4=2,$B37*D37,0)</f>
        <v>0</v>
      </c>
      <c r="U37" s="166">
        <f>IF($N$4=3,$B37*E37,0)</f>
        <v>0</v>
      </c>
      <c r="V37" s="166">
        <f>IF($N$4=4,$B37*F37,0)</f>
        <v>0</v>
      </c>
      <c r="W37" s="166">
        <f>IF($N$4=5,$B37*G37,0)</f>
        <v>0</v>
      </c>
      <c r="X37" s="210">
        <f>IF(S37&gt;0,S37,IF(T37&gt;0,T37,IF(U37&gt;0,U37,IF(V37&gt;0,V37,IF(W37&gt;0,W37,0)))))</f>
        <v>0</v>
      </c>
      <c r="Y37" s="63"/>
      <c r="Z37" s="6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</row>
    <row r="38" spans="1:55" s="4" customFormat="1" ht="15.75" customHeight="1">
      <c r="A38" s="173" t="s">
        <v>103</v>
      </c>
      <c r="B38" s="244"/>
      <c r="C38" s="106"/>
      <c r="D38" s="102"/>
      <c r="E38" s="102"/>
      <c r="F38" s="102"/>
      <c r="G38" s="96"/>
      <c r="H38" s="27"/>
      <c r="I38" s="218"/>
      <c r="J38" s="219"/>
      <c r="K38" s="219"/>
      <c r="L38" s="220"/>
      <c r="M38" s="8"/>
      <c r="R38" s="8"/>
      <c r="S38" s="8"/>
      <c r="T38" s="8"/>
      <c r="U38" s="8"/>
      <c r="V38" s="8"/>
      <c r="W38" s="8"/>
      <c r="X38" s="211"/>
      <c r="Y38" s="61"/>
      <c r="Z38" s="61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</row>
    <row r="39" spans="1:55" s="4" customFormat="1" ht="15" customHeight="1">
      <c r="A39" s="13" t="s">
        <v>79</v>
      </c>
      <c r="B39" s="244"/>
      <c r="C39" s="106"/>
      <c r="D39" s="102"/>
      <c r="E39" s="102"/>
      <c r="F39" s="102"/>
      <c r="G39" s="96"/>
      <c r="H39" s="27"/>
      <c r="I39" s="218"/>
      <c r="J39" s="219"/>
      <c r="K39" s="219"/>
      <c r="L39" s="220"/>
      <c r="M39" s="8"/>
      <c r="R39" s="8"/>
      <c r="S39" s="8"/>
      <c r="T39" s="8"/>
      <c r="U39" s="8"/>
      <c r="V39" s="8"/>
      <c r="W39" s="8"/>
      <c r="X39" s="211"/>
      <c r="Y39" s="61"/>
      <c r="Z39" s="61"/>
      <c r="AC39" s="45"/>
      <c r="AD39" s="45"/>
      <c r="AE39" s="45"/>
      <c r="AF39" s="196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</row>
    <row r="40" spans="1:55" s="4" customFormat="1" ht="15.75" customHeight="1">
      <c r="A40" s="13" t="s">
        <v>0</v>
      </c>
      <c r="B40" s="244"/>
      <c r="C40" s="106"/>
      <c r="D40" s="102"/>
      <c r="E40" s="102"/>
      <c r="F40" s="102"/>
      <c r="G40" s="96"/>
      <c r="H40" s="27"/>
      <c r="I40" s="218"/>
      <c r="J40" s="219"/>
      <c r="K40" s="219"/>
      <c r="L40" s="220"/>
      <c r="M40" s="8"/>
      <c r="R40" s="8"/>
      <c r="S40" s="8"/>
      <c r="T40" s="8"/>
      <c r="U40" s="8"/>
      <c r="V40" s="8"/>
      <c r="W40" s="8"/>
      <c r="X40" s="211"/>
      <c r="Y40" s="61"/>
      <c r="Z40" s="61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</row>
    <row r="41" spans="1:55" s="4" customFormat="1" ht="18" customHeight="1">
      <c r="A41" s="13" t="s">
        <v>78</v>
      </c>
      <c r="B41" s="244"/>
      <c r="C41" s="106"/>
      <c r="D41" s="102"/>
      <c r="E41" s="102"/>
      <c r="F41" s="102"/>
      <c r="G41" s="96"/>
      <c r="H41" s="27"/>
      <c r="I41" s="218"/>
      <c r="J41" s="219"/>
      <c r="K41" s="219"/>
      <c r="L41" s="220"/>
      <c r="M41" s="8"/>
      <c r="R41" s="8"/>
      <c r="S41" s="8"/>
      <c r="T41" s="8"/>
      <c r="U41" s="8"/>
      <c r="V41" s="8"/>
      <c r="W41" s="8"/>
      <c r="X41" s="211"/>
      <c r="Y41" s="61"/>
      <c r="Z41" s="61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</row>
    <row r="42" spans="1:55" s="4" customFormat="1" ht="15" customHeight="1">
      <c r="A42" s="16" t="s">
        <v>9</v>
      </c>
      <c r="B42" s="244"/>
      <c r="C42" s="106"/>
      <c r="D42" s="102"/>
      <c r="E42" s="102"/>
      <c r="F42" s="102"/>
      <c r="G42" s="96"/>
      <c r="H42" s="27"/>
      <c r="I42" s="218"/>
      <c r="J42" s="219"/>
      <c r="K42" s="219"/>
      <c r="L42" s="220"/>
      <c r="M42" s="8"/>
      <c r="R42" s="8"/>
      <c r="S42" s="8"/>
      <c r="T42" s="8"/>
      <c r="U42" s="8"/>
      <c r="V42" s="8"/>
      <c r="W42" s="8"/>
      <c r="X42" s="211"/>
      <c r="Y42" s="61"/>
      <c r="Z42" s="61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56" s="4" customFormat="1" ht="11.25" customHeight="1" thickBot="1">
      <c r="A43" s="14"/>
      <c r="B43" s="246"/>
      <c r="C43" s="107"/>
      <c r="D43" s="103"/>
      <c r="E43" s="103"/>
      <c r="F43" s="103"/>
      <c r="G43" s="98"/>
      <c r="H43" s="28"/>
      <c r="I43" s="221"/>
      <c r="J43" s="222"/>
      <c r="K43" s="222"/>
      <c r="L43" s="223"/>
      <c r="M43" s="8"/>
      <c r="R43" s="8"/>
      <c r="S43" s="8"/>
      <c r="T43" s="8"/>
      <c r="U43" s="8"/>
      <c r="V43" s="8"/>
      <c r="W43" s="8"/>
      <c r="X43" s="211"/>
      <c r="Y43" s="61"/>
      <c r="Z43" s="61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">
        <v>1000</v>
      </c>
    </row>
    <row r="44" spans="1:56" s="4" customFormat="1" ht="21" customHeight="1" hidden="1" thickBot="1">
      <c r="A44" s="176"/>
      <c r="B44" s="251"/>
      <c r="C44" s="108"/>
      <c r="D44" s="109"/>
      <c r="E44" s="109"/>
      <c r="F44" s="109"/>
      <c r="G44" s="110"/>
      <c r="H44" s="30"/>
      <c r="I44" s="215"/>
      <c r="J44" s="216"/>
      <c r="K44" s="216"/>
      <c r="L44" s="217"/>
      <c r="M44" s="8"/>
      <c r="N44" s="44">
        <v>0.08</v>
      </c>
      <c r="O44" s="5">
        <v>9</v>
      </c>
      <c r="P44" s="5">
        <f>N44*B44</f>
        <v>0</v>
      </c>
      <c r="Q44" s="59">
        <f>O44*B44</f>
        <v>0</v>
      </c>
      <c r="R44" s="8"/>
      <c r="S44" s="8"/>
      <c r="T44" s="8"/>
      <c r="U44" s="8"/>
      <c r="V44" s="62"/>
      <c r="W44" s="63"/>
      <c r="X44" s="212"/>
      <c r="Y44" s="63"/>
      <c r="Z44" s="6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">
        <v>1230</v>
      </c>
    </row>
    <row r="45" spans="1:55" s="4" customFormat="1" ht="15" customHeight="1" hidden="1">
      <c r="A45" s="173"/>
      <c r="B45" s="244"/>
      <c r="C45" s="106"/>
      <c r="D45" s="102"/>
      <c r="E45" s="102"/>
      <c r="F45" s="102"/>
      <c r="G45" s="96"/>
      <c r="H45" s="27"/>
      <c r="I45" s="218"/>
      <c r="J45" s="219"/>
      <c r="K45" s="219"/>
      <c r="L45" s="220"/>
      <c r="M45" s="8"/>
      <c r="R45" s="8"/>
      <c r="S45" s="8"/>
      <c r="T45" s="8"/>
      <c r="U45" s="8"/>
      <c r="V45" s="8"/>
      <c r="W45" s="8"/>
      <c r="X45" s="211"/>
      <c r="Y45" s="61"/>
      <c r="Z45" s="61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</row>
    <row r="46" spans="1:56" s="4" customFormat="1" ht="20.25" customHeight="1" hidden="1">
      <c r="A46" s="10"/>
      <c r="B46" s="244"/>
      <c r="C46" s="106"/>
      <c r="D46" s="102"/>
      <c r="E46" s="102"/>
      <c r="F46" s="102"/>
      <c r="G46" s="96"/>
      <c r="H46" s="27"/>
      <c r="I46" s="218"/>
      <c r="J46" s="219"/>
      <c r="K46" s="219"/>
      <c r="L46" s="220"/>
      <c r="M46" s="8"/>
      <c r="R46" s="8"/>
      <c r="S46" s="8"/>
      <c r="T46" s="8"/>
      <c r="U46" s="8"/>
      <c r="V46" s="8"/>
      <c r="W46" s="8"/>
      <c r="X46" s="211"/>
      <c r="Y46" s="61"/>
      <c r="Z46" s="6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">
        <v>780</v>
      </c>
    </row>
    <row r="47" spans="1:55" s="4" customFormat="1" ht="15.75" customHeight="1" hidden="1">
      <c r="A47" s="10"/>
      <c r="B47" s="244"/>
      <c r="C47" s="106"/>
      <c r="D47" s="102"/>
      <c r="E47" s="102"/>
      <c r="F47" s="102"/>
      <c r="G47" s="96"/>
      <c r="H47" s="27"/>
      <c r="I47" s="218"/>
      <c r="J47" s="219"/>
      <c r="K47" s="219"/>
      <c r="L47" s="220"/>
      <c r="M47" s="8"/>
      <c r="R47" s="8"/>
      <c r="S47" s="8"/>
      <c r="T47" s="8"/>
      <c r="U47" s="8"/>
      <c r="V47" s="8"/>
      <c r="W47" s="8"/>
      <c r="X47" s="211"/>
      <c r="Y47" s="61"/>
      <c r="Z47" s="61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</row>
    <row r="48" spans="1:55" s="4" customFormat="1" ht="20.25" customHeight="1" hidden="1">
      <c r="A48" s="10"/>
      <c r="B48" s="244"/>
      <c r="C48" s="106"/>
      <c r="D48" s="102"/>
      <c r="E48" s="102"/>
      <c r="F48" s="102"/>
      <c r="G48" s="96"/>
      <c r="H48" s="27"/>
      <c r="I48" s="218"/>
      <c r="J48" s="219"/>
      <c r="K48" s="219"/>
      <c r="L48" s="220"/>
      <c r="M48" s="8"/>
      <c r="R48" s="8"/>
      <c r="S48" s="8"/>
      <c r="T48" s="8"/>
      <c r="U48" s="8"/>
      <c r="V48" s="8"/>
      <c r="W48" s="8"/>
      <c r="X48" s="211"/>
      <c r="Y48" s="61"/>
      <c r="Z48" s="61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</row>
    <row r="49" spans="1:55" s="4" customFormat="1" ht="20.25" customHeight="1" hidden="1">
      <c r="A49" s="10"/>
      <c r="B49" s="244"/>
      <c r="C49" s="106"/>
      <c r="D49" s="102"/>
      <c r="E49" s="102"/>
      <c r="F49" s="102"/>
      <c r="G49" s="96"/>
      <c r="H49" s="27"/>
      <c r="I49" s="218"/>
      <c r="J49" s="219"/>
      <c r="K49" s="219"/>
      <c r="L49" s="220"/>
      <c r="M49" s="8"/>
      <c r="R49" s="8"/>
      <c r="S49" s="8"/>
      <c r="T49" s="8"/>
      <c r="U49" s="8"/>
      <c r="V49" s="8"/>
      <c r="W49" s="8"/>
      <c r="X49" s="211"/>
      <c r="Y49" s="61"/>
      <c r="Z49" s="61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0" spans="1:55" s="4" customFormat="1" ht="27.75" customHeight="1" hidden="1">
      <c r="A50" s="12"/>
      <c r="B50" s="244"/>
      <c r="C50" s="106"/>
      <c r="D50" s="102"/>
      <c r="E50" s="102"/>
      <c r="F50" s="102"/>
      <c r="G50" s="96"/>
      <c r="H50" s="27"/>
      <c r="I50" s="218"/>
      <c r="J50" s="219"/>
      <c r="K50" s="219"/>
      <c r="L50" s="220"/>
      <c r="M50" s="8"/>
      <c r="R50" s="8"/>
      <c r="S50" s="8"/>
      <c r="T50" s="8"/>
      <c r="U50" s="8"/>
      <c r="V50" s="8"/>
      <c r="W50" s="8"/>
      <c r="X50" s="211"/>
      <c r="Y50" s="61"/>
      <c r="Z50" s="61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</row>
    <row r="51" spans="1:55" s="4" customFormat="1" ht="6.75" customHeight="1" hidden="1" thickBot="1">
      <c r="A51" s="177"/>
      <c r="B51" s="246"/>
      <c r="C51" s="107"/>
      <c r="D51" s="103"/>
      <c r="E51" s="103"/>
      <c r="F51" s="103"/>
      <c r="G51" s="98"/>
      <c r="H51" s="28"/>
      <c r="I51" s="221"/>
      <c r="J51" s="222"/>
      <c r="K51" s="222"/>
      <c r="L51" s="223"/>
      <c r="M51" s="8"/>
      <c r="R51" s="8"/>
      <c r="S51" s="8"/>
      <c r="T51" s="8"/>
      <c r="U51" s="8"/>
      <c r="V51" s="8"/>
      <c r="W51" s="8"/>
      <c r="X51" s="211"/>
      <c r="Y51" s="61"/>
      <c r="Z51" s="61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</row>
    <row r="52" spans="1:55" s="4" customFormat="1" ht="21" customHeight="1">
      <c r="A52" s="176" t="s">
        <v>82</v>
      </c>
      <c r="B52" s="248"/>
      <c r="C52" s="111"/>
      <c r="D52" s="112"/>
      <c r="E52" s="112"/>
      <c r="F52" s="112"/>
      <c r="G52" s="113"/>
      <c r="H52" s="31"/>
      <c r="I52" s="215"/>
      <c r="J52" s="216"/>
      <c r="K52" s="216"/>
      <c r="L52" s="217"/>
      <c r="M52" s="8"/>
      <c r="R52" s="8"/>
      <c r="S52" s="8"/>
      <c r="T52" s="8"/>
      <c r="U52" s="8"/>
      <c r="V52" s="8"/>
      <c r="W52" s="8"/>
      <c r="X52" s="211"/>
      <c r="Y52" s="61"/>
      <c r="Z52" s="61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</row>
    <row r="53" spans="1:55" s="4" customFormat="1" ht="2.25" customHeight="1">
      <c r="A53" s="173"/>
      <c r="B53" s="249"/>
      <c r="C53" s="114"/>
      <c r="D53" s="104"/>
      <c r="E53" s="104"/>
      <c r="F53" s="104"/>
      <c r="G53" s="105"/>
      <c r="H53" s="29"/>
      <c r="I53" s="218"/>
      <c r="J53" s="219"/>
      <c r="K53" s="219"/>
      <c r="L53" s="220"/>
      <c r="M53" s="8"/>
      <c r="R53" s="8"/>
      <c r="S53" s="8"/>
      <c r="T53" s="8"/>
      <c r="U53" s="8"/>
      <c r="V53" s="8"/>
      <c r="W53" s="8"/>
      <c r="X53" s="211"/>
      <c r="Y53" s="61"/>
      <c r="Z53" s="61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</row>
    <row r="54" spans="1:55" s="4" customFormat="1" ht="15" customHeight="1">
      <c r="A54" s="13" t="s">
        <v>66</v>
      </c>
      <c r="B54" s="249"/>
      <c r="C54" s="114"/>
      <c r="D54" s="104"/>
      <c r="E54" s="104"/>
      <c r="F54" s="104"/>
      <c r="G54" s="105"/>
      <c r="H54" s="29"/>
      <c r="I54" s="218"/>
      <c r="J54" s="219"/>
      <c r="K54" s="219"/>
      <c r="L54" s="220"/>
      <c r="M54" s="8"/>
      <c r="R54" s="8"/>
      <c r="S54" s="8"/>
      <c r="T54" s="8"/>
      <c r="U54" s="8"/>
      <c r="V54" s="8"/>
      <c r="W54" s="8"/>
      <c r="X54" s="211"/>
      <c r="Y54" s="61"/>
      <c r="Z54" s="61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1:55" s="4" customFormat="1" ht="15" customHeight="1">
      <c r="A55" s="13" t="s">
        <v>0</v>
      </c>
      <c r="B55" s="249"/>
      <c r="C55" s="114"/>
      <c r="D55" s="104"/>
      <c r="E55" s="104"/>
      <c r="F55" s="104"/>
      <c r="G55" s="105"/>
      <c r="H55" s="29"/>
      <c r="I55" s="218"/>
      <c r="J55" s="219"/>
      <c r="K55" s="219"/>
      <c r="L55" s="220"/>
      <c r="M55" s="8"/>
      <c r="R55" s="8"/>
      <c r="S55" s="8"/>
      <c r="T55" s="8"/>
      <c r="U55" s="8"/>
      <c r="V55" s="8"/>
      <c r="W55" s="8"/>
      <c r="X55" s="211"/>
      <c r="Y55" s="61"/>
      <c r="Z55" s="61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</row>
    <row r="56" spans="1:55" s="4" customFormat="1" ht="21.75" customHeight="1" thickBot="1">
      <c r="A56" s="13" t="s">
        <v>109</v>
      </c>
      <c r="B56" s="249"/>
      <c r="C56" s="114"/>
      <c r="D56" s="104"/>
      <c r="E56" s="104"/>
      <c r="F56" s="104"/>
      <c r="G56" s="105"/>
      <c r="H56" s="29"/>
      <c r="I56" s="218"/>
      <c r="J56" s="219"/>
      <c r="K56" s="219"/>
      <c r="L56" s="220"/>
      <c r="M56" s="8"/>
      <c r="R56" s="8"/>
      <c r="S56" s="8"/>
      <c r="T56" s="8"/>
      <c r="U56" s="8"/>
      <c r="V56" s="8"/>
      <c r="W56" s="8"/>
      <c r="X56" s="211"/>
      <c r="Y56" s="61"/>
      <c r="Z56" s="61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s="4" customFormat="1" ht="21.75" customHeight="1" thickBot="1">
      <c r="A57" s="235" t="s">
        <v>85</v>
      </c>
      <c r="B57" s="243"/>
      <c r="C57" s="94">
        <v>1005</v>
      </c>
      <c r="D57" s="94">
        <v>880</v>
      </c>
      <c r="E57" s="94">
        <v>865</v>
      </c>
      <c r="F57" s="94">
        <v>850</v>
      </c>
      <c r="G57" s="94">
        <v>822</v>
      </c>
      <c r="H57" s="77">
        <f>B57*C57</f>
        <v>0</v>
      </c>
      <c r="I57" s="218"/>
      <c r="J57" s="219"/>
      <c r="K57" s="219"/>
      <c r="L57" s="220"/>
      <c r="M57" s="8"/>
      <c r="N57" s="44">
        <v>0.05</v>
      </c>
      <c r="O57" s="5">
        <v>7.5</v>
      </c>
      <c r="P57" s="5">
        <f>N57*B57</f>
        <v>0</v>
      </c>
      <c r="Q57" s="59">
        <f>O57*B57</f>
        <v>0</v>
      </c>
      <c r="R57" s="8"/>
      <c r="S57" s="166">
        <f>IF($N$4=1,$B57*C57,0)</f>
        <v>0</v>
      </c>
      <c r="T57" s="166">
        <f>IF($N$4=2,$B57*D57,0)</f>
        <v>0</v>
      </c>
      <c r="U57" s="166">
        <f>IF($N$4=3,$B57*E57,0)</f>
        <v>0</v>
      </c>
      <c r="V57" s="166">
        <f>IF($N$4=4,$B57*F57,0)</f>
        <v>0</v>
      </c>
      <c r="W57" s="166">
        <f>IF($N$4=5,$B57*G57,0)</f>
        <v>0</v>
      </c>
      <c r="X57" s="210">
        <f>IF(S57&gt;0,S57,IF(T57&gt;0,T57,IF(U57&gt;0,U57,IF(V57&gt;0,V57,IF(W57&gt;0,W57,0)))))</f>
        <v>0</v>
      </c>
      <c r="Y57" s="63"/>
      <c r="Z57" s="6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55" s="4" customFormat="1" ht="21" customHeight="1" thickBot="1">
      <c r="A58" s="235" t="s">
        <v>86</v>
      </c>
      <c r="B58" s="243"/>
      <c r="C58" s="94">
        <v>1150</v>
      </c>
      <c r="D58" s="94">
        <v>1120</v>
      </c>
      <c r="E58" s="94">
        <v>1090</v>
      </c>
      <c r="F58" s="94">
        <v>1060</v>
      </c>
      <c r="G58" s="94">
        <v>1033</v>
      </c>
      <c r="H58" s="77">
        <f>B58*C58</f>
        <v>0</v>
      </c>
      <c r="I58" s="218"/>
      <c r="J58" s="219"/>
      <c r="K58" s="219"/>
      <c r="L58" s="220"/>
      <c r="M58" s="8"/>
      <c r="N58" s="44">
        <v>0.06</v>
      </c>
      <c r="O58" s="5">
        <v>7.8</v>
      </c>
      <c r="P58" s="5">
        <f>N58*B58</f>
        <v>0</v>
      </c>
      <c r="Q58" s="59">
        <f>O58*B58</f>
        <v>0</v>
      </c>
      <c r="R58" s="8"/>
      <c r="S58" s="166">
        <f>IF($N$4=1,$B58*C58,0)</f>
        <v>0</v>
      </c>
      <c r="T58" s="166">
        <f>IF($N$4=2,$B58*D58,0)</f>
        <v>0</v>
      </c>
      <c r="U58" s="166">
        <f>IF($N$4=3,$B58*E58,0)</f>
        <v>0</v>
      </c>
      <c r="V58" s="166">
        <f>IF($N$4=4,$B58*F58,0)</f>
        <v>0</v>
      </c>
      <c r="W58" s="166">
        <f>IF($N$4=5,$B58*G58,0)</f>
        <v>0</v>
      </c>
      <c r="X58" s="210">
        <f>IF(S58&gt;0,S58,IF(T58&gt;0,T58,IF(U58&gt;0,U58,IF(V58&gt;0,V58,IF(W58&gt;0,W58,0)))))</f>
        <v>0</v>
      </c>
      <c r="Y58" s="63"/>
      <c r="Z58" s="6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55" s="4" customFormat="1" ht="14.25" customHeight="1" hidden="1" thickBot="1">
      <c r="A59" s="16" t="s">
        <v>67</v>
      </c>
      <c r="B59" s="249"/>
      <c r="C59" s="79"/>
      <c r="D59" s="79"/>
      <c r="E59" s="79"/>
      <c r="F59" s="79"/>
      <c r="G59" s="80"/>
      <c r="H59" s="80"/>
      <c r="I59" s="218"/>
      <c r="J59" s="219"/>
      <c r="K59" s="219"/>
      <c r="L59" s="220"/>
      <c r="M59" s="8"/>
      <c r="R59" s="8"/>
      <c r="S59" s="8"/>
      <c r="T59" s="8"/>
      <c r="U59" s="8"/>
      <c r="V59" s="8"/>
      <c r="W59" s="8"/>
      <c r="X59" s="210">
        <f>IF(S59&gt;0,S59,IF(T59&gt;0,T59,IF(U59&gt;0,U59,IF(V59&gt;0,V59,IF(W59&gt;0,W59,0)))))</f>
        <v>0</v>
      </c>
      <c r="Y59" s="61"/>
      <c r="Z59" s="61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55" s="4" customFormat="1" ht="14.25" customHeight="1" hidden="1" thickBot="1">
      <c r="A60" s="14"/>
      <c r="B60" s="250"/>
      <c r="C60" s="81"/>
      <c r="D60" s="81"/>
      <c r="E60" s="81"/>
      <c r="F60" s="81"/>
      <c r="G60" s="82"/>
      <c r="H60" s="82"/>
      <c r="I60" s="221"/>
      <c r="J60" s="222"/>
      <c r="K60" s="222"/>
      <c r="L60" s="223"/>
      <c r="M60" s="8"/>
      <c r="R60" s="8"/>
      <c r="S60" s="8"/>
      <c r="T60" s="8"/>
      <c r="U60" s="8"/>
      <c r="V60" s="8"/>
      <c r="W60" s="8"/>
      <c r="X60" s="210">
        <f>IF(S60&gt;0,S60,IF(T60&gt;0,T60,IF(U60&gt;0,U60,IF(V60&gt;0,V60,IF(W60&gt;0,W60,0)))))</f>
        <v>0</v>
      </c>
      <c r="Y60" s="61"/>
      <c r="Z60" s="61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1:55" s="4" customFormat="1" ht="21" customHeight="1" thickBot="1">
      <c r="A61" s="176" t="s">
        <v>100</v>
      </c>
      <c r="B61" s="243"/>
      <c r="C61" s="94">
        <v>1650</v>
      </c>
      <c r="D61" s="94">
        <v>1580</v>
      </c>
      <c r="E61" s="94">
        <v>1455</v>
      </c>
      <c r="F61" s="94">
        <v>1330</v>
      </c>
      <c r="G61" s="94">
        <v>1300</v>
      </c>
      <c r="H61" s="77">
        <f>B61*C61</f>
        <v>0</v>
      </c>
      <c r="I61" s="215"/>
      <c r="J61" s="216"/>
      <c r="K61" s="216"/>
      <c r="L61" s="217"/>
      <c r="M61" s="8"/>
      <c r="N61" s="44">
        <v>0.1</v>
      </c>
      <c r="O61" s="5">
        <v>10</v>
      </c>
      <c r="P61" s="5">
        <f>N61*B61</f>
        <v>0</v>
      </c>
      <c r="Q61" s="59">
        <f>O61*B61</f>
        <v>0</v>
      </c>
      <c r="R61" s="8"/>
      <c r="S61" s="166">
        <f>IF($N$4=1,$B61*C61,0)</f>
        <v>0</v>
      </c>
      <c r="T61" s="166">
        <f>IF($N$4=2,$B61*D61,0)</f>
        <v>0</v>
      </c>
      <c r="U61" s="166">
        <f>IF($N$4=3,$B61*E61,0)</f>
        <v>0</v>
      </c>
      <c r="V61" s="166">
        <f>IF($N$4=4,$B61*F61,0)</f>
        <v>0</v>
      </c>
      <c r="W61" s="166">
        <f>IF($N$4=5,$B61*G61,0)</f>
        <v>0</v>
      </c>
      <c r="X61" s="210">
        <f>IF(S61&gt;0,S61,IF(T61&gt;0,T61,IF(U61&gt;0,U61,IF(V61&gt;0,V61,IF(W61&gt;0,W61,0)))))</f>
        <v>0</v>
      </c>
      <c r="Y61" s="63"/>
      <c r="Z61" s="6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s="4" customFormat="1" ht="15" customHeight="1">
      <c r="A62" s="173" t="s">
        <v>89</v>
      </c>
      <c r="B62" s="244"/>
      <c r="C62" s="116"/>
      <c r="D62" s="116"/>
      <c r="E62" s="116"/>
      <c r="F62" s="116"/>
      <c r="G62" s="117"/>
      <c r="H62" s="83"/>
      <c r="I62" s="218"/>
      <c r="J62" s="219"/>
      <c r="K62" s="219"/>
      <c r="L62" s="220" t="s">
        <v>69</v>
      </c>
      <c r="M62" s="8"/>
      <c r="R62" s="8"/>
      <c r="S62" s="8"/>
      <c r="T62" s="8"/>
      <c r="U62" s="8"/>
      <c r="V62" s="8"/>
      <c r="W62" s="8"/>
      <c r="X62" s="211"/>
      <c r="Y62" s="61"/>
      <c r="Z62" s="61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55" s="4" customFormat="1" ht="15" customHeight="1">
      <c r="A63" s="13" t="s">
        <v>20</v>
      </c>
      <c r="B63" s="252"/>
      <c r="C63" s="116"/>
      <c r="D63" s="116"/>
      <c r="E63" s="116"/>
      <c r="F63" s="116"/>
      <c r="G63" s="117"/>
      <c r="H63" s="83"/>
      <c r="I63" s="218"/>
      <c r="J63" s="219"/>
      <c r="K63" s="219"/>
      <c r="L63" s="220"/>
      <c r="M63" s="8"/>
      <c r="R63" s="8"/>
      <c r="S63" s="8"/>
      <c r="T63" s="8"/>
      <c r="U63" s="8"/>
      <c r="V63" s="8"/>
      <c r="W63" s="8"/>
      <c r="X63" s="211"/>
      <c r="Y63" s="61"/>
      <c r="Z63" s="61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1:55" s="4" customFormat="1" ht="15" customHeight="1">
      <c r="A64" s="13" t="s">
        <v>0</v>
      </c>
      <c r="B64" s="253"/>
      <c r="C64" s="116"/>
      <c r="D64" s="116"/>
      <c r="E64" s="116"/>
      <c r="F64" s="116"/>
      <c r="G64" s="117"/>
      <c r="H64" s="83"/>
      <c r="I64" s="218"/>
      <c r="J64" s="219"/>
      <c r="K64" s="219"/>
      <c r="L64" s="220"/>
      <c r="M64" s="8"/>
      <c r="R64" s="8"/>
      <c r="S64" s="8"/>
      <c r="T64" s="8"/>
      <c r="U64" s="8"/>
      <c r="V64" s="8"/>
      <c r="W64" s="8"/>
      <c r="X64" s="211"/>
      <c r="Y64" s="61"/>
      <c r="Z64" s="61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1:55" s="4" customFormat="1" ht="14.25" customHeight="1">
      <c r="A65" s="13" t="s">
        <v>110</v>
      </c>
      <c r="B65" s="244"/>
      <c r="C65" s="116"/>
      <c r="D65" s="116"/>
      <c r="E65" s="116"/>
      <c r="F65" s="116"/>
      <c r="G65" s="117"/>
      <c r="H65" s="83"/>
      <c r="I65" s="218"/>
      <c r="J65" s="219"/>
      <c r="K65" s="219"/>
      <c r="L65" s="220"/>
      <c r="M65" s="8"/>
      <c r="R65" s="8"/>
      <c r="S65" s="8"/>
      <c r="T65" s="8"/>
      <c r="U65" s="8"/>
      <c r="V65" s="8"/>
      <c r="W65" s="8"/>
      <c r="X65" s="211"/>
      <c r="Y65" s="61"/>
      <c r="Z65" s="61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1:56" s="4" customFormat="1" ht="12" customHeight="1">
      <c r="A66" s="13"/>
      <c r="B66" s="244"/>
      <c r="C66" s="116"/>
      <c r="D66" s="116"/>
      <c r="E66" s="116"/>
      <c r="F66" s="116"/>
      <c r="G66" s="117"/>
      <c r="H66" s="83"/>
      <c r="I66" s="218"/>
      <c r="J66" s="219"/>
      <c r="K66" s="219"/>
      <c r="L66" s="220"/>
      <c r="M66" s="8"/>
      <c r="R66" s="8"/>
      <c r="S66" s="8"/>
      <c r="T66" s="8"/>
      <c r="U66" s="8"/>
      <c r="V66" s="8"/>
      <c r="W66" s="8"/>
      <c r="X66" s="211"/>
      <c r="Y66" s="61"/>
      <c r="Z66" s="61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">
        <v>910</v>
      </c>
    </row>
    <row r="67" spans="1:56" s="4" customFormat="1" ht="15" customHeight="1" hidden="1" thickBot="1">
      <c r="A67" s="178"/>
      <c r="B67" s="244"/>
      <c r="C67" s="116"/>
      <c r="D67" s="116"/>
      <c r="E67" s="116"/>
      <c r="F67" s="116"/>
      <c r="G67" s="117"/>
      <c r="H67" s="83"/>
      <c r="I67" s="218"/>
      <c r="J67" s="219"/>
      <c r="K67" s="219"/>
      <c r="L67" s="220"/>
      <c r="M67" s="8"/>
      <c r="R67" s="8"/>
      <c r="S67" s="8"/>
      <c r="T67" s="8"/>
      <c r="U67" s="8"/>
      <c r="V67" s="8"/>
      <c r="W67" s="8"/>
      <c r="X67" s="211"/>
      <c r="Y67" s="61"/>
      <c r="Z67" s="61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">
        <v>1290</v>
      </c>
    </row>
    <row r="68" spans="1:55" s="4" customFormat="1" ht="0.75" customHeight="1" hidden="1" thickBot="1">
      <c r="A68" s="177"/>
      <c r="B68" s="246"/>
      <c r="C68" s="118"/>
      <c r="D68" s="118"/>
      <c r="E68" s="118"/>
      <c r="F68" s="118"/>
      <c r="G68" s="119"/>
      <c r="H68" s="84"/>
      <c r="I68" s="221"/>
      <c r="J68" s="222"/>
      <c r="K68" s="222"/>
      <c r="L68" s="223"/>
      <c r="M68" s="8"/>
      <c r="R68" s="8"/>
      <c r="S68" s="8"/>
      <c r="T68" s="8"/>
      <c r="U68" s="8"/>
      <c r="V68" s="8"/>
      <c r="W68" s="8"/>
      <c r="X68" s="211"/>
      <c r="Y68" s="61"/>
      <c r="Z68" s="61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4" customFormat="1" ht="24.75" customHeight="1" hidden="1" thickBot="1">
      <c r="A69" s="176"/>
      <c r="B69" s="243"/>
      <c r="C69" s="94"/>
      <c r="D69" s="94"/>
      <c r="E69" s="94"/>
      <c r="F69" s="94"/>
      <c r="G69" s="94"/>
      <c r="H69" s="77">
        <f>B69*C69</f>
        <v>0</v>
      </c>
      <c r="I69" s="218"/>
      <c r="J69" s="219"/>
      <c r="K69" s="219"/>
      <c r="L69" s="220"/>
      <c r="M69" s="8"/>
      <c r="N69" s="44">
        <v>0.1</v>
      </c>
      <c r="O69" s="5">
        <v>9</v>
      </c>
      <c r="P69" s="5">
        <f>N69*B69</f>
        <v>0</v>
      </c>
      <c r="Q69" s="59">
        <f>O69*B69</f>
        <v>0</v>
      </c>
      <c r="R69" s="8"/>
      <c r="S69" s="166">
        <f>IF($N$4=1,$B69*C69,0)</f>
        <v>0</v>
      </c>
      <c r="T69" s="166">
        <f>IF($N$4=2,$B69*D69,0)</f>
        <v>0</v>
      </c>
      <c r="U69" s="166">
        <f>IF($N$4=3,$B69*E69,0)</f>
        <v>0</v>
      </c>
      <c r="V69" s="166">
        <f>IF($N$4=4,$B69*F69,0)</f>
        <v>0</v>
      </c>
      <c r="W69" s="166">
        <f>IF($N$4=5,$B69*G69,0)</f>
        <v>0</v>
      </c>
      <c r="X69" s="210">
        <f>IF(S69&gt;0,S69,IF(T69&gt;0,T69,IF(U69&gt;0,U69,IF(V69&gt;0,V69,IF(W69&gt;0,W69,0)))))</f>
        <v>0</v>
      </c>
      <c r="Y69" s="61"/>
      <c r="Z69" s="61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4" customFormat="1" ht="13.5" customHeight="1" hidden="1">
      <c r="A70" s="173"/>
      <c r="B70" s="244"/>
      <c r="C70" s="116"/>
      <c r="D70" s="116"/>
      <c r="E70" s="116"/>
      <c r="F70" s="116"/>
      <c r="G70" s="117"/>
      <c r="H70" s="199"/>
      <c r="I70" s="218"/>
      <c r="J70" s="219"/>
      <c r="K70" s="219"/>
      <c r="L70" s="220"/>
      <c r="M70" s="8"/>
      <c r="R70" s="8"/>
      <c r="S70" s="8"/>
      <c r="T70" s="8"/>
      <c r="U70" s="8"/>
      <c r="V70" s="8"/>
      <c r="W70" s="8"/>
      <c r="X70" s="211"/>
      <c r="Y70" s="61"/>
      <c r="Z70" s="61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4" customFormat="1" ht="13.5" customHeight="1" hidden="1">
      <c r="A71" s="13"/>
      <c r="B71" s="252"/>
      <c r="C71" s="116"/>
      <c r="D71" s="116"/>
      <c r="E71" s="116"/>
      <c r="F71" s="116"/>
      <c r="G71" s="117"/>
      <c r="H71" s="199"/>
      <c r="I71" s="218"/>
      <c r="J71" s="219"/>
      <c r="K71" s="219"/>
      <c r="L71" s="220"/>
      <c r="M71" s="8"/>
      <c r="R71" s="8"/>
      <c r="S71" s="8"/>
      <c r="T71" s="8"/>
      <c r="U71" s="8"/>
      <c r="V71" s="8"/>
      <c r="W71" s="8"/>
      <c r="X71" s="211"/>
      <c r="Y71" s="61"/>
      <c r="Z71" s="61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1:55" s="4" customFormat="1" ht="13.5" customHeight="1" hidden="1">
      <c r="A72" s="13"/>
      <c r="B72" s="253"/>
      <c r="C72" s="116"/>
      <c r="D72" s="116"/>
      <c r="E72" s="116"/>
      <c r="F72" s="116"/>
      <c r="G72" s="117"/>
      <c r="H72" s="199"/>
      <c r="I72" s="218"/>
      <c r="J72" s="219"/>
      <c r="K72" s="219"/>
      <c r="L72" s="220"/>
      <c r="M72" s="8"/>
      <c r="R72" s="8"/>
      <c r="S72" s="8"/>
      <c r="T72" s="8"/>
      <c r="U72" s="8"/>
      <c r="V72" s="8"/>
      <c r="W72" s="8"/>
      <c r="X72" s="211"/>
      <c r="Y72" s="61"/>
      <c r="Z72" s="61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3" spans="1:55" s="4" customFormat="1" ht="16.5" customHeight="1" hidden="1">
      <c r="A73" s="13"/>
      <c r="B73" s="244"/>
      <c r="C73" s="116"/>
      <c r="D73" s="116"/>
      <c r="E73" s="116"/>
      <c r="F73" s="116"/>
      <c r="G73" s="117"/>
      <c r="H73" s="199"/>
      <c r="I73" s="218"/>
      <c r="J73" s="219"/>
      <c r="K73" s="219"/>
      <c r="L73" s="220"/>
      <c r="M73" s="8"/>
      <c r="R73" s="8"/>
      <c r="S73" s="8"/>
      <c r="T73" s="8"/>
      <c r="U73" s="8"/>
      <c r="V73" s="8"/>
      <c r="W73" s="8"/>
      <c r="X73" s="211"/>
      <c r="Y73" s="61"/>
      <c r="Z73" s="61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</row>
    <row r="74" spans="1:55" s="4" customFormat="1" ht="2.25" customHeight="1">
      <c r="A74" s="13"/>
      <c r="B74" s="244"/>
      <c r="C74" s="116"/>
      <c r="D74" s="116"/>
      <c r="E74" s="116"/>
      <c r="F74" s="116"/>
      <c r="G74" s="117"/>
      <c r="H74" s="199"/>
      <c r="I74" s="218"/>
      <c r="J74" s="219"/>
      <c r="K74" s="219"/>
      <c r="L74" s="220"/>
      <c r="M74" s="8"/>
      <c r="R74" s="8"/>
      <c r="S74" s="8"/>
      <c r="T74" s="8"/>
      <c r="U74" s="8"/>
      <c r="V74" s="8"/>
      <c r="W74" s="8"/>
      <c r="X74" s="211"/>
      <c r="Y74" s="61"/>
      <c r="Z74" s="61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</row>
    <row r="75" spans="1:55" s="4" customFormat="1" ht="2.25" customHeight="1" thickBot="1">
      <c r="A75" s="178"/>
      <c r="B75" s="244"/>
      <c r="C75" s="116"/>
      <c r="D75" s="116"/>
      <c r="E75" s="116"/>
      <c r="F75" s="116"/>
      <c r="G75" s="117"/>
      <c r="H75" s="199"/>
      <c r="I75" s="218"/>
      <c r="J75" s="219"/>
      <c r="K75" s="219"/>
      <c r="L75" s="220"/>
      <c r="M75" s="8"/>
      <c r="R75" s="8"/>
      <c r="S75" s="8"/>
      <c r="T75" s="8"/>
      <c r="U75" s="8"/>
      <c r="V75" s="8"/>
      <c r="W75" s="8"/>
      <c r="X75" s="211"/>
      <c r="Y75" s="61"/>
      <c r="Z75" s="61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</row>
    <row r="76" spans="1:55" s="4" customFormat="1" ht="3" customHeight="1" hidden="1" thickBot="1">
      <c r="A76" s="177"/>
      <c r="B76" s="246"/>
      <c r="C76" s="118"/>
      <c r="D76" s="118"/>
      <c r="E76" s="118"/>
      <c r="F76" s="118"/>
      <c r="G76" s="119"/>
      <c r="H76" s="199"/>
      <c r="I76" s="218"/>
      <c r="J76" s="219"/>
      <c r="K76" s="219"/>
      <c r="L76" s="220"/>
      <c r="M76" s="8"/>
      <c r="R76" s="8"/>
      <c r="S76" s="8"/>
      <c r="T76" s="8"/>
      <c r="U76" s="8"/>
      <c r="V76" s="8"/>
      <c r="W76" s="8"/>
      <c r="X76" s="211"/>
      <c r="Y76" s="61"/>
      <c r="Z76" s="61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</row>
    <row r="77" spans="1:55" s="4" customFormat="1" ht="24.75" customHeight="1" hidden="1" thickBot="1">
      <c r="A77" s="176" t="s">
        <v>99</v>
      </c>
      <c r="B77" s="243"/>
      <c r="C77" s="94">
        <v>1890</v>
      </c>
      <c r="D77" s="94">
        <v>1700</v>
      </c>
      <c r="E77" s="94">
        <v>1640</v>
      </c>
      <c r="F77" s="94">
        <v>1602</v>
      </c>
      <c r="G77" s="94">
        <v>1565</v>
      </c>
      <c r="H77" s="77">
        <f>B77*C77</f>
        <v>0</v>
      </c>
      <c r="I77" s="215"/>
      <c r="J77" s="216"/>
      <c r="K77" s="216"/>
      <c r="L77" s="217"/>
      <c r="M77" s="8"/>
      <c r="N77" s="44">
        <v>0.18</v>
      </c>
      <c r="O77" s="5">
        <v>9</v>
      </c>
      <c r="P77" s="5">
        <f>N77*B77</f>
        <v>0</v>
      </c>
      <c r="Q77" s="59">
        <f>O77*B77</f>
        <v>0</v>
      </c>
      <c r="R77" s="8"/>
      <c r="S77" s="166">
        <f>IF($N$4=1,$B77*C77,0)</f>
        <v>0</v>
      </c>
      <c r="T77" s="166">
        <f>IF($N$4=2,$B77*D77,0)</f>
        <v>0</v>
      </c>
      <c r="U77" s="166">
        <f>IF($N$4=3,$B77*E77,0)</f>
        <v>0</v>
      </c>
      <c r="V77" s="166">
        <f>IF($N$4=4,$B77*F77,0)</f>
        <v>0</v>
      </c>
      <c r="W77" s="166">
        <f>IF($N$4=5,$B77*G77,0)</f>
        <v>0</v>
      </c>
      <c r="X77" s="210">
        <f>IF(S77&gt;0,S77,IF(T77&gt;0,T77,IF(U77&gt;0,U77,IF(V77&gt;0,V77,IF(W77&gt;0,W77,0)))))</f>
        <v>0</v>
      </c>
      <c r="Y77" s="61"/>
      <c r="Z77" s="61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</row>
    <row r="78" spans="1:55" s="4" customFormat="1" ht="15.75" customHeight="1" hidden="1">
      <c r="A78" s="173" t="s">
        <v>90</v>
      </c>
      <c r="B78" s="244"/>
      <c r="C78" s="116"/>
      <c r="D78" s="116"/>
      <c r="E78" s="116"/>
      <c r="F78" s="116"/>
      <c r="G78" s="117"/>
      <c r="H78" s="199"/>
      <c r="I78" s="218"/>
      <c r="J78" s="219"/>
      <c r="K78" s="219"/>
      <c r="L78" s="220"/>
      <c r="M78" s="8"/>
      <c r="R78" s="8"/>
      <c r="S78" s="8"/>
      <c r="T78" s="8"/>
      <c r="U78" s="8"/>
      <c r="V78" s="8"/>
      <c r="W78" s="8"/>
      <c r="X78" s="211"/>
      <c r="Y78" s="61"/>
      <c r="Z78" s="61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1:55" s="4" customFormat="1" ht="16.5" customHeight="1" hidden="1">
      <c r="A79" s="13" t="s">
        <v>75</v>
      </c>
      <c r="B79" s="252"/>
      <c r="C79" s="116"/>
      <c r="D79" s="116"/>
      <c r="E79" s="116"/>
      <c r="F79" s="116"/>
      <c r="G79" s="117"/>
      <c r="H79" s="199"/>
      <c r="I79" s="218"/>
      <c r="J79" s="219"/>
      <c r="K79" s="219"/>
      <c r="L79" s="220"/>
      <c r="M79" s="8"/>
      <c r="R79" s="8"/>
      <c r="S79" s="8"/>
      <c r="T79" s="8"/>
      <c r="U79" s="8"/>
      <c r="V79" s="8"/>
      <c r="W79" s="8"/>
      <c r="X79" s="211"/>
      <c r="Y79" s="61"/>
      <c r="Z79" s="61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1:55" s="4" customFormat="1" ht="13.5" customHeight="1" hidden="1">
      <c r="A80" s="13" t="s">
        <v>0</v>
      </c>
      <c r="B80" s="253"/>
      <c r="C80" s="116"/>
      <c r="D80" s="116"/>
      <c r="E80" s="116"/>
      <c r="F80" s="116"/>
      <c r="G80" s="117"/>
      <c r="H80" s="199"/>
      <c r="I80" s="218"/>
      <c r="J80" s="219"/>
      <c r="K80" s="219"/>
      <c r="L80" s="220"/>
      <c r="M80" s="8"/>
      <c r="R80" s="8"/>
      <c r="S80" s="8"/>
      <c r="T80" s="8"/>
      <c r="U80" s="8"/>
      <c r="V80" s="8"/>
      <c r="W80" s="8"/>
      <c r="X80" s="211"/>
      <c r="Y80" s="61"/>
      <c r="Z80" s="61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1:55" s="4" customFormat="1" ht="16.5" customHeight="1" hidden="1">
      <c r="A81" s="13" t="s">
        <v>76</v>
      </c>
      <c r="B81" s="244"/>
      <c r="C81" s="116"/>
      <c r="D81" s="116"/>
      <c r="E81" s="116"/>
      <c r="F81" s="116"/>
      <c r="G81" s="117"/>
      <c r="H81" s="199"/>
      <c r="I81" s="218"/>
      <c r="J81" s="219"/>
      <c r="K81" s="219"/>
      <c r="L81" s="220"/>
      <c r="M81" s="8"/>
      <c r="R81" s="8"/>
      <c r="S81" s="8"/>
      <c r="T81" s="8"/>
      <c r="U81" s="8"/>
      <c r="V81" s="8"/>
      <c r="W81" s="8"/>
      <c r="X81" s="211"/>
      <c r="Y81" s="61"/>
      <c r="Z81" s="61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2" spans="1:55" s="4" customFormat="1" ht="1.5" customHeight="1" hidden="1">
      <c r="A82" s="13"/>
      <c r="B82" s="244"/>
      <c r="C82" s="116"/>
      <c r="D82" s="116"/>
      <c r="E82" s="116"/>
      <c r="F82" s="116"/>
      <c r="G82" s="117"/>
      <c r="H82" s="199"/>
      <c r="I82" s="218"/>
      <c r="J82" s="219"/>
      <c r="K82" s="219"/>
      <c r="L82" s="220"/>
      <c r="M82" s="8"/>
      <c r="R82" s="8"/>
      <c r="S82" s="8"/>
      <c r="T82" s="8"/>
      <c r="U82" s="8"/>
      <c r="V82" s="8"/>
      <c r="W82" s="8"/>
      <c r="X82" s="211"/>
      <c r="Y82" s="61"/>
      <c r="Z82" s="61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</row>
    <row r="83" spans="1:55" s="4" customFormat="1" ht="15" customHeight="1" hidden="1" thickBot="1">
      <c r="A83" s="16" t="s">
        <v>16</v>
      </c>
      <c r="B83" s="244"/>
      <c r="C83" s="116"/>
      <c r="D83" s="116"/>
      <c r="E83" s="116"/>
      <c r="F83" s="116"/>
      <c r="G83" s="117"/>
      <c r="H83" s="199"/>
      <c r="I83" s="218"/>
      <c r="J83" s="219"/>
      <c r="K83" s="219"/>
      <c r="L83" s="220"/>
      <c r="M83" s="8"/>
      <c r="R83" s="8"/>
      <c r="S83" s="8"/>
      <c r="T83" s="8"/>
      <c r="U83" s="8"/>
      <c r="V83" s="8"/>
      <c r="W83" s="8"/>
      <c r="X83" s="211"/>
      <c r="Y83" s="61"/>
      <c r="Z83" s="61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</row>
    <row r="84" spans="1:55" s="4" customFormat="1" ht="3.75" customHeight="1" hidden="1" thickBot="1">
      <c r="A84" s="177"/>
      <c r="B84" s="246"/>
      <c r="C84" s="118"/>
      <c r="D84" s="118"/>
      <c r="E84" s="118"/>
      <c r="F84" s="118"/>
      <c r="G84" s="119"/>
      <c r="H84" s="199"/>
      <c r="I84" s="46"/>
      <c r="J84" s="8"/>
      <c r="K84" s="8"/>
      <c r="L84" s="47"/>
      <c r="M84" s="8"/>
      <c r="R84" s="8"/>
      <c r="S84" s="8"/>
      <c r="T84" s="8"/>
      <c r="U84" s="8"/>
      <c r="V84" s="8"/>
      <c r="W84" s="8"/>
      <c r="X84" s="211"/>
      <c r="Y84" s="61"/>
      <c r="Z84" s="61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</row>
    <row r="85" spans="1:55" s="4" customFormat="1" ht="21" customHeight="1">
      <c r="A85" s="176" t="s">
        <v>98</v>
      </c>
      <c r="B85" s="248"/>
      <c r="C85" s="120"/>
      <c r="D85" s="120"/>
      <c r="E85" s="120"/>
      <c r="F85" s="120"/>
      <c r="G85" s="121"/>
      <c r="H85" s="85"/>
      <c r="I85" s="231"/>
      <c r="J85" s="225"/>
      <c r="K85" s="225"/>
      <c r="L85" s="226"/>
      <c r="M85" s="8"/>
      <c r="R85" s="8"/>
      <c r="S85" s="8"/>
      <c r="T85" s="8"/>
      <c r="U85" s="8"/>
      <c r="V85" s="8"/>
      <c r="W85" s="8"/>
      <c r="X85" s="211"/>
      <c r="Y85" s="61"/>
      <c r="Z85" s="61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</row>
    <row r="86" spans="1:56" s="4" customFormat="1" ht="15" customHeight="1">
      <c r="A86" s="173" t="s">
        <v>91</v>
      </c>
      <c r="B86" s="249"/>
      <c r="C86" s="122"/>
      <c r="D86" s="122"/>
      <c r="E86" s="122"/>
      <c r="F86" s="122"/>
      <c r="G86" s="123"/>
      <c r="H86" s="86"/>
      <c r="I86" s="232"/>
      <c r="J86" s="227"/>
      <c r="K86" s="227"/>
      <c r="L86" s="228"/>
      <c r="M86" s="8"/>
      <c r="R86" s="8"/>
      <c r="S86" s="8"/>
      <c r="T86" s="8"/>
      <c r="U86" s="8"/>
      <c r="V86" s="8"/>
      <c r="W86" s="8"/>
      <c r="X86" s="211"/>
      <c r="Y86" s="61"/>
      <c r="Z86" s="61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">
        <v>1740</v>
      </c>
    </row>
    <row r="87" spans="1:55" s="4" customFormat="1" ht="15" customHeight="1">
      <c r="A87" s="13" t="s">
        <v>15</v>
      </c>
      <c r="B87" s="249"/>
      <c r="C87" s="122"/>
      <c r="D87" s="122"/>
      <c r="E87" s="122"/>
      <c r="F87" s="122"/>
      <c r="G87" s="123"/>
      <c r="H87" s="86"/>
      <c r="I87" s="232"/>
      <c r="J87" s="227"/>
      <c r="K87" s="227"/>
      <c r="L87" s="228"/>
      <c r="M87" s="8"/>
      <c r="R87" s="8"/>
      <c r="S87" s="8"/>
      <c r="T87" s="8"/>
      <c r="U87" s="8"/>
      <c r="V87" s="8"/>
      <c r="W87" s="8"/>
      <c r="X87" s="211"/>
      <c r="Y87" s="61"/>
      <c r="Z87" s="61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</row>
    <row r="88" spans="1:55" s="4" customFormat="1" ht="15" customHeight="1">
      <c r="A88" s="13" t="s">
        <v>0</v>
      </c>
      <c r="B88" s="249"/>
      <c r="C88" s="122"/>
      <c r="D88" s="122"/>
      <c r="E88" s="122"/>
      <c r="F88" s="122"/>
      <c r="G88" s="123"/>
      <c r="H88" s="86"/>
      <c r="I88" s="232"/>
      <c r="J88" s="227"/>
      <c r="K88" s="227"/>
      <c r="L88" s="228"/>
      <c r="M88" s="8"/>
      <c r="R88" s="8"/>
      <c r="S88" s="8"/>
      <c r="T88" s="8"/>
      <c r="U88" s="8"/>
      <c r="V88" s="8"/>
      <c r="W88" s="8"/>
      <c r="X88" s="211"/>
      <c r="Y88" s="61"/>
      <c r="Z88" s="61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</row>
    <row r="89" spans="1:55" s="4" customFormat="1" ht="15" customHeight="1">
      <c r="A89" s="13" t="s">
        <v>108</v>
      </c>
      <c r="B89" s="249"/>
      <c r="C89" s="122"/>
      <c r="D89" s="122"/>
      <c r="E89" s="122"/>
      <c r="F89" s="122"/>
      <c r="G89" s="123"/>
      <c r="H89" s="86"/>
      <c r="I89" s="232"/>
      <c r="J89" s="227"/>
      <c r="K89" s="227"/>
      <c r="L89" s="228"/>
      <c r="M89" s="8"/>
      <c r="R89" s="8"/>
      <c r="S89" s="8"/>
      <c r="T89" s="8"/>
      <c r="U89" s="8"/>
      <c r="V89" s="8"/>
      <c r="W89" s="8"/>
      <c r="X89" s="211"/>
      <c r="Y89" s="61"/>
      <c r="Z89" s="61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1:55" s="4" customFormat="1" ht="15.75" customHeight="1" thickBot="1">
      <c r="A90" s="16" t="s">
        <v>68</v>
      </c>
      <c r="B90" s="249"/>
      <c r="C90" s="79"/>
      <c r="D90" s="79"/>
      <c r="E90" s="79"/>
      <c r="F90" s="79"/>
      <c r="G90" s="80"/>
      <c r="H90" s="80"/>
      <c r="I90" s="232"/>
      <c r="J90" s="227"/>
      <c r="K90" s="227"/>
      <c r="L90" s="228"/>
      <c r="M90" s="8"/>
      <c r="R90" s="8"/>
      <c r="S90" s="8"/>
      <c r="T90" s="8"/>
      <c r="U90" s="8"/>
      <c r="V90" s="8"/>
      <c r="W90" s="8"/>
      <c r="X90" s="211"/>
      <c r="Y90" s="61"/>
      <c r="Z90" s="61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</row>
    <row r="91" spans="1:55" s="4" customFormat="1" ht="21.75" customHeight="1" thickBot="1">
      <c r="A91" s="234"/>
      <c r="B91" s="242"/>
      <c r="C91" s="94">
        <v>1850</v>
      </c>
      <c r="D91" s="94">
        <v>1680</v>
      </c>
      <c r="E91" s="94">
        <v>1620</v>
      </c>
      <c r="F91" s="94">
        <v>1555</v>
      </c>
      <c r="G91" s="94">
        <v>1500</v>
      </c>
      <c r="H91" s="77">
        <f>B91*C91</f>
        <v>0</v>
      </c>
      <c r="I91" s="232"/>
      <c r="J91" s="227"/>
      <c r="K91" s="227"/>
      <c r="L91" s="228"/>
      <c r="M91" s="8"/>
      <c r="N91" s="44">
        <v>0.2</v>
      </c>
      <c r="O91" s="5">
        <v>11</v>
      </c>
      <c r="P91" s="5">
        <f>N91*B91</f>
        <v>0</v>
      </c>
      <c r="Q91" s="59">
        <f>O91*B91</f>
        <v>0</v>
      </c>
      <c r="R91" s="8"/>
      <c r="S91" s="166">
        <f>IF($N$4=1,$B91*C91,0)</f>
        <v>0</v>
      </c>
      <c r="T91" s="166">
        <f>IF($N$4=2,$B91*D91,0)</f>
        <v>0</v>
      </c>
      <c r="U91" s="166">
        <f>IF($N$4=3,$B91*E91,0)</f>
        <v>0</v>
      </c>
      <c r="V91" s="166">
        <f>IF($N$4=4,$B91*F91,0)</f>
        <v>0</v>
      </c>
      <c r="W91" s="166">
        <f>IF($N$4=5,$B91*G91,0)</f>
        <v>0</v>
      </c>
      <c r="X91" s="210">
        <f>IF(S91&gt;0,S91,IF(T91&gt;0,T91,IF(U91&gt;0,U91,IF(V91&gt;0,V91,IF(W91&gt;0,W91,0)))))</f>
        <v>0</v>
      </c>
      <c r="Y91" s="63"/>
      <c r="Z91" s="6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1:55" s="4" customFormat="1" ht="1.5" customHeight="1" thickBot="1">
      <c r="A92" s="175"/>
      <c r="B92" s="250"/>
      <c r="C92" s="81"/>
      <c r="D92" s="81"/>
      <c r="E92" s="81"/>
      <c r="F92" s="81"/>
      <c r="G92" s="82"/>
      <c r="H92" s="82"/>
      <c r="I92" s="232"/>
      <c r="J92" s="227"/>
      <c r="K92" s="227"/>
      <c r="L92" s="228"/>
      <c r="M92" s="8"/>
      <c r="R92" s="8"/>
      <c r="S92" s="8"/>
      <c r="T92" s="8"/>
      <c r="U92" s="8"/>
      <c r="V92" s="8"/>
      <c r="W92" s="8"/>
      <c r="X92" s="211"/>
      <c r="Y92" s="61"/>
      <c r="Z92" s="61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1:55" s="4" customFormat="1" ht="21" customHeight="1">
      <c r="A93" s="176" t="s">
        <v>97</v>
      </c>
      <c r="B93" s="248"/>
      <c r="C93" s="120"/>
      <c r="D93" s="120"/>
      <c r="E93" s="120"/>
      <c r="F93" s="120"/>
      <c r="G93" s="121"/>
      <c r="H93" s="85"/>
      <c r="I93" s="231"/>
      <c r="J93" s="225"/>
      <c r="K93" s="225"/>
      <c r="L93" s="226"/>
      <c r="M93" s="8"/>
      <c r="R93" s="8"/>
      <c r="S93" s="8"/>
      <c r="T93" s="8"/>
      <c r="U93" s="8"/>
      <c r="V93" s="8"/>
      <c r="W93" s="8"/>
      <c r="X93" s="211"/>
      <c r="Y93" s="61"/>
      <c r="Z93" s="61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1:55" s="4" customFormat="1" ht="15" customHeight="1">
      <c r="A94" s="173" t="s">
        <v>92</v>
      </c>
      <c r="B94" s="249"/>
      <c r="C94" s="122"/>
      <c r="D94" s="122"/>
      <c r="E94" s="122"/>
      <c r="F94" s="122"/>
      <c r="G94" s="123"/>
      <c r="H94" s="86"/>
      <c r="I94" s="232"/>
      <c r="J94" s="227"/>
      <c r="K94" s="227"/>
      <c r="L94" s="228"/>
      <c r="M94" s="8"/>
      <c r="R94" s="8"/>
      <c r="S94" s="8"/>
      <c r="T94" s="8"/>
      <c r="U94" s="8"/>
      <c r="V94" s="8"/>
      <c r="W94" s="8"/>
      <c r="X94" s="211"/>
      <c r="Y94" s="61"/>
      <c r="Z94" s="61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1:55" s="4" customFormat="1" ht="15" customHeight="1">
      <c r="A95" s="13" t="s">
        <v>15</v>
      </c>
      <c r="B95" s="249"/>
      <c r="C95" s="122"/>
      <c r="D95" s="122"/>
      <c r="E95" s="122"/>
      <c r="F95" s="122"/>
      <c r="G95" s="123"/>
      <c r="H95" s="86"/>
      <c r="I95" s="232"/>
      <c r="J95" s="227"/>
      <c r="K95" s="227"/>
      <c r="L95" s="228"/>
      <c r="M95" s="8"/>
      <c r="R95" s="8"/>
      <c r="S95" s="8"/>
      <c r="T95" s="8"/>
      <c r="U95" s="8"/>
      <c r="V95" s="8"/>
      <c r="W95" s="8"/>
      <c r="X95" s="211"/>
      <c r="Y95" s="61"/>
      <c r="Z95" s="61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1:55" s="4" customFormat="1" ht="15" customHeight="1">
      <c r="A96" s="13" t="s">
        <v>0</v>
      </c>
      <c r="B96" s="249"/>
      <c r="C96" s="122"/>
      <c r="D96" s="122"/>
      <c r="E96" s="122"/>
      <c r="F96" s="122"/>
      <c r="G96" s="123"/>
      <c r="H96" s="86"/>
      <c r="I96" s="232"/>
      <c r="J96" s="227"/>
      <c r="K96" s="227"/>
      <c r="L96" s="228"/>
      <c r="M96" s="8"/>
      <c r="R96" s="8"/>
      <c r="S96" s="8"/>
      <c r="T96" s="8"/>
      <c r="U96" s="8"/>
      <c r="V96" s="8"/>
      <c r="W96" s="8"/>
      <c r="X96" s="211"/>
      <c r="Y96" s="61"/>
      <c r="Z96" s="61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1:55" s="4" customFormat="1" ht="15" customHeight="1">
      <c r="A97" s="13" t="s">
        <v>108</v>
      </c>
      <c r="B97" s="249"/>
      <c r="C97" s="122"/>
      <c r="D97" s="122"/>
      <c r="E97" s="122"/>
      <c r="F97" s="122"/>
      <c r="G97" s="123"/>
      <c r="H97" s="86"/>
      <c r="I97" s="232"/>
      <c r="J97" s="227"/>
      <c r="K97" s="227"/>
      <c r="L97" s="228"/>
      <c r="M97" s="8"/>
      <c r="R97" s="8"/>
      <c r="S97" s="8"/>
      <c r="T97" s="8"/>
      <c r="U97" s="8"/>
      <c r="V97" s="8"/>
      <c r="W97" s="8"/>
      <c r="X97" s="211"/>
      <c r="Y97" s="61"/>
      <c r="Z97" s="61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1:55" s="4" customFormat="1" ht="15" customHeight="1" thickBot="1">
      <c r="A98" s="16" t="s">
        <v>16</v>
      </c>
      <c r="B98" s="249"/>
      <c r="C98" s="79"/>
      <c r="D98" s="79"/>
      <c r="E98" s="79"/>
      <c r="F98" s="79"/>
      <c r="G98" s="80"/>
      <c r="H98" s="80"/>
      <c r="I98" s="232"/>
      <c r="J98" s="227"/>
      <c r="K98" s="227"/>
      <c r="L98" s="228"/>
      <c r="M98" s="8"/>
      <c r="R98" s="8"/>
      <c r="S98" s="8"/>
      <c r="T98" s="8"/>
      <c r="U98" s="8"/>
      <c r="V98" s="8"/>
      <c r="W98" s="8"/>
      <c r="X98" s="211"/>
      <c r="Y98" s="61"/>
      <c r="Z98" s="61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1:55" s="4" customFormat="1" ht="22.5" customHeight="1" thickBot="1">
      <c r="A99" s="234"/>
      <c r="B99" s="242"/>
      <c r="C99" s="94">
        <v>1836</v>
      </c>
      <c r="D99" s="94">
        <v>1620</v>
      </c>
      <c r="E99" s="94">
        <v>1566</v>
      </c>
      <c r="F99" s="94">
        <v>1526</v>
      </c>
      <c r="G99" s="94">
        <v>1500</v>
      </c>
      <c r="H99" s="77">
        <f>B99*C99</f>
        <v>0</v>
      </c>
      <c r="I99" s="232"/>
      <c r="J99" s="227"/>
      <c r="K99" s="227"/>
      <c r="L99" s="228"/>
      <c r="M99" s="8"/>
      <c r="N99" s="44">
        <v>0.2</v>
      </c>
      <c r="O99" s="5">
        <v>11</v>
      </c>
      <c r="P99" s="5">
        <f>N99*B99</f>
        <v>0</v>
      </c>
      <c r="Q99" s="59">
        <f>O99*B99</f>
        <v>0</v>
      </c>
      <c r="R99" s="8"/>
      <c r="S99" s="166">
        <f>IF($N$4=1,$B99*C99,0)</f>
        <v>0</v>
      </c>
      <c r="T99" s="166">
        <f>IF($N$4=2,$B99*D99,0)</f>
        <v>0</v>
      </c>
      <c r="U99" s="166">
        <f>IF($N$4=3,$B99*E99,0)</f>
        <v>0</v>
      </c>
      <c r="V99" s="166">
        <f>IF($N$4=4,$B99*F99,0)</f>
        <v>0</v>
      </c>
      <c r="W99" s="166">
        <f>IF($N$4=5,$B99*G99,0)</f>
        <v>0</v>
      </c>
      <c r="X99" s="210">
        <f>IF(S99&gt;0,S99,IF(T99&gt;0,T99,IF(U99&gt;0,U99,IF(V99&gt;0,V99,IF(W99&gt;0,W99,0)))))</f>
        <v>0</v>
      </c>
      <c r="Y99" s="63"/>
      <c r="Z99" s="6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1:56" s="4" customFormat="1" ht="0.75" customHeight="1" thickBot="1">
      <c r="A100" s="175"/>
      <c r="B100" s="250"/>
      <c r="C100" s="81"/>
      <c r="D100" s="81"/>
      <c r="E100" s="81"/>
      <c r="F100" s="81"/>
      <c r="G100" s="82"/>
      <c r="H100" s="82"/>
      <c r="I100" s="233"/>
      <c r="J100" s="229"/>
      <c r="K100" s="229"/>
      <c r="L100" s="230"/>
      <c r="M100" s="8"/>
      <c r="R100" s="8"/>
      <c r="S100" s="8"/>
      <c r="T100" s="8"/>
      <c r="U100" s="8"/>
      <c r="V100" s="8"/>
      <c r="W100" s="8"/>
      <c r="X100" s="211"/>
      <c r="Y100" s="61"/>
      <c r="Z100" s="61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">
        <v>1880</v>
      </c>
    </row>
    <row r="101" spans="1:55" s="4" customFormat="1" ht="21" customHeight="1">
      <c r="A101" s="176" t="s">
        <v>101</v>
      </c>
      <c r="B101" s="248"/>
      <c r="C101" s="120"/>
      <c r="D101" s="120"/>
      <c r="E101" s="120"/>
      <c r="F101" s="120"/>
      <c r="G101" s="121"/>
      <c r="H101" s="85"/>
      <c r="I101" s="231"/>
      <c r="J101" s="225"/>
      <c r="K101" s="225"/>
      <c r="L101" s="226"/>
      <c r="M101" s="8"/>
      <c r="R101" s="8"/>
      <c r="S101" s="8"/>
      <c r="T101" s="8"/>
      <c r="U101" s="8"/>
      <c r="V101" s="8"/>
      <c r="W101" s="8"/>
      <c r="X101" s="211"/>
      <c r="Y101" s="61"/>
      <c r="Z101" s="61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1:55" s="4" customFormat="1" ht="15" customHeight="1">
      <c r="A102" s="173" t="s">
        <v>93</v>
      </c>
      <c r="B102" s="249"/>
      <c r="C102" s="122"/>
      <c r="D102" s="122"/>
      <c r="E102" s="122"/>
      <c r="F102" s="122"/>
      <c r="G102" s="123"/>
      <c r="H102" s="86"/>
      <c r="I102" s="232"/>
      <c r="J102" s="227"/>
      <c r="K102" s="227"/>
      <c r="L102" s="228"/>
      <c r="M102" s="8"/>
      <c r="R102" s="8"/>
      <c r="S102" s="8"/>
      <c r="T102" s="8"/>
      <c r="U102" s="8"/>
      <c r="V102" s="8"/>
      <c r="W102" s="8"/>
      <c r="X102" s="211"/>
      <c r="Y102" s="61"/>
      <c r="Z102" s="61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1:55" s="4" customFormat="1" ht="15" customHeight="1">
      <c r="A103" s="13" t="s">
        <v>17</v>
      </c>
      <c r="B103" s="249"/>
      <c r="C103" s="122"/>
      <c r="D103" s="122"/>
      <c r="E103" s="122"/>
      <c r="F103" s="122"/>
      <c r="G103" s="123"/>
      <c r="H103" s="86"/>
      <c r="I103" s="232"/>
      <c r="J103" s="227"/>
      <c r="K103" s="227"/>
      <c r="L103" s="228"/>
      <c r="M103" s="8"/>
      <c r="R103" s="8"/>
      <c r="S103" s="8"/>
      <c r="T103" s="8"/>
      <c r="U103" s="8"/>
      <c r="V103" s="8"/>
      <c r="W103" s="8"/>
      <c r="X103" s="211"/>
      <c r="Y103" s="61"/>
      <c r="Z103" s="61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</row>
    <row r="104" spans="1:55" s="4" customFormat="1" ht="15" customHeight="1">
      <c r="A104" s="13" t="s">
        <v>0</v>
      </c>
      <c r="B104" s="249"/>
      <c r="C104" s="122"/>
      <c r="D104" s="122"/>
      <c r="E104" s="122"/>
      <c r="F104" s="122"/>
      <c r="G104" s="123"/>
      <c r="H104" s="86"/>
      <c r="I104" s="232"/>
      <c r="J104" s="227"/>
      <c r="K104" s="227"/>
      <c r="L104" s="228"/>
      <c r="M104" s="8"/>
      <c r="R104" s="8"/>
      <c r="S104" s="8"/>
      <c r="T104" s="8"/>
      <c r="U104" s="8"/>
      <c r="V104" s="8"/>
      <c r="W104" s="8"/>
      <c r="X104" s="211"/>
      <c r="Y104" s="61"/>
      <c r="Z104" s="61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1:55" s="4" customFormat="1" ht="15" customHeight="1">
      <c r="A105" s="13" t="s">
        <v>111</v>
      </c>
      <c r="B105" s="249"/>
      <c r="C105" s="122"/>
      <c r="D105" s="122"/>
      <c r="E105" s="122"/>
      <c r="F105" s="122"/>
      <c r="G105" s="123"/>
      <c r="H105" s="86"/>
      <c r="I105" s="232"/>
      <c r="J105" s="227"/>
      <c r="K105" s="227"/>
      <c r="L105" s="228"/>
      <c r="M105" s="8"/>
      <c r="R105" s="8"/>
      <c r="S105" s="8"/>
      <c r="T105" s="8"/>
      <c r="U105" s="8"/>
      <c r="V105" s="8"/>
      <c r="W105" s="8"/>
      <c r="X105" s="211"/>
      <c r="Y105" s="61"/>
      <c r="Z105" s="61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1:55" s="4" customFormat="1" ht="15" customHeight="1" thickBot="1">
      <c r="A106" s="16" t="s">
        <v>68</v>
      </c>
      <c r="B106" s="249"/>
      <c r="C106" s="79"/>
      <c r="D106" s="79"/>
      <c r="E106" s="79"/>
      <c r="F106" s="79"/>
      <c r="G106" s="80"/>
      <c r="H106" s="80"/>
      <c r="I106" s="232"/>
      <c r="J106" s="227"/>
      <c r="K106" s="227"/>
      <c r="L106" s="228"/>
      <c r="M106" s="8"/>
      <c r="R106" s="8"/>
      <c r="S106" s="8"/>
      <c r="T106" s="8"/>
      <c r="U106" s="8"/>
      <c r="V106" s="8"/>
      <c r="W106" s="8"/>
      <c r="X106" s="211"/>
      <c r="Y106" s="61"/>
      <c r="Z106" s="61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1:55" s="4" customFormat="1" ht="20.25" customHeight="1" thickBot="1">
      <c r="A107" s="234"/>
      <c r="B107" s="242"/>
      <c r="C107" s="94">
        <v>1700</v>
      </c>
      <c r="D107" s="94">
        <v>1500</v>
      </c>
      <c r="E107" s="94">
        <v>1440</v>
      </c>
      <c r="F107" s="94">
        <v>1380</v>
      </c>
      <c r="G107" s="94">
        <v>1340</v>
      </c>
      <c r="H107" s="77">
        <f>B107*C107</f>
        <v>0</v>
      </c>
      <c r="I107" s="232"/>
      <c r="J107" s="227"/>
      <c r="K107" s="227"/>
      <c r="L107" s="228"/>
      <c r="M107" s="8"/>
      <c r="N107" s="44">
        <v>0.12</v>
      </c>
      <c r="O107" s="5">
        <v>10</v>
      </c>
      <c r="P107" s="5">
        <f>N107*B107</f>
        <v>0</v>
      </c>
      <c r="Q107" s="59">
        <f>O107*B107</f>
        <v>0</v>
      </c>
      <c r="R107" s="8"/>
      <c r="S107" s="166">
        <f>IF($N$4=1,$B107*C107,0)</f>
        <v>0</v>
      </c>
      <c r="T107" s="166">
        <f>IF($N$4=2,$B107*D107,0)</f>
        <v>0</v>
      </c>
      <c r="U107" s="166">
        <f>IF($N$4=3,$B107*E107,0)</f>
        <v>0</v>
      </c>
      <c r="V107" s="166">
        <f>IF($N$4=4,$B107*F107,0)</f>
        <v>0</v>
      </c>
      <c r="W107" s="166">
        <f>IF($N$4=5,$B107*G107,0)</f>
        <v>0</v>
      </c>
      <c r="X107" s="210">
        <f>IF(S107&gt;0,S107,IF(T107&gt;0,T107,IF(U107&gt;0,U107,IF(V107&gt;0,V107,IF(W107&gt;0,W107,0)))))</f>
        <v>0</v>
      </c>
      <c r="Y107" s="63"/>
      <c r="Z107" s="6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1:56" s="4" customFormat="1" ht="3" customHeight="1" thickBot="1">
      <c r="A108" s="175"/>
      <c r="B108" s="250"/>
      <c r="C108" s="81"/>
      <c r="D108" s="81"/>
      <c r="E108" s="81"/>
      <c r="F108" s="81"/>
      <c r="G108" s="82"/>
      <c r="H108" s="82"/>
      <c r="I108" s="232"/>
      <c r="J108" s="227"/>
      <c r="K108" s="227"/>
      <c r="L108" s="228"/>
      <c r="M108" s="8"/>
      <c r="R108" s="8"/>
      <c r="S108" s="8"/>
      <c r="T108" s="8"/>
      <c r="U108" s="8"/>
      <c r="V108" s="8"/>
      <c r="W108" s="8"/>
      <c r="X108" s="211"/>
      <c r="Y108" s="61"/>
      <c r="Z108" s="61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">
        <v>1850</v>
      </c>
    </row>
    <row r="109" spans="1:55" s="4" customFormat="1" ht="21" customHeight="1">
      <c r="A109" s="176" t="s">
        <v>102</v>
      </c>
      <c r="B109" s="248"/>
      <c r="C109" s="120"/>
      <c r="D109" s="120"/>
      <c r="E109" s="120"/>
      <c r="F109" s="120"/>
      <c r="G109" s="121"/>
      <c r="H109" s="85"/>
      <c r="I109" s="231"/>
      <c r="J109" s="225"/>
      <c r="K109" s="225"/>
      <c r="L109" s="226"/>
      <c r="M109" s="8"/>
      <c r="R109" s="8"/>
      <c r="S109" s="8"/>
      <c r="T109" s="8"/>
      <c r="U109" s="8"/>
      <c r="V109" s="8"/>
      <c r="W109" s="8"/>
      <c r="X109" s="211"/>
      <c r="Y109" s="61"/>
      <c r="Z109" s="61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</row>
    <row r="110" spans="1:55" s="4" customFormat="1" ht="15" customHeight="1">
      <c r="A110" s="173" t="s">
        <v>94</v>
      </c>
      <c r="B110" s="249"/>
      <c r="C110" s="122"/>
      <c r="D110" s="122"/>
      <c r="E110" s="122"/>
      <c r="F110" s="122"/>
      <c r="G110" s="123"/>
      <c r="H110" s="86"/>
      <c r="I110" s="232"/>
      <c r="J110" s="227"/>
      <c r="K110" s="227"/>
      <c r="L110" s="228"/>
      <c r="M110" s="8"/>
      <c r="R110" s="8"/>
      <c r="S110" s="8"/>
      <c r="T110" s="8"/>
      <c r="U110" s="8"/>
      <c r="V110" s="8"/>
      <c r="W110" s="8"/>
      <c r="X110" s="211"/>
      <c r="Y110" s="61"/>
      <c r="Z110" s="61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1:55" s="4" customFormat="1" ht="15" customHeight="1">
      <c r="A111" s="13" t="s">
        <v>17</v>
      </c>
      <c r="B111" s="249"/>
      <c r="C111" s="122"/>
      <c r="D111" s="122"/>
      <c r="E111" s="122"/>
      <c r="F111" s="122"/>
      <c r="G111" s="123"/>
      <c r="H111" s="86"/>
      <c r="I111" s="232"/>
      <c r="J111" s="227"/>
      <c r="K111" s="227"/>
      <c r="L111" s="228"/>
      <c r="M111" s="8"/>
      <c r="R111" s="8"/>
      <c r="S111" s="8"/>
      <c r="T111" s="8"/>
      <c r="U111" s="8"/>
      <c r="V111" s="8"/>
      <c r="W111" s="8"/>
      <c r="X111" s="211"/>
      <c r="Y111" s="61"/>
      <c r="Z111" s="61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</row>
    <row r="112" spans="1:55" s="4" customFormat="1" ht="15" customHeight="1">
      <c r="A112" s="13" t="s">
        <v>0</v>
      </c>
      <c r="B112" s="249"/>
      <c r="C112" s="122"/>
      <c r="D112" s="122"/>
      <c r="E112" s="122"/>
      <c r="F112" s="122"/>
      <c r="G112" s="123"/>
      <c r="H112" s="86"/>
      <c r="I112" s="232"/>
      <c r="J112" s="227"/>
      <c r="K112" s="227"/>
      <c r="L112" s="228"/>
      <c r="M112" s="8"/>
      <c r="R112" s="8"/>
      <c r="S112" s="8"/>
      <c r="T112" s="8"/>
      <c r="U112" s="8"/>
      <c r="V112" s="8"/>
      <c r="W112" s="8"/>
      <c r="X112" s="211"/>
      <c r="Y112" s="61"/>
      <c r="Z112" s="61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</row>
    <row r="113" spans="1:55" s="4" customFormat="1" ht="15" customHeight="1">
      <c r="A113" s="13" t="s">
        <v>107</v>
      </c>
      <c r="B113" s="249"/>
      <c r="C113" s="122"/>
      <c r="D113" s="122"/>
      <c r="E113" s="122"/>
      <c r="F113" s="122"/>
      <c r="G113" s="123"/>
      <c r="H113" s="86"/>
      <c r="I113" s="232"/>
      <c r="J113" s="227"/>
      <c r="K113" s="227"/>
      <c r="L113" s="228"/>
      <c r="M113" s="8"/>
      <c r="R113" s="8"/>
      <c r="S113" s="8"/>
      <c r="T113" s="8"/>
      <c r="U113" s="8"/>
      <c r="V113" s="8"/>
      <c r="W113" s="8"/>
      <c r="X113" s="211"/>
      <c r="Y113" s="61"/>
      <c r="Z113" s="61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</row>
    <row r="114" spans="1:55" s="4" customFormat="1" ht="15" customHeight="1" thickBot="1">
      <c r="A114" s="16" t="s">
        <v>68</v>
      </c>
      <c r="B114" s="249"/>
      <c r="C114" s="79"/>
      <c r="D114" s="79"/>
      <c r="E114" s="79"/>
      <c r="F114" s="79"/>
      <c r="G114" s="80"/>
      <c r="H114" s="80"/>
      <c r="I114" s="232"/>
      <c r="J114" s="227"/>
      <c r="K114" s="227"/>
      <c r="L114" s="228"/>
      <c r="M114" s="8"/>
      <c r="R114" s="8"/>
      <c r="S114" s="8"/>
      <c r="T114" s="8"/>
      <c r="U114" s="8"/>
      <c r="V114" s="8"/>
      <c r="W114" s="8"/>
      <c r="X114" s="211"/>
      <c r="Y114" s="61"/>
      <c r="Z114" s="61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</row>
    <row r="115" spans="1:55" s="4" customFormat="1" ht="21" thickBot="1">
      <c r="A115" s="234"/>
      <c r="B115" s="242"/>
      <c r="C115" s="94">
        <v>1750</v>
      </c>
      <c r="D115" s="94">
        <v>1580</v>
      </c>
      <c r="E115" s="94">
        <v>1500</v>
      </c>
      <c r="F115" s="94">
        <v>1410</v>
      </c>
      <c r="G115" s="94">
        <v>1360</v>
      </c>
      <c r="H115" s="77">
        <f>B115*C115</f>
        <v>0</v>
      </c>
      <c r="I115" s="232"/>
      <c r="J115" s="227"/>
      <c r="K115" s="227"/>
      <c r="L115" s="228"/>
      <c r="M115" s="8"/>
      <c r="N115" s="44">
        <v>0.11</v>
      </c>
      <c r="O115" s="5">
        <v>10</v>
      </c>
      <c r="P115" s="5">
        <f>N115*B115</f>
        <v>0</v>
      </c>
      <c r="Q115" s="59">
        <f>O115*B115</f>
        <v>0</v>
      </c>
      <c r="R115" s="8"/>
      <c r="S115" s="166">
        <f>IF($N$4=1,$B115*C115,0)</f>
        <v>0</v>
      </c>
      <c r="T115" s="166">
        <f>IF($N$4=2,$B115*D115,0)</f>
        <v>0</v>
      </c>
      <c r="U115" s="166">
        <f>IF($N$4=3,$B115*E115,0)</f>
        <v>0</v>
      </c>
      <c r="V115" s="166">
        <f>IF($N$4=4,$B115*F115,0)</f>
        <v>0</v>
      </c>
      <c r="W115" s="166">
        <f>IF($N$4=5,$B115*G115,0)</f>
        <v>0</v>
      </c>
      <c r="X115" s="210">
        <f>IF(S115&gt;0,S115,IF(T115&gt;0,T115,IF(U115&gt;0,U115,IF(V115&gt;0,V115,IF(W115&gt;0,W115,0)))))</f>
        <v>0</v>
      </c>
      <c r="Y115" s="63"/>
      <c r="Z115" s="6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</row>
    <row r="116" spans="1:56" s="4" customFormat="1" ht="2.25" customHeight="1" thickBot="1">
      <c r="A116" s="175"/>
      <c r="B116" s="191"/>
      <c r="C116" s="81"/>
      <c r="D116" s="81"/>
      <c r="E116" s="81"/>
      <c r="F116" s="81"/>
      <c r="G116" s="82"/>
      <c r="H116" s="82"/>
      <c r="I116" s="233"/>
      <c r="J116" s="229"/>
      <c r="K116" s="229"/>
      <c r="L116" s="230"/>
      <c r="M116" s="8"/>
      <c r="R116" s="8"/>
      <c r="S116" s="8"/>
      <c r="T116" s="8"/>
      <c r="U116" s="8"/>
      <c r="V116" s="8"/>
      <c r="W116" s="8"/>
      <c r="X116" s="211"/>
      <c r="Y116" s="61"/>
      <c r="Z116" s="61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">
        <v>1680</v>
      </c>
    </row>
    <row r="117" spans="1:55" s="4" customFormat="1" ht="20.25" customHeight="1" hidden="1" thickBot="1">
      <c r="A117" s="173" t="s">
        <v>22</v>
      </c>
      <c r="B117" s="54"/>
      <c r="C117" s="94">
        <v>206</v>
      </c>
      <c r="D117" s="94">
        <v>185</v>
      </c>
      <c r="E117" s="94">
        <v>179</v>
      </c>
      <c r="F117" s="94">
        <v>175</v>
      </c>
      <c r="G117" s="94">
        <v>171</v>
      </c>
      <c r="H117" s="77">
        <f>B117*C117</f>
        <v>0</v>
      </c>
      <c r="I117" s="41"/>
      <c r="J117" s="42"/>
      <c r="K117" s="42"/>
      <c r="L117" s="43"/>
      <c r="M117" s="8"/>
      <c r="N117" s="44">
        <v>0.003</v>
      </c>
      <c r="O117" s="5">
        <v>1.7</v>
      </c>
      <c r="P117" s="5">
        <f>N117*B117</f>
        <v>0</v>
      </c>
      <c r="Q117" s="59">
        <f>O117*B117</f>
        <v>0</v>
      </c>
      <c r="R117" s="8"/>
      <c r="S117" s="166">
        <f>IF($N$4=1,$B117*C117,0)</f>
        <v>0</v>
      </c>
      <c r="T117" s="166">
        <f>IF($N$4=2,$B117*D117,0)</f>
        <v>0</v>
      </c>
      <c r="U117" s="166">
        <f>IF($N$4=3,$B117*E117,0)</f>
        <v>0</v>
      </c>
      <c r="V117" s="166">
        <f>IF($N$4=4,$B117*F117,0)</f>
        <v>0</v>
      </c>
      <c r="W117" s="166">
        <f>IF($N$4=5,$B117*G117,0)</f>
        <v>0</v>
      </c>
      <c r="X117" s="212"/>
      <c r="Y117" s="63"/>
      <c r="Z117" s="6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</row>
    <row r="118" spans="1:55" s="4" customFormat="1" ht="15.75" customHeight="1" hidden="1">
      <c r="A118" s="179" t="s">
        <v>10</v>
      </c>
      <c r="B118" s="190"/>
      <c r="C118" s="124"/>
      <c r="D118" s="124"/>
      <c r="E118" s="124"/>
      <c r="F118" s="124"/>
      <c r="G118" s="125"/>
      <c r="H118" s="87"/>
      <c r="I118" s="46"/>
      <c r="J118" s="8"/>
      <c r="K118" s="8"/>
      <c r="L118" s="47"/>
      <c r="M118" s="8"/>
      <c r="R118" s="8"/>
      <c r="S118" s="8"/>
      <c r="T118" s="8"/>
      <c r="U118" s="8"/>
      <c r="V118" s="8"/>
      <c r="W118" s="8"/>
      <c r="X118" s="211"/>
      <c r="Y118" s="61"/>
      <c r="Z118" s="61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</row>
    <row r="119" spans="1:55" s="4" customFormat="1" ht="15" customHeight="1" hidden="1">
      <c r="A119" s="13" t="s">
        <v>11</v>
      </c>
      <c r="B119" s="190"/>
      <c r="C119" s="124"/>
      <c r="D119" s="124"/>
      <c r="E119" s="124"/>
      <c r="F119" s="124"/>
      <c r="G119" s="125"/>
      <c r="H119" s="87"/>
      <c r="I119" s="46"/>
      <c r="J119" s="8"/>
      <c r="K119" s="8"/>
      <c r="L119" s="47"/>
      <c r="M119" s="8"/>
      <c r="R119" s="8"/>
      <c r="S119" s="8"/>
      <c r="T119" s="8"/>
      <c r="U119" s="8"/>
      <c r="V119" s="8"/>
      <c r="W119" s="8"/>
      <c r="X119" s="211"/>
      <c r="Y119" s="61"/>
      <c r="Z119" s="61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</row>
    <row r="120" spans="1:55" s="4" customFormat="1" ht="15" customHeight="1" hidden="1">
      <c r="A120" s="13" t="s">
        <v>0</v>
      </c>
      <c r="B120" s="190"/>
      <c r="C120" s="124"/>
      <c r="D120" s="124"/>
      <c r="E120" s="124"/>
      <c r="F120" s="124"/>
      <c r="G120" s="125"/>
      <c r="H120" s="87"/>
      <c r="I120" s="46"/>
      <c r="J120" s="8"/>
      <c r="K120" s="8"/>
      <c r="L120" s="47"/>
      <c r="M120" s="8"/>
      <c r="R120" s="8"/>
      <c r="S120" s="8"/>
      <c r="T120" s="8"/>
      <c r="U120" s="8"/>
      <c r="V120" s="8"/>
      <c r="W120" s="8"/>
      <c r="X120" s="211"/>
      <c r="Y120" s="61"/>
      <c r="Z120" s="61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</row>
    <row r="121" spans="1:55" s="4" customFormat="1" ht="15" customHeight="1" hidden="1">
      <c r="A121" s="13" t="s">
        <v>32</v>
      </c>
      <c r="B121" s="190"/>
      <c r="C121" s="124"/>
      <c r="D121" s="124"/>
      <c r="E121" s="124"/>
      <c r="F121" s="124"/>
      <c r="G121" s="125"/>
      <c r="H121" s="87"/>
      <c r="I121" s="46"/>
      <c r="J121" s="8"/>
      <c r="K121" s="8"/>
      <c r="L121" s="47"/>
      <c r="M121" s="8"/>
      <c r="R121" s="8"/>
      <c r="S121" s="8"/>
      <c r="T121" s="8"/>
      <c r="U121" s="8"/>
      <c r="V121" s="8"/>
      <c r="W121" s="8"/>
      <c r="X121" s="211"/>
      <c r="Y121" s="61"/>
      <c r="Z121" s="61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</row>
    <row r="122" spans="1:55" s="4" customFormat="1" ht="15" customHeight="1" hidden="1">
      <c r="A122" s="16" t="s">
        <v>67</v>
      </c>
      <c r="B122" s="190"/>
      <c r="C122" s="124"/>
      <c r="D122" s="124"/>
      <c r="E122" s="124"/>
      <c r="F122" s="124"/>
      <c r="G122" s="125"/>
      <c r="H122" s="87"/>
      <c r="I122" s="46"/>
      <c r="J122" s="8"/>
      <c r="K122" s="8"/>
      <c r="L122" s="47"/>
      <c r="M122" s="8"/>
      <c r="R122" s="8"/>
      <c r="S122" s="8"/>
      <c r="T122" s="8"/>
      <c r="U122" s="8"/>
      <c r="V122" s="8"/>
      <c r="W122" s="8"/>
      <c r="X122" s="211"/>
      <c r="Y122" s="61"/>
      <c r="Z122" s="61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</row>
    <row r="123" spans="1:55" s="4" customFormat="1" ht="3.75" customHeight="1" hidden="1" thickBot="1">
      <c r="A123" s="180"/>
      <c r="B123" s="191"/>
      <c r="C123" s="126"/>
      <c r="D123" s="126"/>
      <c r="E123" s="126"/>
      <c r="F123" s="126"/>
      <c r="G123" s="127"/>
      <c r="H123" s="88"/>
      <c r="I123" s="50"/>
      <c r="J123" s="51"/>
      <c r="K123" s="51"/>
      <c r="L123" s="52"/>
      <c r="M123" s="8"/>
      <c r="R123" s="8"/>
      <c r="S123" s="8"/>
      <c r="T123" s="8"/>
      <c r="U123" s="8"/>
      <c r="V123" s="8"/>
      <c r="W123" s="8"/>
      <c r="X123" s="212"/>
      <c r="Y123" s="63"/>
      <c r="Z123" s="6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</row>
    <row r="124" spans="1:56" s="4" customFormat="1" ht="20.25" customHeight="1" hidden="1" thickBot="1">
      <c r="A124" s="173" t="s">
        <v>23</v>
      </c>
      <c r="B124" s="54"/>
      <c r="C124" s="94">
        <v>301</v>
      </c>
      <c r="D124" s="94">
        <v>271</v>
      </c>
      <c r="E124" s="94">
        <v>262</v>
      </c>
      <c r="F124" s="94">
        <v>256</v>
      </c>
      <c r="G124" s="94">
        <v>250</v>
      </c>
      <c r="H124" s="77">
        <f>B124*C124</f>
        <v>0</v>
      </c>
      <c r="I124" s="41"/>
      <c r="J124" s="42"/>
      <c r="K124" s="42"/>
      <c r="L124" s="43"/>
      <c r="M124" s="8"/>
      <c r="N124" s="44">
        <v>0.004</v>
      </c>
      <c r="O124" s="5">
        <v>1.8</v>
      </c>
      <c r="P124" s="5">
        <f>N124*B124</f>
        <v>0</v>
      </c>
      <c r="Q124" s="59">
        <f>O124*B124</f>
        <v>0</v>
      </c>
      <c r="R124" s="8"/>
      <c r="S124" s="166">
        <f>IF($N$4=1,$B124*C124,0)</f>
        <v>0</v>
      </c>
      <c r="T124" s="166">
        <f>IF($N$4=2,$B124*D124,0)</f>
        <v>0</v>
      </c>
      <c r="U124" s="166">
        <f>IF($N$4=3,$B124*E124,0)</f>
        <v>0</v>
      </c>
      <c r="V124" s="166">
        <f>IF($N$4=4,$B124*F124,0)</f>
        <v>0</v>
      </c>
      <c r="W124" s="166">
        <f>IF($N$4=5,$B124*G124,0)</f>
        <v>0</v>
      </c>
      <c r="X124" s="212"/>
      <c r="Y124" s="63"/>
      <c r="Z124" s="6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">
        <v>1740</v>
      </c>
    </row>
    <row r="125" spans="1:55" s="4" customFormat="1" ht="15.75" customHeight="1" hidden="1">
      <c r="A125" s="173" t="s">
        <v>21</v>
      </c>
      <c r="B125" s="190"/>
      <c r="C125" s="124"/>
      <c r="D125" s="124"/>
      <c r="E125" s="124"/>
      <c r="F125" s="124"/>
      <c r="G125" s="125"/>
      <c r="H125" s="87"/>
      <c r="I125" s="46"/>
      <c r="J125" s="8"/>
      <c r="K125" s="8"/>
      <c r="L125" s="47"/>
      <c r="M125" s="8"/>
      <c r="R125" s="8"/>
      <c r="S125" s="8"/>
      <c r="T125" s="8"/>
      <c r="U125" s="8"/>
      <c r="V125" s="8"/>
      <c r="W125" s="8"/>
      <c r="X125" s="211"/>
      <c r="Y125" s="61"/>
      <c r="Z125" s="61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</row>
    <row r="126" spans="1:56" s="4" customFormat="1" ht="15" customHeight="1" hidden="1">
      <c r="A126" s="13" t="s">
        <v>14</v>
      </c>
      <c r="B126" s="190"/>
      <c r="C126" s="124"/>
      <c r="D126" s="124"/>
      <c r="E126" s="124"/>
      <c r="F126" s="124"/>
      <c r="G126" s="125"/>
      <c r="H126" s="87"/>
      <c r="I126" s="46"/>
      <c r="J126" s="8"/>
      <c r="K126" s="8"/>
      <c r="L126" s="47"/>
      <c r="M126" s="8"/>
      <c r="R126" s="8"/>
      <c r="S126" s="8"/>
      <c r="T126" s="8"/>
      <c r="U126" s="8"/>
      <c r="V126" s="8"/>
      <c r="W126" s="8"/>
      <c r="X126" s="20"/>
      <c r="Y126" s="8"/>
      <c r="Z126" s="8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">
        <v>200</v>
      </c>
    </row>
    <row r="127" spans="1:55" s="4" customFormat="1" ht="15" customHeight="1" hidden="1">
      <c r="A127" s="13" t="s">
        <v>0</v>
      </c>
      <c r="B127" s="190"/>
      <c r="C127" s="128"/>
      <c r="D127" s="128"/>
      <c r="E127" s="128"/>
      <c r="F127" s="128"/>
      <c r="G127" s="129"/>
      <c r="H127" s="89"/>
      <c r="I127" s="46"/>
      <c r="J127" s="8"/>
      <c r="K127" s="8"/>
      <c r="L127" s="47"/>
      <c r="M127" s="8"/>
      <c r="R127" s="8"/>
      <c r="S127" s="8"/>
      <c r="T127" s="8"/>
      <c r="U127" s="8"/>
      <c r="V127" s="8"/>
      <c r="W127" s="8"/>
      <c r="X127" s="20"/>
      <c r="Y127" s="8"/>
      <c r="Z127" s="8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</row>
    <row r="128" spans="1:55" s="4" customFormat="1" ht="15" customHeight="1" hidden="1">
      <c r="A128" s="13" t="s">
        <v>33</v>
      </c>
      <c r="B128" s="190"/>
      <c r="C128" s="128"/>
      <c r="D128" s="128"/>
      <c r="E128" s="128"/>
      <c r="F128" s="128"/>
      <c r="G128" s="129"/>
      <c r="H128" s="89"/>
      <c r="I128" s="46"/>
      <c r="J128" s="8"/>
      <c r="K128" s="8"/>
      <c r="L128" s="47"/>
      <c r="M128" s="8"/>
      <c r="R128" s="8"/>
      <c r="S128" s="8"/>
      <c r="T128" s="8"/>
      <c r="U128" s="8"/>
      <c r="V128" s="8"/>
      <c r="W128" s="8"/>
      <c r="X128" s="20"/>
      <c r="Y128" s="8"/>
      <c r="Z128" s="8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</row>
    <row r="129" spans="1:55" s="4" customFormat="1" ht="15" customHeight="1" hidden="1">
      <c r="A129" s="16" t="s">
        <v>9</v>
      </c>
      <c r="B129" s="190"/>
      <c r="C129" s="128"/>
      <c r="D129" s="128"/>
      <c r="E129" s="128"/>
      <c r="F129" s="128"/>
      <c r="G129" s="129"/>
      <c r="H129" s="89"/>
      <c r="I129" s="46"/>
      <c r="J129" s="8"/>
      <c r="K129" s="8"/>
      <c r="L129" s="47"/>
      <c r="M129" s="8"/>
      <c r="R129" s="8"/>
      <c r="S129" s="8"/>
      <c r="T129" s="8"/>
      <c r="U129" s="8"/>
      <c r="V129" s="8"/>
      <c r="W129" s="8"/>
      <c r="X129" s="20"/>
      <c r="Y129" s="8"/>
      <c r="Z129" s="8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</row>
    <row r="130" spans="1:55" s="4" customFormat="1" ht="45" customHeight="1" hidden="1" thickBot="1">
      <c r="A130" s="177"/>
      <c r="B130" s="191"/>
      <c r="C130" s="130"/>
      <c r="D130" s="130"/>
      <c r="E130" s="130"/>
      <c r="F130" s="130"/>
      <c r="G130" s="131"/>
      <c r="H130" s="90"/>
      <c r="I130" s="50"/>
      <c r="J130" s="51"/>
      <c r="K130" s="51"/>
      <c r="L130" s="52"/>
      <c r="M130" s="8"/>
      <c r="R130" s="8"/>
      <c r="S130" s="8"/>
      <c r="T130" s="8"/>
      <c r="U130" s="8"/>
      <c r="V130" s="8"/>
      <c r="W130" s="8"/>
      <c r="X130" s="20"/>
      <c r="Y130" s="8"/>
      <c r="Z130" s="8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</row>
    <row r="131" spans="1:55" s="4" customFormat="1" ht="0.75" customHeight="1" hidden="1">
      <c r="A131" s="181"/>
      <c r="B131" s="189"/>
      <c r="C131" s="120"/>
      <c r="D131" s="120"/>
      <c r="E131" s="120"/>
      <c r="F131" s="120"/>
      <c r="G131" s="121"/>
      <c r="H131" s="85"/>
      <c r="I131" s="41"/>
      <c r="J131" s="42"/>
      <c r="K131" s="42"/>
      <c r="L131" s="43"/>
      <c r="M131" s="8"/>
      <c r="R131" s="8"/>
      <c r="S131" s="8"/>
      <c r="T131" s="8"/>
      <c r="U131" s="8"/>
      <c r="V131" s="8"/>
      <c r="W131" s="8"/>
      <c r="X131" s="213"/>
      <c r="Y131" s="9"/>
      <c r="Z131" s="9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</row>
    <row r="132" spans="1:55" s="4" customFormat="1" ht="19.5" customHeight="1" hidden="1" thickBot="1">
      <c r="A132" s="182" t="s">
        <v>28</v>
      </c>
      <c r="B132" s="54"/>
      <c r="C132" s="94">
        <v>1149</v>
      </c>
      <c r="D132" s="94">
        <v>1035</v>
      </c>
      <c r="E132" s="94">
        <v>1000</v>
      </c>
      <c r="F132" s="94">
        <v>977</v>
      </c>
      <c r="G132" s="94">
        <v>954</v>
      </c>
      <c r="H132" s="77">
        <f>B132*C132</f>
        <v>0</v>
      </c>
      <c r="I132" s="53"/>
      <c r="J132" s="8"/>
      <c r="K132" s="8"/>
      <c r="L132" s="47"/>
      <c r="M132" s="8"/>
      <c r="N132" s="44">
        <v>0.1</v>
      </c>
      <c r="O132" s="5">
        <v>1.8</v>
      </c>
      <c r="P132" s="5">
        <f>N132*B132</f>
        <v>0</v>
      </c>
      <c r="Q132" s="59">
        <f>O132*B132</f>
        <v>0</v>
      </c>
      <c r="R132" s="8"/>
      <c r="S132" s="166">
        <f>IF($N$4=1,$B132*C132,0)</f>
        <v>0</v>
      </c>
      <c r="T132" s="166">
        <f>IF($N$4=2,$B132*D132,0)</f>
        <v>0</v>
      </c>
      <c r="U132" s="166">
        <f>IF($N$4=3,$B132*E132,0)</f>
        <v>0</v>
      </c>
      <c r="V132" s="166">
        <f>IF($N$4=4,$B132*F132,0)</f>
        <v>0</v>
      </c>
      <c r="W132" s="166">
        <f>IF($N$4=5,$B132*G132,0)</f>
        <v>0</v>
      </c>
      <c r="X132" s="212"/>
      <c r="Y132" s="63"/>
      <c r="Z132" s="6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</row>
    <row r="133" spans="1:56" s="4" customFormat="1" ht="15" customHeight="1" hidden="1">
      <c r="A133" s="13" t="s">
        <v>8</v>
      </c>
      <c r="B133" s="192"/>
      <c r="C133" s="124"/>
      <c r="D133" s="124"/>
      <c r="E133" s="124"/>
      <c r="F133" s="124"/>
      <c r="G133" s="125"/>
      <c r="H133" s="87"/>
      <c r="I133" s="53"/>
      <c r="J133" s="8"/>
      <c r="K133" s="8"/>
      <c r="L133" s="47"/>
      <c r="M133" s="8"/>
      <c r="R133" s="8"/>
      <c r="S133" s="8"/>
      <c r="T133" s="8"/>
      <c r="U133" s="8"/>
      <c r="V133" s="8"/>
      <c r="W133" s="8"/>
      <c r="X133" s="213"/>
      <c r="Y133" s="9"/>
      <c r="Z133" s="9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">
        <v>300</v>
      </c>
    </row>
    <row r="134" spans="1:55" s="4" customFormat="1" ht="13.5" customHeight="1" hidden="1">
      <c r="A134" s="13" t="s">
        <v>34</v>
      </c>
      <c r="B134" s="192"/>
      <c r="C134" s="132"/>
      <c r="D134" s="132"/>
      <c r="E134" s="132"/>
      <c r="F134" s="132"/>
      <c r="G134" s="133"/>
      <c r="H134" s="91"/>
      <c r="I134" s="53"/>
      <c r="J134" s="8"/>
      <c r="K134" s="8"/>
      <c r="L134" s="47"/>
      <c r="M134" s="8"/>
      <c r="R134" s="8"/>
      <c r="S134" s="8"/>
      <c r="T134" s="8"/>
      <c r="U134" s="8"/>
      <c r="V134" s="8"/>
      <c r="W134" s="8"/>
      <c r="X134" s="213"/>
      <c r="Y134" s="9"/>
      <c r="Z134" s="9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</row>
    <row r="135" spans="1:55" s="4" customFormat="1" ht="36" customHeight="1" hidden="1" thickBot="1">
      <c r="A135" s="183" t="s">
        <v>16</v>
      </c>
      <c r="B135" s="193"/>
      <c r="C135" s="134"/>
      <c r="D135" s="134"/>
      <c r="E135" s="134"/>
      <c r="F135" s="134"/>
      <c r="G135" s="135"/>
      <c r="H135" s="92"/>
      <c r="I135" s="53"/>
      <c r="J135" s="8"/>
      <c r="K135" s="8"/>
      <c r="L135" s="47"/>
      <c r="M135" s="8"/>
      <c r="R135" s="8"/>
      <c r="S135" s="8"/>
      <c r="T135" s="8"/>
      <c r="U135" s="8"/>
      <c r="V135" s="8"/>
      <c r="W135" s="8"/>
      <c r="X135" s="213"/>
      <c r="Y135" s="9"/>
      <c r="Z135" s="9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</row>
    <row r="136" spans="1:55" s="4" customFormat="1" ht="0.75" customHeight="1" hidden="1" thickTop="1">
      <c r="A136" s="70"/>
      <c r="B136" s="67"/>
      <c r="C136" s="124"/>
      <c r="D136" s="124"/>
      <c r="E136" s="124"/>
      <c r="F136" s="124"/>
      <c r="G136" s="125"/>
      <c r="H136" s="87"/>
      <c r="I136" s="41"/>
      <c r="J136" s="42"/>
      <c r="K136" s="42"/>
      <c r="L136" s="43"/>
      <c r="M136" s="8"/>
      <c r="R136" s="8"/>
      <c r="S136" s="8"/>
      <c r="T136" s="8"/>
      <c r="U136" s="8"/>
      <c r="V136" s="8"/>
      <c r="W136" s="8"/>
      <c r="X136" s="213"/>
      <c r="Y136" s="9"/>
      <c r="Z136" s="9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</row>
    <row r="137" spans="1:55" s="4" customFormat="1" ht="20.25" customHeight="1" hidden="1" thickBot="1">
      <c r="A137" s="13"/>
      <c r="B137" s="188"/>
      <c r="C137" s="94"/>
      <c r="D137" s="94"/>
      <c r="E137" s="94"/>
      <c r="F137" s="94"/>
      <c r="G137" s="94"/>
      <c r="H137" s="77">
        <f>B137*C137</f>
        <v>0</v>
      </c>
      <c r="I137" s="53"/>
      <c r="J137" s="8"/>
      <c r="K137" s="8"/>
      <c r="L137" s="47"/>
      <c r="M137" s="8"/>
      <c r="N137" s="5">
        <v>0.05</v>
      </c>
      <c r="O137" s="5">
        <v>1</v>
      </c>
      <c r="P137" s="5">
        <f>N137*B137</f>
        <v>0</v>
      </c>
      <c r="Q137" s="59">
        <f>O137*B137</f>
        <v>0</v>
      </c>
      <c r="R137" s="8"/>
      <c r="S137" s="166">
        <f>IF($N$4=1,$B137*C137,0)</f>
        <v>0</v>
      </c>
      <c r="T137" s="166">
        <f>IF($N$4=2,$B137*D137,0)</f>
        <v>0</v>
      </c>
      <c r="U137" s="166">
        <f>IF($N$4=3,$B137*E137,0)</f>
        <v>0</v>
      </c>
      <c r="V137" s="166">
        <f>IF($N$4=4,$B137*F137,0)</f>
        <v>0</v>
      </c>
      <c r="W137" s="166">
        <f>IF($N$4=5,$B137*G137,0)</f>
        <v>0</v>
      </c>
      <c r="X137" s="213"/>
      <c r="Y137" s="9"/>
      <c r="Z137" s="9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</row>
    <row r="138" spans="1:55" s="4" customFormat="1" ht="19.5" customHeight="1" hidden="1" thickBot="1">
      <c r="A138" s="13"/>
      <c r="B138" s="194"/>
      <c r="C138" s="94"/>
      <c r="D138" s="94"/>
      <c r="E138" s="94"/>
      <c r="F138" s="94"/>
      <c r="G138" s="94"/>
      <c r="H138" s="77">
        <f>B138*C138</f>
        <v>0</v>
      </c>
      <c r="I138" s="53"/>
      <c r="J138" s="8"/>
      <c r="K138" s="8"/>
      <c r="L138" s="47"/>
      <c r="M138" s="8"/>
      <c r="N138" s="5">
        <v>0.04</v>
      </c>
      <c r="O138" s="5">
        <v>0.8</v>
      </c>
      <c r="P138" s="5">
        <f>N138*B138</f>
        <v>0</v>
      </c>
      <c r="Q138" s="59">
        <f>O138*B138</f>
        <v>0</v>
      </c>
      <c r="R138" s="8"/>
      <c r="S138" s="166">
        <f>IF($N$4=1,$B138*C138,0)</f>
        <v>0</v>
      </c>
      <c r="T138" s="166">
        <f>IF($N$4=2,$B138*D138,0)</f>
        <v>0</v>
      </c>
      <c r="U138" s="166">
        <f>IF($N$4=3,$B138*E138,0)</f>
        <v>0</v>
      </c>
      <c r="V138" s="166">
        <f>IF($N$4=4,$B138*F138,0)</f>
        <v>0</v>
      </c>
      <c r="W138" s="166">
        <f>IF($N$4=5,$B138*G138,0)</f>
        <v>0</v>
      </c>
      <c r="X138" s="213"/>
      <c r="Y138" s="9"/>
      <c r="Z138" s="9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</row>
    <row r="139" spans="1:55" s="4" customFormat="1" ht="17.25" customHeight="1" hidden="1" thickBot="1">
      <c r="A139" s="71"/>
      <c r="B139" s="72"/>
      <c r="C139" s="136"/>
      <c r="D139" s="137"/>
      <c r="E139" s="137"/>
      <c r="F139" s="137"/>
      <c r="G139" s="138"/>
      <c r="H139" s="93"/>
      <c r="I139" s="73"/>
      <c r="J139" s="51"/>
      <c r="K139" s="51"/>
      <c r="L139" s="52"/>
      <c r="M139" s="8"/>
      <c r="N139" s="8"/>
      <c r="R139" s="8"/>
      <c r="S139" s="8"/>
      <c r="T139" s="8"/>
      <c r="U139" s="8"/>
      <c r="V139" s="8"/>
      <c r="W139" s="8"/>
      <c r="X139" s="213"/>
      <c r="Y139" s="9"/>
      <c r="Z139" s="9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</row>
    <row r="140" spans="1:55" s="4" customFormat="1" ht="23.25" customHeight="1" hidden="1" thickBot="1">
      <c r="A140" s="74"/>
      <c r="B140" s="54"/>
      <c r="C140" s="94"/>
      <c r="D140" s="94"/>
      <c r="E140" s="94"/>
      <c r="F140" s="94"/>
      <c r="G140" s="94"/>
      <c r="H140" s="77">
        <f>B140*C140</f>
        <v>0</v>
      </c>
      <c r="I140" s="41"/>
      <c r="J140" s="42"/>
      <c r="K140" s="42"/>
      <c r="L140" s="43"/>
      <c r="M140" s="8"/>
      <c r="N140" s="5">
        <v>0.05</v>
      </c>
      <c r="O140" s="5">
        <v>3</v>
      </c>
      <c r="P140" s="5">
        <f>N140*B140</f>
        <v>0</v>
      </c>
      <c r="Q140" s="59">
        <f>O140*B140</f>
        <v>0</v>
      </c>
      <c r="R140" s="8"/>
      <c r="S140" s="166">
        <f>IF($N$4=1,$B140*C140,0)</f>
        <v>0</v>
      </c>
      <c r="T140" s="166">
        <f>IF($N$4=2,$B140*D140,0)</f>
        <v>0</v>
      </c>
      <c r="U140" s="166">
        <f>IF($N$4=3,$B140*E140,0)</f>
        <v>0</v>
      </c>
      <c r="V140" s="166">
        <f>IF($N$4=4,$B140*F140,0)</f>
        <v>0</v>
      </c>
      <c r="W140" s="166">
        <f>IF($N$4=5,$B140*G140,0)</f>
        <v>0</v>
      </c>
      <c r="X140" s="213"/>
      <c r="Y140" s="9"/>
      <c r="Z140" s="9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</row>
    <row r="141" spans="1:56" s="4" customFormat="1" ht="93.75" customHeight="1" hidden="1" thickBot="1">
      <c r="A141" s="75"/>
      <c r="B141" s="64"/>
      <c r="C141" s="139"/>
      <c r="D141" s="139"/>
      <c r="E141" s="139"/>
      <c r="F141" s="139"/>
      <c r="G141" s="127"/>
      <c r="H141" s="88"/>
      <c r="I141" s="73"/>
      <c r="J141" s="51"/>
      <c r="K141" s="51"/>
      <c r="L141" s="52"/>
      <c r="M141" s="8"/>
      <c r="R141" s="8"/>
      <c r="S141" s="8"/>
      <c r="T141" s="8"/>
      <c r="U141" s="8"/>
      <c r="V141" s="8"/>
      <c r="W141" s="8"/>
      <c r="X141" s="213"/>
      <c r="Y141" s="9"/>
      <c r="Z141" s="9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">
        <v>1130</v>
      </c>
    </row>
    <row r="142" spans="1:55" s="4" customFormat="1" ht="34.5" customHeight="1" hidden="1" thickBot="1">
      <c r="A142" s="74"/>
      <c r="B142" s="54"/>
      <c r="C142" s="94"/>
      <c r="D142" s="94"/>
      <c r="E142" s="94"/>
      <c r="F142" s="94"/>
      <c r="G142" s="94"/>
      <c r="H142" s="77">
        <f>B142*C142</f>
        <v>0</v>
      </c>
      <c r="I142" s="41"/>
      <c r="J142" s="42"/>
      <c r="K142" s="42"/>
      <c r="L142" s="43"/>
      <c r="M142" s="8"/>
      <c r="N142" s="5">
        <v>0.05</v>
      </c>
      <c r="O142" s="5">
        <v>3</v>
      </c>
      <c r="P142" s="5">
        <f>N142*B142</f>
        <v>0</v>
      </c>
      <c r="Q142" s="59">
        <f>O142*B142</f>
        <v>0</v>
      </c>
      <c r="R142" s="8"/>
      <c r="S142" s="166">
        <f>IF($N$4=1,$B142*C142,0)</f>
        <v>0</v>
      </c>
      <c r="T142" s="166">
        <f>IF($N$4=2,$B142*D142,0)</f>
        <v>0</v>
      </c>
      <c r="U142" s="166">
        <f>IF($N$4=3,$B142*E142,0)</f>
        <v>0</v>
      </c>
      <c r="V142" s="166">
        <f>IF($N$4=4,$B142*F142,0)</f>
        <v>0</v>
      </c>
      <c r="W142" s="166">
        <f>IF($N$4=5,$B142*G142,0)</f>
        <v>0</v>
      </c>
      <c r="X142" s="213"/>
      <c r="Y142" s="9"/>
      <c r="Z142" s="9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</row>
    <row r="143" spans="1:55" s="4" customFormat="1" ht="82.5" customHeight="1" hidden="1" thickBot="1">
      <c r="A143" s="75"/>
      <c r="B143" s="150"/>
      <c r="C143" s="139"/>
      <c r="D143" s="139"/>
      <c r="E143" s="139"/>
      <c r="F143" s="139"/>
      <c r="G143" s="127"/>
      <c r="H143" s="88"/>
      <c r="I143" s="50"/>
      <c r="J143" s="51"/>
      <c r="K143" s="51"/>
      <c r="L143" s="52"/>
      <c r="M143" s="8"/>
      <c r="R143" s="8"/>
      <c r="S143" s="8"/>
      <c r="T143" s="8"/>
      <c r="U143" s="8"/>
      <c r="V143" s="8"/>
      <c r="W143" s="8"/>
      <c r="X143" s="213"/>
      <c r="Y143" s="9"/>
      <c r="Z143" s="9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</row>
    <row r="144" spans="1:55" s="4" customFormat="1" ht="34.5" customHeight="1" hidden="1" thickBot="1">
      <c r="A144" s="74"/>
      <c r="B144" s="54"/>
      <c r="C144" s="94"/>
      <c r="D144" s="94"/>
      <c r="E144" s="94"/>
      <c r="F144" s="94"/>
      <c r="G144" s="94"/>
      <c r="H144" s="77">
        <f>B144*C144</f>
        <v>0</v>
      </c>
      <c r="I144" s="41"/>
      <c r="J144" s="42"/>
      <c r="K144" s="42"/>
      <c r="L144" s="43"/>
      <c r="M144" s="8"/>
      <c r="N144" s="5">
        <v>0.05</v>
      </c>
      <c r="O144" s="5">
        <v>2</v>
      </c>
      <c r="P144" s="5">
        <f>N144*B144</f>
        <v>0</v>
      </c>
      <c r="Q144" s="59">
        <f>O144*B144</f>
        <v>0</v>
      </c>
      <c r="R144" s="8"/>
      <c r="S144" s="166">
        <f>IF($N$4=1,$B144*C144,0)</f>
        <v>0</v>
      </c>
      <c r="T144" s="166">
        <f>IF($N$4=2,$B144*D144,0)</f>
        <v>0</v>
      </c>
      <c r="U144" s="166">
        <f>IF($N$4=3,$B144*E144,0)</f>
        <v>0</v>
      </c>
      <c r="V144" s="166">
        <f>IF($N$4=4,$B144*F144,0)</f>
        <v>0</v>
      </c>
      <c r="W144" s="166">
        <f>IF($N$4=5,$B144*G144,0)</f>
        <v>0</v>
      </c>
      <c r="X144" s="213"/>
      <c r="Y144" s="9"/>
      <c r="Z144" s="9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</row>
    <row r="145" spans="1:55" s="4" customFormat="1" ht="82.5" customHeight="1" hidden="1" thickBot="1">
      <c r="A145" s="75"/>
      <c r="B145" s="64"/>
      <c r="C145" s="139"/>
      <c r="D145" s="139"/>
      <c r="E145" s="139"/>
      <c r="F145" s="139"/>
      <c r="G145" s="127"/>
      <c r="H145" s="88"/>
      <c r="I145" s="50"/>
      <c r="J145" s="51"/>
      <c r="K145" s="51"/>
      <c r="L145" s="52"/>
      <c r="M145" s="8"/>
      <c r="R145" s="8"/>
      <c r="S145" s="8"/>
      <c r="T145" s="8"/>
      <c r="U145" s="8"/>
      <c r="V145" s="8"/>
      <c r="W145" s="8"/>
      <c r="X145" s="213"/>
      <c r="Y145" s="9"/>
      <c r="Z145" s="9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</row>
    <row r="146" spans="1:55" s="4" customFormat="1" ht="0.75" customHeight="1" hidden="1" thickBot="1">
      <c r="A146" s="181" t="s">
        <v>41</v>
      </c>
      <c r="B146" s="189"/>
      <c r="C146" s="120"/>
      <c r="D146" s="120"/>
      <c r="E146" s="120"/>
      <c r="F146" s="120"/>
      <c r="G146" s="121"/>
      <c r="H146" s="85"/>
      <c r="I146" s="41"/>
      <c r="J146" s="42"/>
      <c r="K146" s="42"/>
      <c r="L146" s="43"/>
      <c r="M146" s="8"/>
      <c r="R146" s="8"/>
      <c r="S146" s="8"/>
      <c r="T146" s="8"/>
      <c r="U146" s="8"/>
      <c r="V146" s="8"/>
      <c r="W146" s="8"/>
      <c r="X146" s="211"/>
      <c r="Y146" s="61"/>
      <c r="Z146" s="61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</row>
    <row r="147" spans="1:55" s="4" customFormat="1" ht="15" customHeight="1" hidden="1" thickBot="1">
      <c r="A147" s="179" t="s">
        <v>47</v>
      </c>
      <c r="B147" s="190"/>
      <c r="C147" s="122"/>
      <c r="D147" s="122"/>
      <c r="E147" s="122"/>
      <c r="F147" s="122"/>
      <c r="G147" s="123"/>
      <c r="H147" s="86"/>
      <c r="I147" s="46"/>
      <c r="J147" s="8"/>
      <c r="K147" s="8"/>
      <c r="L147" s="47"/>
      <c r="M147" s="8"/>
      <c r="R147" s="8"/>
      <c r="S147" s="8"/>
      <c r="T147" s="8"/>
      <c r="U147" s="8"/>
      <c r="V147" s="8"/>
      <c r="W147" s="8"/>
      <c r="X147" s="211"/>
      <c r="Y147" s="61"/>
      <c r="Z147" s="61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</row>
    <row r="148" spans="1:55" s="4" customFormat="1" ht="17.25" customHeight="1" hidden="1" thickBot="1">
      <c r="A148" s="10" t="s">
        <v>38</v>
      </c>
      <c r="B148" s="190"/>
      <c r="C148" s="122"/>
      <c r="D148" s="122"/>
      <c r="E148" s="122"/>
      <c r="F148" s="122"/>
      <c r="G148" s="123"/>
      <c r="H148" s="86"/>
      <c r="I148" s="46"/>
      <c r="J148" s="8"/>
      <c r="K148" s="8"/>
      <c r="L148" s="47"/>
      <c r="M148" s="8"/>
      <c r="R148" s="8"/>
      <c r="S148" s="8"/>
      <c r="T148" s="8"/>
      <c r="U148" s="8"/>
      <c r="V148" s="8"/>
      <c r="W148" s="8"/>
      <c r="X148" s="211"/>
      <c r="Y148" s="61"/>
      <c r="Z148" s="61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</row>
    <row r="149" spans="1:55" s="4" customFormat="1" ht="25.5" customHeight="1" hidden="1" thickBot="1">
      <c r="A149" s="10" t="s">
        <v>39</v>
      </c>
      <c r="B149" s="190"/>
      <c r="C149" s="122"/>
      <c r="D149" s="122"/>
      <c r="E149" s="122"/>
      <c r="F149" s="122"/>
      <c r="G149" s="123"/>
      <c r="H149" s="86"/>
      <c r="I149" s="46"/>
      <c r="J149" s="8"/>
      <c r="K149" s="8"/>
      <c r="L149" s="47"/>
      <c r="M149" s="8"/>
      <c r="R149" s="8"/>
      <c r="S149" s="8"/>
      <c r="T149" s="8"/>
      <c r="U149" s="8"/>
      <c r="V149" s="8"/>
      <c r="W149" s="8"/>
      <c r="X149" s="211"/>
      <c r="Y149" s="61"/>
      <c r="Z149" s="61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</row>
    <row r="150" spans="1:55" s="4" customFormat="1" ht="0.75" customHeight="1" hidden="1" thickBot="1">
      <c r="A150" s="184" t="s">
        <v>36</v>
      </c>
      <c r="B150" s="188"/>
      <c r="C150" s="94">
        <v>625</v>
      </c>
      <c r="D150" s="94">
        <v>606</v>
      </c>
      <c r="E150" s="94">
        <v>588</v>
      </c>
      <c r="F150" s="94">
        <v>578</v>
      </c>
      <c r="G150" s="94">
        <v>560</v>
      </c>
      <c r="H150" s="77">
        <f>B150*C150</f>
        <v>0</v>
      </c>
      <c r="I150" s="46"/>
      <c r="J150" s="8"/>
      <c r="K150" s="8"/>
      <c r="L150" s="47"/>
      <c r="M150" s="8"/>
      <c r="N150" s="44">
        <v>0.1</v>
      </c>
      <c r="O150" s="5">
        <v>7</v>
      </c>
      <c r="P150" s="5">
        <f>N150*B150</f>
        <v>0</v>
      </c>
      <c r="Q150" s="59">
        <f>O150*B150</f>
        <v>0</v>
      </c>
      <c r="R150" s="8"/>
      <c r="S150" s="166">
        <f>IF($N$4=1,$B150*C150,0)</f>
        <v>0</v>
      </c>
      <c r="T150" s="166">
        <f>IF($N$4=2,$B150*D150,0)</f>
        <v>0</v>
      </c>
      <c r="U150" s="166">
        <f>IF($N$4=3,$B150*E150,0)</f>
        <v>0</v>
      </c>
      <c r="V150" s="166">
        <f>IF($N$4=4,$B150*F150,0)</f>
        <v>0</v>
      </c>
      <c r="W150" s="166">
        <f>IF($N$4=5,$B150*G150,0)</f>
        <v>0</v>
      </c>
      <c r="X150" s="212"/>
      <c r="Y150" s="63"/>
      <c r="Z150" s="6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</row>
    <row r="151" spans="1:55" s="4" customFormat="1" ht="20.25" customHeight="1" hidden="1" thickBot="1">
      <c r="A151" s="185" t="s">
        <v>37</v>
      </c>
      <c r="B151" s="188"/>
      <c r="C151" s="94">
        <v>724</v>
      </c>
      <c r="D151" s="94">
        <v>702</v>
      </c>
      <c r="E151" s="94">
        <v>681</v>
      </c>
      <c r="F151" s="94">
        <v>670</v>
      </c>
      <c r="G151" s="94">
        <v>649</v>
      </c>
      <c r="H151" s="77">
        <f>B151*C151</f>
        <v>0</v>
      </c>
      <c r="I151" s="50"/>
      <c r="J151" s="51"/>
      <c r="K151" s="51"/>
      <c r="L151" s="52"/>
      <c r="M151" s="8"/>
      <c r="N151" s="44">
        <v>0.1</v>
      </c>
      <c r="O151" s="5">
        <v>7.7</v>
      </c>
      <c r="P151" s="5">
        <f>N151*B151</f>
        <v>0</v>
      </c>
      <c r="Q151" s="59">
        <f>O151*B151</f>
        <v>0</v>
      </c>
      <c r="R151" s="8"/>
      <c r="S151" s="166">
        <f>IF($N$4=1,$B151*C151,0)</f>
        <v>0</v>
      </c>
      <c r="T151" s="166">
        <f>IF($N$4=2,$B151*D151,0)</f>
        <v>0</v>
      </c>
      <c r="U151" s="166">
        <f>IF($N$4=3,$B151*E151,0)</f>
        <v>0</v>
      </c>
      <c r="V151" s="166">
        <f>IF($N$4=4,$B151*F151,0)</f>
        <v>0</v>
      </c>
      <c r="W151" s="166">
        <f>IF($N$4=5,$B151*G151,0)</f>
        <v>0</v>
      </c>
      <c r="X151" s="212"/>
      <c r="Y151" s="63"/>
      <c r="Z151" s="6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</row>
    <row r="152" spans="1:55" s="4" customFormat="1" ht="21" customHeight="1" hidden="1" thickBot="1">
      <c r="A152" s="181" t="s">
        <v>40</v>
      </c>
      <c r="B152" s="189"/>
      <c r="C152" s="120"/>
      <c r="D152" s="120"/>
      <c r="E152" s="120"/>
      <c r="F152" s="120"/>
      <c r="G152" s="121"/>
      <c r="H152" s="85"/>
      <c r="I152" s="41"/>
      <c r="J152" s="42"/>
      <c r="K152" s="42"/>
      <c r="L152" s="43"/>
      <c r="M152" s="8"/>
      <c r="R152" s="8"/>
      <c r="S152" s="8"/>
      <c r="T152" s="8"/>
      <c r="U152" s="8"/>
      <c r="V152" s="8"/>
      <c r="W152" s="8"/>
      <c r="X152" s="211"/>
      <c r="Y152" s="61"/>
      <c r="Z152" s="61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</row>
    <row r="153" spans="1:55" s="4" customFormat="1" ht="15" customHeight="1" hidden="1" thickBot="1">
      <c r="A153" s="179" t="s">
        <v>47</v>
      </c>
      <c r="B153" s="190"/>
      <c r="C153" s="122"/>
      <c r="D153" s="122"/>
      <c r="E153" s="122"/>
      <c r="F153" s="122"/>
      <c r="G153" s="123"/>
      <c r="H153" s="86"/>
      <c r="I153" s="46"/>
      <c r="J153" s="8"/>
      <c r="K153" s="8"/>
      <c r="L153" s="47"/>
      <c r="M153" s="8"/>
      <c r="R153" s="8"/>
      <c r="S153" s="8"/>
      <c r="T153" s="8"/>
      <c r="U153" s="8"/>
      <c r="V153" s="8"/>
      <c r="W153" s="8"/>
      <c r="X153" s="211"/>
      <c r="Y153" s="61"/>
      <c r="Z153" s="61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</row>
    <row r="154" spans="1:55" s="4" customFormat="1" ht="15" customHeight="1" hidden="1" thickBot="1">
      <c r="A154" s="10" t="s">
        <v>43</v>
      </c>
      <c r="B154" s="190"/>
      <c r="C154" s="122"/>
      <c r="D154" s="122"/>
      <c r="E154" s="122"/>
      <c r="F154" s="122"/>
      <c r="G154" s="123"/>
      <c r="H154" s="86"/>
      <c r="I154" s="46"/>
      <c r="J154" s="8"/>
      <c r="K154" s="8"/>
      <c r="L154" s="47"/>
      <c r="M154" s="8"/>
      <c r="R154" s="8"/>
      <c r="S154" s="8"/>
      <c r="T154" s="8"/>
      <c r="U154" s="8"/>
      <c r="V154" s="8"/>
      <c r="W154" s="8"/>
      <c r="X154" s="211"/>
      <c r="Y154" s="61"/>
      <c r="Z154" s="61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</row>
    <row r="155" spans="1:55" s="4" customFormat="1" ht="21.75" customHeight="1" hidden="1" thickBot="1">
      <c r="A155" s="10" t="s">
        <v>44</v>
      </c>
      <c r="B155" s="190"/>
      <c r="C155" s="122"/>
      <c r="D155" s="122"/>
      <c r="E155" s="122"/>
      <c r="F155" s="122"/>
      <c r="G155" s="123"/>
      <c r="H155" s="86"/>
      <c r="I155" s="46"/>
      <c r="J155" s="8"/>
      <c r="K155" s="8"/>
      <c r="L155" s="47"/>
      <c r="M155" s="8"/>
      <c r="R155" s="8"/>
      <c r="S155" s="8"/>
      <c r="T155" s="8"/>
      <c r="U155" s="8"/>
      <c r="V155" s="8"/>
      <c r="W155" s="8"/>
      <c r="X155" s="211"/>
      <c r="Y155" s="61"/>
      <c r="Z155" s="61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</row>
    <row r="156" spans="1:55" s="4" customFormat="1" ht="19.5" customHeight="1" hidden="1" thickBot="1">
      <c r="A156" s="186" t="s">
        <v>36</v>
      </c>
      <c r="B156" s="188"/>
      <c r="C156" s="94">
        <v>706</v>
      </c>
      <c r="D156" s="94">
        <v>685</v>
      </c>
      <c r="E156" s="94">
        <v>664</v>
      </c>
      <c r="F156" s="94">
        <v>654</v>
      </c>
      <c r="G156" s="94">
        <v>633</v>
      </c>
      <c r="H156" s="21"/>
      <c r="I156" s="46"/>
      <c r="J156" s="8"/>
      <c r="K156" s="8"/>
      <c r="L156" s="47"/>
      <c r="M156" s="8"/>
      <c r="N156" s="44">
        <v>0.12</v>
      </c>
      <c r="O156" s="5">
        <v>8</v>
      </c>
      <c r="P156" s="5">
        <f>N156*B156</f>
        <v>0</v>
      </c>
      <c r="Q156" s="59">
        <f>O156*B156</f>
        <v>0</v>
      </c>
      <c r="R156" s="8"/>
      <c r="S156" s="166">
        <f>IF($N$4=1,$B156*C156,0)</f>
        <v>0</v>
      </c>
      <c r="T156" s="166">
        <f>IF($N$4=2,$B156*D156,0)</f>
        <v>0</v>
      </c>
      <c r="U156" s="166">
        <f>IF($N$4=3,$B156*E156,0)</f>
        <v>0</v>
      </c>
      <c r="V156" s="166">
        <f>IF($N$4=4,$B156*F156,0)</f>
        <v>0</v>
      </c>
      <c r="W156" s="166">
        <f>IF($N$4=5,$B156*G156,0)</f>
        <v>0</v>
      </c>
      <c r="X156" s="212"/>
      <c r="Y156" s="63"/>
      <c r="Z156" s="6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</row>
    <row r="157" spans="1:55" s="4" customFormat="1" ht="24" customHeight="1" hidden="1" thickBot="1">
      <c r="A157" s="187" t="s">
        <v>37</v>
      </c>
      <c r="B157" s="188"/>
      <c r="C157" s="94">
        <v>821</v>
      </c>
      <c r="D157" s="94">
        <v>796</v>
      </c>
      <c r="E157" s="94">
        <v>772</v>
      </c>
      <c r="F157" s="94">
        <v>760</v>
      </c>
      <c r="G157" s="94">
        <v>736</v>
      </c>
      <c r="H157" s="21"/>
      <c r="I157" s="50"/>
      <c r="J157" s="51"/>
      <c r="K157" s="51"/>
      <c r="L157" s="52"/>
      <c r="M157" s="8"/>
      <c r="N157" s="44">
        <v>0.12</v>
      </c>
      <c r="O157" s="5">
        <v>9.2</v>
      </c>
      <c r="P157" s="5">
        <f>N157*B157</f>
        <v>0</v>
      </c>
      <c r="Q157" s="59">
        <f>O157*B157</f>
        <v>0</v>
      </c>
      <c r="R157" s="8"/>
      <c r="S157" s="166">
        <f>IF($N$4=1,$B157*C157,0)</f>
        <v>0</v>
      </c>
      <c r="T157" s="166">
        <f>IF($N$4=2,$B157*D157,0)</f>
        <v>0</v>
      </c>
      <c r="U157" s="166">
        <f>IF($N$4=3,$B157*E157,0)</f>
        <v>0</v>
      </c>
      <c r="V157" s="166">
        <f>IF($N$4=4,$B157*F157,0)</f>
        <v>0</v>
      </c>
      <c r="W157" s="166">
        <f>IF($N$4=5,$B157*G157,0)</f>
        <v>0</v>
      </c>
      <c r="X157" s="212"/>
      <c r="Y157" s="63"/>
      <c r="Z157" s="6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</row>
    <row r="158" spans="1:55" s="4" customFormat="1" ht="21" customHeight="1" hidden="1" thickBot="1">
      <c r="A158" s="176" t="s">
        <v>42</v>
      </c>
      <c r="B158" s="189"/>
      <c r="C158" s="120"/>
      <c r="D158" s="120"/>
      <c r="E158" s="120"/>
      <c r="F158" s="120"/>
      <c r="G158" s="121"/>
      <c r="H158" s="85"/>
      <c r="I158" s="41"/>
      <c r="J158" s="42"/>
      <c r="K158" s="42"/>
      <c r="L158" s="43"/>
      <c r="M158" s="8"/>
      <c r="R158" s="8"/>
      <c r="S158" s="8"/>
      <c r="T158" s="8"/>
      <c r="U158" s="8"/>
      <c r="V158" s="8"/>
      <c r="W158" s="8"/>
      <c r="X158" s="211"/>
      <c r="Y158" s="61"/>
      <c r="Z158" s="61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</row>
    <row r="159" spans="1:55" s="4" customFormat="1" ht="15" customHeight="1" hidden="1" thickBot="1">
      <c r="A159" s="179" t="s">
        <v>47</v>
      </c>
      <c r="B159" s="190"/>
      <c r="C159" s="122"/>
      <c r="D159" s="122"/>
      <c r="E159" s="122"/>
      <c r="F159" s="122"/>
      <c r="G159" s="123"/>
      <c r="H159" s="86"/>
      <c r="I159" s="46"/>
      <c r="J159" s="8"/>
      <c r="K159" s="8"/>
      <c r="L159" s="47"/>
      <c r="M159" s="8"/>
      <c r="R159" s="8"/>
      <c r="S159" s="8"/>
      <c r="T159" s="8"/>
      <c r="U159" s="8"/>
      <c r="V159" s="8"/>
      <c r="W159" s="8"/>
      <c r="X159" s="211"/>
      <c r="Y159" s="61"/>
      <c r="Z159" s="61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</row>
    <row r="160" spans="1:55" s="4" customFormat="1" ht="15" customHeight="1" hidden="1" thickBot="1">
      <c r="A160" s="10" t="s">
        <v>45</v>
      </c>
      <c r="B160" s="190"/>
      <c r="C160" s="122"/>
      <c r="D160" s="122"/>
      <c r="E160" s="122"/>
      <c r="F160" s="122"/>
      <c r="G160" s="123"/>
      <c r="H160" s="86"/>
      <c r="I160" s="46"/>
      <c r="J160" s="8"/>
      <c r="K160" s="8"/>
      <c r="L160" s="47"/>
      <c r="M160" s="8"/>
      <c r="R160" s="8"/>
      <c r="S160" s="8"/>
      <c r="T160" s="8"/>
      <c r="U160" s="8"/>
      <c r="V160" s="8"/>
      <c r="W160" s="8"/>
      <c r="X160" s="211"/>
      <c r="Y160" s="61"/>
      <c r="Z160" s="61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</row>
    <row r="161" spans="1:55" s="4" customFormat="1" ht="33.75" customHeight="1" hidden="1" thickBot="1">
      <c r="A161" s="10" t="s">
        <v>46</v>
      </c>
      <c r="B161" s="190"/>
      <c r="C161" s="122"/>
      <c r="D161" s="122"/>
      <c r="E161" s="122"/>
      <c r="F161" s="122"/>
      <c r="G161" s="123"/>
      <c r="H161" s="86"/>
      <c r="I161" s="46"/>
      <c r="J161" s="8"/>
      <c r="K161" s="8"/>
      <c r="L161" s="47"/>
      <c r="M161" s="8"/>
      <c r="R161" s="8"/>
      <c r="S161" s="8"/>
      <c r="T161" s="8"/>
      <c r="U161" s="8"/>
      <c r="V161" s="8"/>
      <c r="W161" s="8"/>
      <c r="X161" s="211"/>
      <c r="Y161" s="61"/>
      <c r="Z161" s="61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</row>
    <row r="162" spans="1:55" s="4" customFormat="1" ht="25.5" customHeight="1" hidden="1" thickBot="1">
      <c r="A162" s="184" t="s">
        <v>36</v>
      </c>
      <c r="B162" s="188"/>
      <c r="C162" s="94">
        <v>784</v>
      </c>
      <c r="D162" s="94">
        <v>761</v>
      </c>
      <c r="E162" s="94">
        <v>738</v>
      </c>
      <c r="F162" s="94">
        <v>726</v>
      </c>
      <c r="G162" s="94">
        <v>703</v>
      </c>
      <c r="H162" s="77">
        <f>B162*C162</f>
        <v>0</v>
      </c>
      <c r="I162" s="46"/>
      <c r="J162" s="8"/>
      <c r="K162" s="8"/>
      <c r="L162" s="47"/>
      <c r="M162" s="8"/>
      <c r="N162" s="44">
        <v>0.13</v>
      </c>
      <c r="O162" s="5">
        <v>8</v>
      </c>
      <c r="P162" s="5">
        <f>N162*B162</f>
        <v>0</v>
      </c>
      <c r="Q162" s="59">
        <f>O162*B162</f>
        <v>0</v>
      </c>
      <c r="R162" s="8"/>
      <c r="S162" s="166">
        <f>IF($N$4=1,$B162*C162,0)</f>
        <v>0</v>
      </c>
      <c r="T162" s="166">
        <f>IF($N$4=2,$B162*D162,0)</f>
        <v>0</v>
      </c>
      <c r="U162" s="166">
        <f>IF($N$4=3,$B162*E162,0)</f>
        <v>0</v>
      </c>
      <c r="V162" s="166">
        <f>IF($N$4=4,$B162*F162,0)</f>
        <v>0</v>
      </c>
      <c r="W162" s="166">
        <f>IF($N$4=5,$B162*G162,0)</f>
        <v>0</v>
      </c>
      <c r="X162" s="212"/>
      <c r="Y162" s="63"/>
      <c r="Z162" s="6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</row>
    <row r="163" spans="1:55" s="4" customFormat="1" ht="30" customHeight="1" hidden="1" thickBot="1">
      <c r="A163" s="185" t="s">
        <v>37</v>
      </c>
      <c r="B163" s="188"/>
      <c r="C163" s="94">
        <v>914</v>
      </c>
      <c r="D163" s="94">
        <v>887</v>
      </c>
      <c r="E163" s="94">
        <v>860</v>
      </c>
      <c r="F163" s="94">
        <v>846</v>
      </c>
      <c r="G163" s="94">
        <v>819</v>
      </c>
      <c r="H163" s="77">
        <f>B163*C163</f>
        <v>0</v>
      </c>
      <c r="I163" s="50"/>
      <c r="J163" s="51"/>
      <c r="K163" s="51"/>
      <c r="L163" s="52"/>
      <c r="M163" s="8"/>
      <c r="N163" s="44">
        <v>0.13</v>
      </c>
      <c r="O163" s="5">
        <v>10.8</v>
      </c>
      <c r="P163" s="5">
        <f>N163*B163</f>
        <v>0</v>
      </c>
      <c r="Q163" s="59">
        <f>O163*B163</f>
        <v>0</v>
      </c>
      <c r="R163" s="8"/>
      <c r="S163" s="166">
        <f>IF($N$4=1,$B163*C163,0)</f>
        <v>0</v>
      </c>
      <c r="T163" s="166">
        <f>IF($N$4=2,$B163*D163,0)</f>
        <v>0</v>
      </c>
      <c r="U163" s="166">
        <f>IF($N$4=3,$B163*E163,0)</f>
        <v>0</v>
      </c>
      <c r="V163" s="166">
        <f>IF($N$4=4,$B163*F163,0)</f>
        <v>0</v>
      </c>
      <c r="W163" s="166">
        <f>IF($N$4=5,$B163*G163,0)</f>
        <v>0</v>
      </c>
      <c r="X163" s="212"/>
      <c r="Y163" s="63"/>
      <c r="Z163" s="6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</row>
    <row r="164" spans="1:55" s="4" customFormat="1" ht="21" customHeight="1" hidden="1">
      <c r="A164" s="176"/>
      <c r="B164" s="189"/>
      <c r="C164" s="120"/>
      <c r="D164" s="120"/>
      <c r="E164" s="120"/>
      <c r="F164" s="120"/>
      <c r="G164" s="121"/>
      <c r="H164" s="85"/>
      <c r="I164" s="41"/>
      <c r="J164" s="42"/>
      <c r="K164" s="42"/>
      <c r="L164" s="43"/>
      <c r="M164" s="8"/>
      <c r="R164" s="8"/>
      <c r="S164" s="8"/>
      <c r="T164" s="8"/>
      <c r="U164" s="8"/>
      <c r="V164" s="8"/>
      <c r="W164" s="8"/>
      <c r="X164" s="211"/>
      <c r="Y164" s="61"/>
      <c r="Z164" s="61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</row>
    <row r="165" spans="1:55" s="4" customFormat="1" ht="15" customHeight="1" hidden="1">
      <c r="A165" s="255"/>
      <c r="B165" s="190"/>
      <c r="C165" s="122"/>
      <c r="D165" s="122"/>
      <c r="E165" s="122"/>
      <c r="F165" s="122"/>
      <c r="G165" s="123"/>
      <c r="H165" s="86"/>
      <c r="I165" s="46"/>
      <c r="J165" s="8"/>
      <c r="K165" s="8"/>
      <c r="L165" s="47"/>
      <c r="M165" s="8"/>
      <c r="R165" s="8"/>
      <c r="S165" s="8"/>
      <c r="T165" s="8"/>
      <c r="U165" s="8"/>
      <c r="V165" s="8"/>
      <c r="W165" s="8"/>
      <c r="X165" s="211"/>
      <c r="Y165" s="61"/>
      <c r="Z165" s="61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</row>
    <row r="166" spans="1:55" s="4" customFormat="1" ht="15" customHeight="1" hidden="1">
      <c r="A166" s="256"/>
      <c r="B166" s="190"/>
      <c r="C166" s="122"/>
      <c r="D166" s="122"/>
      <c r="E166" s="122"/>
      <c r="F166" s="122"/>
      <c r="G166" s="123"/>
      <c r="H166" s="86"/>
      <c r="I166" s="46"/>
      <c r="J166" s="8"/>
      <c r="K166" s="8"/>
      <c r="L166" s="47"/>
      <c r="M166" s="8"/>
      <c r="R166" s="8"/>
      <c r="S166" s="8"/>
      <c r="T166" s="8"/>
      <c r="U166" s="8"/>
      <c r="V166" s="8"/>
      <c r="W166" s="8"/>
      <c r="X166" s="211"/>
      <c r="Y166" s="61"/>
      <c r="Z166" s="61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</row>
    <row r="167" spans="1:55" s="4" customFormat="1" ht="15.75" customHeight="1" hidden="1" thickBot="1">
      <c r="A167" s="256"/>
      <c r="B167" s="190"/>
      <c r="C167" s="122"/>
      <c r="D167" s="122"/>
      <c r="E167" s="122"/>
      <c r="F167" s="122"/>
      <c r="G167" s="123"/>
      <c r="H167" s="86"/>
      <c r="I167" s="46"/>
      <c r="J167" s="8"/>
      <c r="K167" s="8"/>
      <c r="L167" s="47"/>
      <c r="M167" s="8"/>
      <c r="R167" s="8"/>
      <c r="S167" s="8"/>
      <c r="T167" s="8"/>
      <c r="U167" s="8"/>
      <c r="V167" s="8"/>
      <c r="W167" s="8"/>
      <c r="X167" s="211"/>
      <c r="Y167" s="61"/>
      <c r="Z167" s="61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</row>
    <row r="168" spans="1:55" s="4" customFormat="1" ht="19.5" customHeight="1" hidden="1" thickBot="1">
      <c r="A168" s="257"/>
      <c r="B168" s="55"/>
      <c r="C168" s="94"/>
      <c r="D168" s="94"/>
      <c r="E168" s="94"/>
      <c r="F168" s="94"/>
      <c r="G168" s="94"/>
      <c r="H168" s="77">
        <f>B168*C168</f>
        <v>0</v>
      </c>
      <c r="I168" s="46"/>
      <c r="J168" s="8"/>
      <c r="K168" s="8"/>
      <c r="L168" s="47"/>
      <c r="M168" s="8"/>
      <c r="N168" s="44">
        <v>0.04</v>
      </c>
      <c r="O168" s="5">
        <v>6</v>
      </c>
      <c r="P168" s="5">
        <f>N168*B168</f>
        <v>0</v>
      </c>
      <c r="Q168" s="59">
        <f>O168*B168</f>
        <v>0</v>
      </c>
      <c r="R168" s="8"/>
      <c r="S168" s="166">
        <f>IF($N$4=1,$B168*C168,0)</f>
        <v>0</v>
      </c>
      <c r="T168" s="166">
        <f>IF($N$4=2,$B168*D168,0)</f>
        <v>0</v>
      </c>
      <c r="U168" s="166">
        <f>IF($N$4=3,$B168*E168,0)</f>
        <v>0</v>
      </c>
      <c r="V168" s="166">
        <f>IF($N$4=4,$B168*F168,0)</f>
        <v>0</v>
      </c>
      <c r="W168" s="166">
        <f>IF($N$4=5,$B168*G168,0)</f>
        <v>0</v>
      </c>
      <c r="X168" s="212"/>
      <c r="Y168" s="63"/>
      <c r="Z168" s="6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</row>
    <row r="169" spans="1:55" s="4" customFormat="1" ht="22.5" customHeight="1" hidden="1" thickBot="1">
      <c r="A169" s="258"/>
      <c r="B169" s="115"/>
      <c r="C169" s="115"/>
      <c r="D169" s="115"/>
      <c r="E169" s="115"/>
      <c r="F169" s="115"/>
      <c r="G169" s="110"/>
      <c r="H169" s="77"/>
      <c r="I169" s="50"/>
      <c r="J169" s="51"/>
      <c r="K169" s="51"/>
      <c r="L169" s="52"/>
      <c r="M169" s="8"/>
      <c r="N169" s="44"/>
      <c r="O169" s="5"/>
      <c r="P169" s="5"/>
      <c r="Q169" s="59"/>
      <c r="R169" s="8"/>
      <c r="S169" s="166"/>
      <c r="T169" s="166"/>
      <c r="U169" s="166"/>
      <c r="V169" s="166"/>
      <c r="W169" s="166"/>
      <c r="X169" s="212"/>
      <c r="Y169" s="63"/>
      <c r="Z169" s="6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</row>
    <row r="170" spans="1:55" s="4" customFormat="1" ht="21" customHeight="1" hidden="1" thickBot="1">
      <c r="A170" s="11"/>
      <c r="B170" s="189"/>
      <c r="C170" s="120"/>
      <c r="D170" s="120"/>
      <c r="E170" s="120"/>
      <c r="F170" s="120"/>
      <c r="G170" s="121"/>
      <c r="H170" s="85"/>
      <c r="I170" s="41"/>
      <c r="J170" s="42"/>
      <c r="K170" s="42"/>
      <c r="L170" s="43"/>
      <c r="M170" s="8"/>
      <c r="R170" s="8"/>
      <c r="S170" s="8"/>
      <c r="T170" s="8"/>
      <c r="U170" s="8"/>
      <c r="V170" s="8"/>
      <c r="W170" s="8"/>
      <c r="X170" s="211"/>
      <c r="Y170" s="61"/>
      <c r="Z170" s="61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</row>
    <row r="171" spans="1:55" s="4" customFormat="1" ht="15" customHeight="1" hidden="1" thickBot="1">
      <c r="A171" s="259"/>
      <c r="B171" s="190"/>
      <c r="C171" s="122"/>
      <c r="D171" s="122"/>
      <c r="E171" s="122"/>
      <c r="F171" s="122"/>
      <c r="G171" s="123"/>
      <c r="H171" s="86"/>
      <c r="I171" s="46"/>
      <c r="J171" s="8"/>
      <c r="K171" s="8"/>
      <c r="L171" s="47"/>
      <c r="M171" s="8"/>
      <c r="R171" s="8"/>
      <c r="S171" s="8"/>
      <c r="T171" s="8"/>
      <c r="U171" s="8"/>
      <c r="V171" s="8"/>
      <c r="W171" s="8"/>
      <c r="X171" s="211"/>
      <c r="Y171" s="61"/>
      <c r="Z171" s="61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</row>
    <row r="172" spans="1:55" s="4" customFormat="1" ht="15" customHeight="1" hidden="1" thickBot="1">
      <c r="A172" s="259"/>
      <c r="B172" s="190"/>
      <c r="C172" s="122"/>
      <c r="D172" s="122"/>
      <c r="E172" s="122"/>
      <c r="F172" s="122"/>
      <c r="G172" s="123"/>
      <c r="H172" s="86"/>
      <c r="I172" s="46"/>
      <c r="J172" s="8"/>
      <c r="K172" s="8"/>
      <c r="L172" s="47"/>
      <c r="M172" s="8"/>
      <c r="R172" s="8"/>
      <c r="S172" s="8"/>
      <c r="T172" s="8"/>
      <c r="U172" s="8"/>
      <c r="V172" s="8"/>
      <c r="W172" s="8"/>
      <c r="X172" s="211"/>
      <c r="Y172" s="61"/>
      <c r="Z172" s="61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</row>
    <row r="173" spans="1:55" s="4" customFormat="1" ht="18.75" customHeight="1" hidden="1" thickBot="1">
      <c r="A173" s="259"/>
      <c r="B173" s="190"/>
      <c r="C173" s="122"/>
      <c r="D173" s="122"/>
      <c r="E173" s="122"/>
      <c r="F173" s="122"/>
      <c r="G173" s="123"/>
      <c r="H173" s="86"/>
      <c r="I173" s="46"/>
      <c r="J173" s="8"/>
      <c r="K173" s="8"/>
      <c r="L173" s="47"/>
      <c r="M173" s="8"/>
      <c r="R173" s="8"/>
      <c r="S173" s="8"/>
      <c r="T173" s="8"/>
      <c r="U173" s="8"/>
      <c r="V173" s="8"/>
      <c r="W173" s="8"/>
      <c r="X173" s="211"/>
      <c r="Y173" s="61"/>
      <c r="Z173" s="61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</row>
    <row r="174" spans="1:55" s="4" customFormat="1" ht="21" customHeight="1" hidden="1" thickBot="1">
      <c r="A174" s="149"/>
      <c r="B174" s="54"/>
      <c r="C174" s="94"/>
      <c r="D174" s="94"/>
      <c r="E174" s="94"/>
      <c r="F174" s="94"/>
      <c r="G174" s="94"/>
      <c r="H174" s="77">
        <f>B174*C174</f>
        <v>0</v>
      </c>
      <c r="I174" s="46"/>
      <c r="J174" s="8"/>
      <c r="K174" s="8"/>
      <c r="L174" s="47"/>
      <c r="M174" s="8"/>
      <c r="N174" s="44">
        <v>0.01</v>
      </c>
      <c r="O174" s="5">
        <v>6</v>
      </c>
      <c r="P174" s="5">
        <f>N174*B174</f>
        <v>0</v>
      </c>
      <c r="Q174" s="59">
        <f>O174*B174</f>
        <v>0</v>
      </c>
      <c r="R174" s="8"/>
      <c r="S174" s="166">
        <f>IF($N$4=1,$B174*C174,0)</f>
        <v>0</v>
      </c>
      <c r="T174" s="166">
        <f>IF($N$4=2,$B174*D174,0)</f>
        <v>0</v>
      </c>
      <c r="U174" s="166">
        <f>IF($N$4=3,$B174*E174,0)</f>
        <v>0</v>
      </c>
      <c r="V174" s="166">
        <f>IF($N$4=4,$B174*F174,0)</f>
        <v>0</v>
      </c>
      <c r="W174" s="166">
        <f>IF($N$4=5,$B174*G174,0)</f>
        <v>0</v>
      </c>
      <c r="X174" s="212"/>
      <c r="Y174" s="63"/>
      <c r="Z174" s="63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</row>
    <row r="175" spans="1:55" s="4" customFormat="1" ht="0.75" customHeight="1" hidden="1" thickBot="1">
      <c r="A175" s="149"/>
      <c r="B175" s="54"/>
      <c r="C175" s="94"/>
      <c r="D175" s="94"/>
      <c r="E175" s="94"/>
      <c r="F175" s="94"/>
      <c r="G175" s="94"/>
      <c r="H175" s="77">
        <f>B175*C175</f>
        <v>0</v>
      </c>
      <c r="I175" s="50"/>
      <c r="J175" s="51"/>
      <c r="K175" s="51"/>
      <c r="L175" s="52"/>
      <c r="M175" s="8"/>
      <c r="N175" s="44">
        <v>0.01</v>
      </c>
      <c r="O175" s="5">
        <v>6</v>
      </c>
      <c r="P175" s="5">
        <f>N175*B175</f>
        <v>0</v>
      </c>
      <c r="Q175" s="59">
        <f>O175*B175</f>
        <v>0</v>
      </c>
      <c r="R175" s="8"/>
      <c r="S175" s="166">
        <f>IF($N$4=1,$B175*C175,0)</f>
        <v>0</v>
      </c>
      <c r="T175" s="166">
        <f>IF($N$4=2,$B175*D175,0)</f>
        <v>0</v>
      </c>
      <c r="U175" s="166">
        <f>IF($N$4=3,$B175*E175,0)</f>
        <v>0</v>
      </c>
      <c r="V175" s="166">
        <f>IF($N$4=4,$B175*F175,0)</f>
        <v>0</v>
      </c>
      <c r="W175" s="166">
        <f>IF($N$4=5,$B175*G175,0)</f>
        <v>0</v>
      </c>
      <c r="X175" s="212"/>
      <c r="Y175" s="63"/>
      <c r="Z175" s="63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</row>
    <row r="176" spans="1:55" s="4" customFormat="1" ht="20.25" customHeight="1" hidden="1">
      <c r="A176" s="11" t="s">
        <v>53</v>
      </c>
      <c r="B176" s="189"/>
      <c r="C176" s="120"/>
      <c r="D176" s="120"/>
      <c r="E176" s="120"/>
      <c r="F176" s="120"/>
      <c r="G176" s="121"/>
      <c r="H176" s="85"/>
      <c r="I176" s="41"/>
      <c r="J176" s="42"/>
      <c r="K176" s="42"/>
      <c r="L176" s="43"/>
      <c r="M176" s="8"/>
      <c r="R176" s="8"/>
      <c r="S176" s="8"/>
      <c r="T176" s="8"/>
      <c r="U176" s="8"/>
      <c r="V176" s="8"/>
      <c r="W176" s="8"/>
      <c r="X176" s="211"/>
      <c r="Y176" s="61"/>
      <c r="Z176" s="61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</row>
    <row r="177" spans="1:55" s="4" customFormat="1" ht="15" customHeight="1" hidden="1">
      <c r="A177" s="145" t="s">
        <v>56</v>
      </c>
      <c r="B177" s="190"/>
      <c r="C177" s="122"/>
      <c r="D177" s="122"/>
      <c r="E177" s="122"/>
      <c r="F177" s="122"/>
      <c r="G177" s="123"/>
      <c r="H177" s="86"/>
      <c r="I177" s="46"/>
      <c r="J177" s="8"/>
      <c r="K177" s="8"/>
      <c r="L177" s="47"/>
      <c r="M177" s="8"/>
      <c r="R177" s="8"/>
      <c r="S177" s="8"/>
      <c r="T177" s="8"/>
      <c r="U177" s="8"/>
      <c r="V177" s="8"/>
      <c r="W177" s="8"/>
      <c r="X177" s="211"/>
      <c r="Y177" s="61"/>
      <c r="Z177" s="61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</row>
    <row r="178" spans="1:55" s="4" customFormat="1" ht="15" customHeight="1" hidden="1">
      <c r="A178" s="260" t="s">
        <v>54</v>
      </c>
      <c r="B178" s="190"/>
      <c r="C178" s="122"/>
      <c r="D178" s="122"/>
      <c r="E178" s="122"/>
      <c r="F178" s="122"/>
      <c r="G178" s="123"/>
      <c r="H178" s="86"/>
      <c r="I178" s="46"/>
      <c r="J178" s="8"/>
      <c r="K178" s="8"/>
      <c r="L178" s="47"/>
      <c r="M178" s="8"/>
      <c r="R178" s="8"/>
      <c r="S178" s="8"/>
      <c r="T178" s="8"/>
      <c r="U178" s="8"/>
      <c r="V178" s="8"/>
      <c r="W178" s="8"/>
      <c r="X178" s="211"/>
      <c r="Y178" s="61"/>
      <c r="Z178" s="61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</row>
    <row r="179" spans="1:55" s="4" customFormat="1" ht="18" customHeight="1" hidden="1">
      <c r="A179" s="259" t="s">
        <v>57</v>
      </c>
      <c r="B179" s="190"/>
      <c r="C179" s="122"/>
      <c r="D179" s="122"/>
      <c r="E179" s="122"/>
      <c r="F179" s="122"/>
      <c r="G179" s="123"/>
      <c r="H179" s="86"/>
      <c r="I179" s="46"/>
      <c r="J179" s="8"/>
      <c r="K179" s="8"/>
      <c r="L179" s="47"/>
      <c r="M179" s="8"/>
      <c r="R179" s="8"/>
      <c r="S179" s="8"/>
      <c r="T179" s="8"/>
      <c r="U179" s="8"/>
      <c r="V179" s="8"/>
      <c r="W179" s="8"/>
      <c r="X179" s="211"/>
      <c r="Y179" s="61"/>
      <c r="Z179" s="61"/>
      <c r="AC179" s="45"/>
      <c r="AD179" s="196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</row>
    <row r="180" spans="1:55" s="4" customFormat="1" ht="20.25" customHeight="1" hidden="1" thickBot="1">
      <c r="A180" s="148" t="s">
        <v>55</v>
      </c>
      <c r="B180" s="54"/>
      <c r="C180" s="94">
        <v>309</v>
      </c>
      <c r="D180" s="94">
        <v>300</v>
      </c>
      <c r="E180" s="94">
        <v>290</v>
      </c>
      <c r="F180" s="94">
        <v>286</v>
      </c>
      <c r="G180" s="94">
        <v>270</v>
      </c>
      <c r="H180" s="77">
        <f>B180*C180</f>
        <v>0</v>
      </c>
      <c r="I180" s="50"/>
      <c r="J180" s="51"/>
      <c r="K180" s="51"/>
      <c r="L180" s="52"/>
      <c r="M180" s="8"/>
      <c r="N180" s="44">
        <v>0.02</v>
      </c>
      <c r="O180" s="5">
        <v>2</v>
      </c>
      <c r="P180" s="5">
        <f>N180*B180</f>
        <v>0</v>
      </c>
      <c r="Q180" s="59">
        <f>O180*B180</f>
        <v>0</v>
      </c>
      <c r="R180" s="8"/>
      <c r="S180" s="166">
        <f>IF($N$4=1,$B180*C180,0)</f>
        <v>0</v>
      </c>
      <c r="T180" s="166">
        <f>IF($N$4=2,$B180*D180,0)</f>
        <v>0</v>
      </c>
      <c r="U180" s="166">
        <f>IF($N$4=3,$B180*E180,0)</f>
        <v>0</v>
      </c>
      <c r="V180" s="166">
        <f>IF($N$4=4,$B180*F180,0)</f>
        <v>0</v>
      </c>
      <c r="W180" s="166">
        <f>IF($N$4=5,$B180*G180,0)</f>
        <v>0</v>
      </c>
      <c r="X180" s="212"/>
      <c r="Y180" s="63"/>
      <c r="Z180" s="63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</row>
    <row r="181" spans="1:55" s="4" customFormat="1" ht="24" customHeight="1" hidden="1" thickBot="1">
      <c r="A181" s="140"/>
      <c r="B181" s="195"/>
      <c r="C181" s="141"/>
      <c r="D181" s="141"/>
      <c r="E181" s="141"/>
      <c r="F181" s="141"/>
      <c r="G181" s="142"/>
      <c r="H181" s="143"/>
      <c r="I181" s="50"/>
      <c r="J181" s="51"/>
      <c r="K181" s="51"/>
      <c r="L181" s="52"/>
      <c r="M181" s="8"/>
      <c r="N181" s="44"/>
      <c r="O181" s="5"/>
      <c r="P181" s="5"/>
      <c r="Q181" s="59"/>
      <c r="R181" s="8"/>
      <c r="S181" s="8"/>
      <c r="T181" s="8"/>
      <c r="U181" s="8"/>
      <c r="V181" s="62"/>
      <c r="W181" s="63"/>
      <c r="X181" s="212"/>
      <c r="Y181" s="63"/>
      <c r="Z181" s="63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</row>
    <row r="182" spans="1:55" s="4" customFormat="1" ht="21" customHeight="1" hidden="1">
      <c r="A182" s="11"/>
      <c r="B182" s="189"/>
      <c r="C182" s="120"/>
      <c r="D182" s="120"/>
      <c r="E182" s="120"/>
      <c r="F182" s="120"/>
      <c r="G182" s="121"/>
      <c r="H182" s="85"/>
      <c r="I182" s="41"/>
      <c r="J182" s="42"/>
      <c r="K182" s="42"/>
      <c r="L182" s="43"/>
      <c r="M182" s="8"/>
      <c r="R182" s="8"/>
      <c r="S182" s="8"/>
      <c r="T182" s="8"/>
      <c r="U182" s="8"/>
      <c r="V182" s="8"/>
      <c r="W182" s="8"/>
      <c r="X182" s="211"/>
      <c r="Y182" s="61"/>
      <c r="Z182" s="61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</row>
    <row r="183" spans="1:55" s="4" customFormat="1" ht="15" customHeight="1" hidden="1">
      <c r="A183" s="145"/>
      <c r="B183" s="190"/>
      <c r="C183" s="122"/>
      <c r="D183" s="122"/>
      <c r="E183" s="122"/>
      <c r="F183" s="122"/>
      <c r="G183" s="123"/>
      <c r="H183" s="86"/>
      <c r="I183" s="46"/>
      <c r="J183" s="8"/>
      <c r="K183" s="8"/>
      <c r="L183" s="47"/>
      <c r="M183" s="8"/>
      <c r="R183" s="8"/>
      <c r="S183" s="8"/>
      <c r="T183" s="8"/>
      <c r="U183" s="8"/>
      <c r="V183" s="8"/>
      <c r="W183" s="8"/>
      <c r="X183" s="211"/>
      <c r="Y183" s="61"/>
      <c r="Z183" s="61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</row>
    <row r="184" spans="1:55" s="4" customFormat="1" ht="15" customHeight="1" hidden="1">
      <c r="A184" s="259"/>
      <c r="B184" s="190"/>
      <c r="C184" s="122"/>
      <c r="D184" s="122"/>
      <c r="E184" s="122"/>
      <c r="F184" s="122"/>
      <c r="G184" s="123"/>
      <c r="H184" s="86"/>
      <c r="I184" s="46"/>
      <c r="J184" s="8"/>
      <c r="K184" s="8"/>
      <c r="L184" s="47"/>
      <c r="M184" s="8"/>
      <c r="R184" s="8"/>
      <c r="S184" s="8"/>
      <c r="T184" s="8"/>
      <c r="U184" s="8"/>
      <c r="V184" s="8"/>
      <c r="W184" s="8"/>
      <c r="X184" s="211"/>
      <c r="Y184" s="61"/>
      <c r="Z184" s="61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</row>
    <row r="185" spans="1:55" s="4" customFormat="1" ht="18.75" customHeight="1" hidden="1" thickBot="1">
      <c r="A185" s="259"/>
      <c r="B185" s="190"/>
      <c r="C185" s="122"/>
      <c r="D185" s="122"/>
      <c r="E185" s="122"/>
      <c r="F185" s="122"/>
      <c r="G185" s="123"/>
      <c r="H185" s="86"/>
      <c r="I185" s="46"/>
      <c r="J185" s="8"/>
      <c r="K185" s="8"/>
      <c r="L185" s="47"/>
      <c r="M185" s="8"/>
      <c r="R185" s="8"/>
      <c r="S185" s="8"/>
      <c r="T185" s="8"/>
      <c r="U185" s="8"/>
      <c r="V185" s="8"/>
      <c r="W185" s="8"/>
      <c r="X185" s="211"/>
      <c r="Y185" s="61"/>
      <c r="Z185" s="61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</row>
    <row r="186" spans="1:55" s="4" customFormat="1" ht="21" customHeight="1" hidden="1" thickBot="1">
      <c r="A186" s="146"/>
      <c r="B186" s="54"/>
      <c r="C186" s="94"/>
      <c r="D186" s="94"/>
      <c r="E186" s="94"/>
      <c r="F186" s="94"/>
      <c r="G186" s="94"/>
      <c r="H186" s="77">
        <f>B186*C186</f>
        <v>0</v>
      </c>
      <c r="I186" s="50"/>
      <c r="J186" s="51"/>
      <c r="K186" s="51"/>
      <c r="L186" s="52"/>
      <c r="M186" s="8"/>
      <c r="N186" s="44">
        <v>0.025</v>
      </c>
      <c r="O186" s="5">
        <v>4.5</v>
      </c>
      <c r="P186" s="5">
        <f>N186*B186</f>
        <v>0</v>
      </c>
      <c r="Q186" s="59">
        <f>O186*B186</f>
        <v>0</v>
      </c>
      <c r="R186" s="8"/>
      <c r="S186" s="166">
        <f>IF($N$4=1,$B186*C186,0)</f>
        <v>0</v>
      </c>
      <c r="T186" s="166">
        <f>IF($N$4=2,$B186*D186,0)</f>
        <v>0</v>
      </c>
      <c r="U186" s="166">
        <f>IF($N$4=3,$B186*E186,0)</f>
        <v>0</v>
      </c>
      <c r="V186" s="166">
        <f>IF($N$4=4,$B186*F186,0)</f>
        <v>0</v>
      </c>
      <c r="W186" s="166">
        <f>IF($N$4=5,$B186*G186,0)</f>
        <v>0</v>
      </c>
      <c r="X186" s="212"/>
      <c r="Y186" s="63"/>
      <c r="Z186" s="63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</row>
    <row r="187" spans="1:55" s="4" customFormat="1" ht="24" customHeight="1" hidden="1" thickBot="1">
      <c r="A187" s="147"/>
      <c r="B187" s="54"/>
      <c r="C187" s="94"/>
      <c r="D187" s="94"/>
      <c r="E187" s="94"/>
      <c r="F187" s="94"/>
      <c r="G187" s="94"/>
      <c r="H187" s="77">
        <f>B187*C187</f>
        <v>0</v>
      </c>
      <c r="I187" s="50"/>
      <c r="J187" s="51"/>
      <c r="K187" s="51"/>
      <c r="L187" s="52"/>
      <c r="M187" s="8"/>
      <c r="N187" s="44">
        <v>0.025</v>
      </c>
      <c r="O187" s="5">
        <v>4.5</v>
      </c>
      <c r="P187" s="5">
        <f>N187*B187</f>
        <v>0</v>
      </c>
      <c r="Q187" s="59">
        <f>O187*B187</f>
        <v>0</v>
      </c>
      <c r="R187" s="8"/>
      <c r="S187" s="166">
        <f>IF($N$4=1,$B187*C187,0)</f>
        <v>0</v>
      </c>
      <c r="T187" s="166">
        <f>IF($N$4=2,$B187*D187,0)</f>
        <v>0</v>
      </c>
      <c r="U187" s="166">
        <f>IF($N$4=3,$B187*E187,0)</f>
        <v>0</v>
      </c>
      <c r="V187" s="166">
        <f>IF($N$4=4,$B187*F187,0)</f>
        <v>0</v>
      </c>
      <c r="W187" s="166">
        <f>IF($N$4=5,$B187*G187,0)</f>
        <v>0</v>
      </c>
      <c r="X187" s="212"/>
      <c r="Y187" s="63"/>
      <c r="Z187" s="63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</row>
    <row r="188" spans="1:55" s="4" customFormat="1" ht="21" customHeight="1" hidden="1">
      <c r="A188" s="11"/>
      <c r="B188" s="189"/>
      <c r="C188" s="120"/>
      <c r="D188" s="120"/>
      <c r="E188" s="120"/>
      <c r="F188" s="120"/>
      <c r="G188" s="121"/>
      <c r="H188" s="85"/>
      <c r="I188" s="41"/>
      <c r="J188" s="42"/>
      <c r="K188" s="42"/>
      <c r="L188" s="43"/>
      <c r="M188" s="8"/>
      <c r="R188" s="8"/>
      <c r="S188" s="8"/>
      <c r="T188" s="8"/>
      <c r="U188" s="8"/>
      <c r="V188" s="8"/>
      <c r="W188" s="8"/>
      <c r="X188" s="211"/>
      <c r="Y188" s="61"/>
      <c r="Z188" s="61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</row>
    <row r="189" spans="1:55" s="4" customFormat="1" ht="15" customHeight="1" hidden="1">
      <c r="A189" s="144"/>
      <c r="B189" s="190"/>
      <c r="C189" s="122"/>
      <c r="D189" s="122"/>
      <c r="E189" s="122"/>
      <c r="F189" s="122"/>
      <c r="G189" s="123"/>
      <c r="H189" s="86"/>
      <c r="I189" s="46"/>
      <c r="J189" s="8"/>
      <c r="K189" s="8"/>
      <c r="L189" s="47"/>
      <c r="M189" s="8"/>
      <c r="R189" s="8"/>
      <c r="S189" s="8"/>
      <c r="T189" s="8"/>
      <c r="U189" s="8"/>
      <c r="V189" s="8"/>
      <c r="W189" s="8"/>
      <c r="X189" s="211"/>
      <c r="Y189" s="61"/>
      <c r="Z189" s="61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</row>
    <row r="190" spans="1:55" s="4" customFormat="1" ht="15" customHeight="1" hidden="1">
      <c r="A190" s="259"/>
      <c r="B190" s="190"/>
      <c r="C190" s="122"/>
      <c r="D190" s="122"/>
      <c r="E190" s="122"/>
      <c r="F190" s="122"/>
      <c r="G190" s="123"/>
      <c r="H190" s="86"/>
      <c r="I190" s="46"/>
      <c r="J190" s="8"/>
      <c r="K190" s="8"/>
      <c r="L190" s="47"/>
      <c r="M190" s="8"/>
      <c r="R190" s="8"/>
      <c r="S190" s="8"/>
      <c r="T190" s="8"/>
      <c r="U190" s="8"/>
      <c r="V190" s="8"/>
      <c r="W190" s="8"/>
      <c r="X190" s="211"/>
      <c r="Y190" s="61"/>
      <c r="Z190" s="61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</row>
    <row r="191" spans="1:55" s="4" customFormat="1" ht="18.75" customHeight="1" hidden="1" thickBot="1">
      <c r="A191" s="259"/>
      <c r="B191" s="190"/>
      <c r="C191" s="122"/>
      <c r="D191" s="122"/>
      <c r="E191" s="122"/>
      <c r="F191" s="122"/>
      <c r="G191" s="123"/>
      <c r="H191" s="86"/>
      <c r="I191" s="46"/>
      <c r="J191" s="8"/>
      <c r="K191" s="8"/>
      <c r="L191" s="47"/>
      <c r="M191" s="8"/>
      <c r="R191" s="8"/>
      <c r="S191" s="8"/>
      <c r="T191" s="8"/>
      <c r="U191" s="8"/>
      <c r="V191" s="8"/>
      <c r="W191" s="8"/>
      <c r="X191" s="211"/>
      <c r="Y191" s="61"/>
      <c r="Z191" s="61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</row>
    <row r="192" spans="1:55" s="4" customFormat="1" ht="22.5" customHeight="1" hidden="1" thickBot="1">
      <c r="A192" s="146"/>
      <c r="B192" s="54"/>
      <c r="C192" s="94"/>
      <c r="D192" s="94"/>
      <c r="E192" s="94"/>
      <c r="F192" s="94"/>
      <c r="G192" s="94"/>
      <c r="H192" s="77">
        <f>B192*C192</f>
        <v>0</v>
      </c>
      <c r="I192" s="46"/>
      <c r="J192" s="8"/>
      <c r="K192" s="8"/>
      <c r="L192" s="47"/>
      <c r="M192" s="8"/>
      <c r="N192" s="44"/>
      <c r="O192" s="5"/>
      <c r="P192" s="5">
        <f>N192*B192</f>
        <v>0</v>
      </c>
      <c r="Q192" s="59">
        <f>O192*B192</f>
        <v>0</v>
      </c>
      <c r="R192" s="8"/>
      <c r="S192" s="166">
        <f>IF($N$4=1,$B192*C192,0)</f>
        <v>0</v>
      </c>
      <c r="T192" s="166">
        <f>IF($N$4=2,$B192*D192,0)</f>
        <v>0</v>
      </c>
      <c r="U192" s="166">
        <f>IF($N$4=3,$B192*E192,0)</f>
        <v>0</v>
      </c>
      <c r="V192" s="166">
        <f>IF($N$4=4,$B192*F192,0)</f>
        <v>0</v>
      </c>
      <c r="W192" s="166">
        <f>IF($N$4=5,$B192*G192,0)</f>
        <v>0</v>
      </c>
      <c r="X192" s="212"/>
      <c r="Y192" s="63"/>
      <c r="Z192" s="63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</row>
    <row r="193" spans="1:55" s="4" customFormat="1" ht="24" customHeight="1" hidden="1" thickBot="1">
      <c r="A193" s="147"/>
      <c r="B193" s="54"/>
      <c r="C193" s="94"/>
      <c r="D193" s="94"/>
      <c r="E193" s="94"/>
      <c r="F193" s="94"/>
      <c r="G193" s="94"/>
      <c r="H193" s="77">
        <f>B193*C193</f>
        <v>0</v>
      </c>
      <c r="I193" s="50"/>
      <c r="J193" s="51"/>
      <c r="K193" s="51"/>
      <c r="L193" s="52"/>
      <c r="M193" s="8"/>
      <c r="N193" s="44">
        <v>0.025</v>
      </c>
      <c r="O193" s="5">
        <v>4.5</v>
      </c>
      <c r="P193" s="5">
        <f>N193*B193</f>
        <v>0</v>
      </c>
      <c r="Q193" s="59">
        <f>O193*B193</f>
        <v>0</v>
      </c>
      <c r="R193" s="8"/>
      <c r="S193" s="166">
        <f>IF($N$4=1,$B193*C193,0)</f>
        <v>0</v>
      </c>
      <c r="T193" s="166">
        <f>IF($N$4=2,$B193*D193,0)</f>
        <v>0</v>
      </c>
      <c r="U193" s="166">
        <f>IF($N$4=3,$B193*E193,0)</f>
        <v>0</v>
      </c>
      <c r="V193" s="166">
        <f>IF($N$4=4,$B193*F193,0)</f>
        <v>0</v>
      </c>
      <c r="W193" s="166">
        <f>IF($N$4=5,$B193*G193,0)</f>
        <v>0</v>
      </c>
      <c r="X193" s="212"/>
      <c r="Y193" s="63"/>
      <c r="Z193" s="63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</row>
    <row r="194" spans="1:55" s="4" customFormat="1" ht="21" customHeight="1" hidden="1">
      <c r="A194" s="11"/>
      <c r="B194" s="56"/>
      <c r="C194" s="120"/>
      <c r="D194" s="120"/>
      <c r="E194" s="120"/>
      <c r="F194" s="120"/>
      <c r="G194" s="121"/>
      <c r="H194" s="85"/>
      <c r="I194" s="41"/>
      <c r="J194" s="42"/>
      <c r="K194" s="42"/>
      <c r="L194" s="43"/>
      <c r="M194" s="8"/>
      <c r="R194" s="8"/>
      <c r="S194" s="8"/>
      <c r="T194" s="8"/>
      <c r="U194" s="8"/>
      <c r="V194" s="8"/>
      <c r="W194" s="8"/>
      <c r="X194" s="211"/>
      <c r="Y194" s="61"/>
      <c r="Z194" s="61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</row>
    <row r="195" spans="2:55" s="4" customFormat="1" ht="15" customHeight="1" hidden="1">
      <c r="B195" s="57"/>
      <c r="C195" s="122"/>
      <c r="D195" s="122"/>
      <c r="E195" s="122"/>
      <c r="F195" s="122"/>
      <c r="G195" s="123"/>
      <c r="H195" s="86"/>
      <c r="I195" s="46"/>
      <c r="J195" s="8"/>
      <c r="K195" s="8"/>
      <c r="L195" s="47"/>
      <c r="M195" s="8"/>
      <c r="R195" s="8"/>
      <c r="S195" s="8"/>
      <c r="T195" s="8"/>
      <c r="U195" s="8"/>
      <c r="V195" s="8"/>
      <c r="W195" s="8"/>
      <c r="X195" s="211"/>
      <c r="Y195" s="61"/>
      <c r="Z195" s="61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</row>
    <row r="196" spans="2:55" s="4" customFormat="1" ht="15" customHeight="1" hidden="1">
      <c r="B196" s="57"/>
      <c r="C196" s="122"/>
      <c r="D196" s="122"/>
      <c r="E196" s="122"/>
      <c r="F196" s="122"/>
      <c r="G196" s="123"/>
      <c r="H196" s="86"/>
      <c r="I196" s="46"/>
      <c r="J196" s="8"/>
      <c r="K196" s="8"/>
      <c r="L196" s="47"/>
      <c r="M196" s="8"/>
      <c r="R196" s="8"/>
      <c r="S196" s="8"/>
      <c r="T196" s="8"/>
      <c r="U196" s="8"/>
      <c r="V196" s="8"/>
      <c r="W196" s="8"/>
      <c r="X196" s="211"/>
      <c r="Y196" s="61"/>
      <c r="Z196" s="61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</row>
    <row r="197" spans="2:55" s="4" customFormat="1" ht="18.75" customHeight="1" hidden="1" thickBot="1">
      <c r="B197" s="57"/>
      <c r="C197" s="122"/>
      <c r="D197" s="122"/>
      <c r="E197" s="122"/>
      <c r="F197" s="122"/>
      <c r="G197" s="123"/>
      <c r="H197" s="86"/>
      <c r="I197" s="46"/>
      <c r="J197" s="8"/>
      <c r="K197" s="8"/>
      <c r="L197" s="47"/>
      <c r="M197" s="8"/>
      <c r="R197" s="8"/>
      <c r="S197" s="8"/>
      <c r="T197" s="8"/>
      <c r="U197" s="8"/>
      <c r="V197" s="8"/>
      <c r="W197" s="8"/>
      <c r="X197" s="211"/>
      <c r="Y197" s="61"/>
      <c r="Z197" s="61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</row>
    <row r="198" spans="1:55" s="4" customFormat="1" ht="21" customHeight="1" hidden="1" thickBot="1">
      <c r="A198" s="146"/>
      <c r="B198" s="54"/>
      <c r="C198" s="94"/>
      <c r="D198" s="94"/>
      <c r="E198" s="94"/>
      <c r="F198" s="94"/>
      <c r="G198" s="94"/>
      <c r="H198" s="77">
        <f>B198*C198</f>
        <v>0</v>
      </c>
      <c r="I198" s="46"/>
      <c r="J198" s="8"/>
      <c r="K198" s="8"/>
      <c r="L198" s="47"/>
      <c r="M198" s="8"/>
      <c r="N198" s="44">
        <v>0.0025</v>
      </c>
      <c r="O198" s="5">
        <v>1</v>
      </c>
      <c r="P198" s="5">
        <f>N198*B198</f>
        <v>0</v>
      </c>
      <c r="Q198" s="59">
        <f>O198*B198</f>
        <v>0</v>
      </c>
      <c r="R198" s="8"/>
      <c r="S198" s="166">
        <f>IF($N$4=1,$B198*C198,0)</f>
        <v>0</v>
      </c>
      <c r="T198" s="166">
        <f>IF($N$4=2,$B198*D198,0)</f>
        <v>0</v>
      </c>
      <c r="U198" s="166">
        <f>IF($N$4=3,$B198*E198,0)</f>
        <v>0</v>
      </c>
      <c r="V198" s="166">
        <f>IF($N$4=4,$B198*F198,0)</f>
        <v>0</v>
      </c>
      <c r="W198" s="166">
        <f>IF($N$4=5,$B198*G198,0)</f>
        <v>0</v>
      </c>
      <c r="X198" s="212"/>
      <c r="Y198" s="63"/>
      <c r="Z198" s="63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</row>
    <row r="199" spans="1:55" s="4" customFormat="1" ht="24" customHeight="1" hidden="1" thickBot="1">
      <c r="A199" s="146"/>
      <c r="B199" s="54"/>
      <c r="C199" s="94"/>
      <c r="D199" s="94"/>
      <c r="E199" s="94"/>
      <c r="F199" s="94"/>
      <c r="G199" s="94"/>
      <c r="H199" s="77">
        <f>B199*C199</f>
        <v>0</v>
      </c>
      <c r="I199" s="50"/>
      <c r="J199" s="51"/>
      <c r="K199" s="51"/>
      <c r="L199" s="52"/>
      <c r="M199" s="8"/>
      <c r="N199" s="44">
        <v>0.0025</v>
      </c>
      <c r="O199" s="5">
        <v>1</v>
      </c>
      <c r="P199" s="5">
        <f>N199*B199</f>
        <v>0</v>
      </c>
      <c r="Q199" s="59">
        <f>O199*B199</f>
        <v>0</v>
      </c>
      <c r="R199" s="8"/>
      <c r="S199" s="166">
        <f>IF($N$4=1,$B199*C199,0)</f>
        <v>0</v>
      </c>
      <c r="T199" s="166">
        <f>IF($N$4=2,$B199*D199,0)</f>
        <v>0</v>
      </c>
      <c r="U199" s="166">
        <f>IF($N$4=3,$B199*E199,0)</f>
        <v>0</v>
      </c>
      <c r="V199" s="166">
        <f>IF($N$4=4,$B199*F199,0)</f>
        <v>0</v>
      </c>
      <c r="W199" s="166">
        <f>IF($N$4=5,$B199*G199,0)</f>
        <v>0</v>
      </c>
      <c r="X199" s="212"/>
      <c r="Y199" s="63"/>
      <c r="Z199" s="63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</row>
    <row r="200" spans="1:55" s="4" customFormat="1" ht="21" customHeight="1" hidden="1">
      <c r="A200" s="11"/>
      <c r="B200" s="56"/>
      <c r="C200" s="120"/>
      <c r="D200" s="120"/>
      <c r="E200" s="120"/>
      <c r="F200" s="120"/>
      <c r="G200" s="121"/>
      <c r="H200" s="85"/>
      <c r="I200" s="41"/>
      <c r="J200" s="42"/>
      <c r="K200" s="42"/>
      <c r="L200" s="43"/>
      <c r="M200" s="8"/>
      <c r="R200" s="8"/>
      <c r="S200" s="8"/>
      <c r="T200" s="8"/>
      <c r="U200" s="8"/>
      <c r="V200" s="8"/>
      <c r="W200" s="8"/>
      <c r="X200" s="211"/>
      <c r="Y200" s="61"/>
      <c r="Z200" s="61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</row>
    <row r="201" spans="2:55" s="4" customFormat="1" ht="15" customHeight="1" hidden="1">
      <c r="B201" s="57"/>
      <c r="C201" s="122"/>
      <c r="D201" s="122"/>
      <c r="E201" s="122"/>
      <c r="F201" s="122"/>
      <c r="G201" s="123"/>
      <c r="H201" s="86"/>
      <c r="I201" s="46"/>
      <c r="J201" s="8"/>
      <c r="K201" s="8"/>
      <c r="L201" s="47"/>
      <c r="M201" s="8"/>
      <c r="R201" s="8"/>
      <c r="S201" s="8"/>
      <c r="T201" s="8"/>
      <c r="U201" s="8"/>
      <c r="V201" s="8"/>
      <c r="W201" s="8"/>
      <c r="X201" s="211"/>
      <c r="Y201" s="61"/>
      <c r="Z201" s="61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</row>
    <row r="202" spans="2:55" s="4" customFormat="1" ht="15" customHeight="1" hidden="1">
      <c r="B202" s="57"/>
      <c r="C202" s="122"/>
      <c r="D202" s="122"/>
      <c r="E202" s="122"/>
      <c r="F202" s="122"/>
      <c r="G202" s="123"/>
      <c r="H202" s="86"/>
      <c r="I202" s="46"/>
      <c r="J202" s="8"/>
      <c r="K202" s="8"/>
      <c r="L202" s="47"/>
      <c r="M202" s="8"/>
      <c r="R202" s="8"/>
      <c r="S202" s="8"/>
      <c r="T202" s="8"/>
      <c r="U202" s="8"/>
      <c r="V202" s="8"/>
      <c r="W202" s="8"/>
      <c r="X202" s="211"/>
      <c r="Y202" s="61"/>
      <c r="Z202" s="61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</row>
    <row r="203" spans="2:55" s="4" customFormat="1" ht="15" customHeight="1" hidden="1">
      <c r="B203" s="57"/>
      <c r="C203" s="122"/>
      <c r="D203" s="122"/>
      <c r="E203" s="122"/>
      <c r="F203" s="122"/>
      <c r="G203" s="123"/>
      <c r="H203" s="86"/>
      <c r="I203" s="46"/>
      <c r="J203" s="8"/>
      <c r="K203" s="8"/>
      <c r="L203" s="47"/>
      <c r="M203" s="8"/>
      <c r="R203" s="8"/>
      <c r="S203" s="8"/>
      <c r="T203" s="8"/>
      <c r="U203" s="8"/>
      <c r="V203" s="8"/>
      <c r="W203" s="8"/>
      <c r="X203" s="211"/>
      <c r="Y203" s="61"/>
      <c r="Z203" s="61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</row>
    <row r="204" spans="2:55" s="4" customFormat="1" ht="18.75" customHeight="1" hidden="1" thickBot="1">
      <c r="B204" s="57"/>
      <c r="C204" s="122"/>
      <c r="D204" s="122"/>
      <c r="E204" s="122"/>
      <c r="F204" s="122"/>
      <c r="G204" s="123"/>
      <c r="H204" s="86"/>
      <c r="I204" s="46"/>
      <c r="J204" s="8"/>
      <c r="K204" s="8"/>
      <c r="L204" s="47"/>
      <c r="M204" s="8"/>
      <c r="R204" s="8"/>
      <c r="S204" s="8"/>
      <c r="T204" s="8"/>
      <c r="U204" s="8"/>
      <c r="V204" s="8"/>
      <c r="W204" s="8"/>
      <c r="X204" s="211"/>
      <c r="Y204" s="61"/>
      <c r="Z204" s="61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</row>
    <row r="205" spans="1:55" s="4" customFormat="1" ht="21" customHeight="1" hidden="1" thickBot="1">
      <c r="A205" s="146"/>
      <c r="B205" s="54"/>
      <c r="C205" s="94"/>
      <c r="D205" s="94"/>
      <c r="E205" s="94"/>
      <c r="F205" s="94"/>
      <c r="G205" s="94"/>
      <c r="H205" s="77">
        <f>B205*C205</f>
        <v>0</v>
      </c>
      <c r="I205" s="46"/>
      <c r="J205" s="8"/>
      <c r="K205" s="8"/>
      <c r="L205" s="47"/>
      <c r="M205" s="8"/>
      <c r="N205" s="44">
        <v>0.053</v>
      </c>
      <c r="O205" s="5">
        <v>4</v>
      </c>
      <c r="P205" s="5">
        <f>N205*B205</f>
        <v>0</v>
      </c>
      <c r="Q205" s="59">
        <f>O205*B205</f>
        <v>0</v>
      </c>
      <c r="R205" s="8"/>
      <c r="S205" s="166">
        <f>IF($N$4=1,$B205*C205,0)</f>
        <v>0</v>
      </c>
      <c r="T205" s="166">
        <f>IF($N$4=2,$B205*D205,0)</f>
        <v>0</v>
      </c>
      <c r="U205" s="166">
        <f>IF($N$4=3,$B205*E205,0)</f>
        <v>0</v>
      </c>
      <c r="V205" s="166">
        <f>IF($N$4=4,$B205*F205,0)</f>
        <v>0</v>
      </c>
      <c r="W205" s="166">
        <f>IF($N$4=5,$B205*G205,0)</f>
        <v>0</v>
      </c>
      <c r="X205" s="212"/>
      <c r="Y205" s="63"/>
      <c r="Z205" s="63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</row>
    <row r="206" spans="1:55" s="4" customFormat="1" ht="24" customHeight="1" hidden="1" thickBot="1">
      <c r="A206" s="146"/>
      <c r="B206" s="54"/>
      <c r="C206" s="94"/>
      <c r="D206" s="94"/>
      <c r="E206" s="94"/>
      <c r="F206" s="94"/>
      <c r="G206" s="94"/>
      <c r="H206" s="77">
        <f>B206*C206</f>
        <v>0</v>
      </c>
      <c r="I206" s="50"/>
      <c r="J206" s="51"/>
      <c r="K206" s="51"/>
      <c r="L206" s="52"/>
      <c r="M206" s="8"/>
      <c r="N206" s="44">
        <v>0.053</v>
      </c>
      <c r="O206" s="5">
        <v>4</v>
      </c>
      <c r="P206" s="5">
        <f>N206*B206</f>
        <v>0</v>
      </c>
      <c r="Q206" s="59">
        <f>O206*B206</f>
        <v>0</v>
      </c>
      <c r="R206" s="8"/>
      <c r="S206" s="166">
        <f>IF($N$4=1,$B206*C206,0)</f>
        <v>0</v>
      </c>
      <c r="T206" s="166">
        <f>IF($N$4=2,$B206*D206,0)</f>
        <v>0</v>
      </c>
      <c r="U206" s="166">
        <f>IF($N$4=3,$B206*E206,0)</f>
        <v>0</v>
      </c>
      <c r="V206" s="166">
        <f>IF($N$4=4,$B206*F206,0)</f>
        <v>0</v>
      </c>
      <c r="W206" s="166">
        <f>IF($N$4=5,$B206*G206,0)</f>
        <v>0</v>
      </c>
      <c r="X206" s="212"/>
      <c r="Y206" s="63"/>
      <c r="Z206" s="63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</row>
    <row r="207" spans="1:24" ht="15.75">
      <c r="A207" s="4"/>
      <c r="X207" s="214"/>
    </row>
    <row r="208" spans="1:24" ht="15.75">
      <c r="A208" s="261" t="s">
        <v>12</v>
      </c>
      <c r="X208" s="214"/>
    </row>
    <row r="209" spans="1:24" ht="18">
      <c r="A209" s="161" t="s">
        <v>58</v>
      </c>
      <c r="X209" s="214"/>
    </row>
    <row r="210" spans="1:24" ht="18">
      <c r="A210" s="161" t="s">
        <v>35</v>
      </c>
      <c r="X210" s="214"/>
    </row>
    <row r="211" spans="1:24" ht="18">
      <c r="A211" s="161" t="s">
        <v>59</v>
      </c>
      <c r="X211" s="214"/>
    </row>
    <row r="212" spans="1:24" ht="18">
      <c r="A212" s="162" t="s">
        <v>77</v>
      </c>
      <c r="X212" s="214"/>
    </row>
  </sheetData>
  <sheetProtection password="C651" sheet="1" formatColumns="0" formatRows="0"/>
  <mergeCells count="1">
    <mergeCell ref="I5:M5"/>
  </mergeCells>
  <conditionalFormatting sqref="G133 G44 G169 G181">
    <cfRule type="cellIs" priority="1" dxfId="9" operator="lessThan" stopIfTrue="1">
      <formula>$G$143</formula>
    </cfRule>
  </conditionalFormatting>
  <conditionalFormatting sqref="H144 H146:H206 H137:H138 H140 H142 H7:H133">
    <cfRule type="cellIs" priority="2" dxfId="9" operator="lessThan" stopIfTrue="1">
      <formula>$H$143</formula>
    </cfRule>
  </conditionalFormatting>
  <conditionalFormatting sqref="B145:C145 C181 B169:C169 B141:C141 B143:C143">
    <cfRule type="cellIs" priority="3" dxfId="9" operator="lessThan" stopIfTrue="1">
      <formula>$C$143</formula>
    </cfRule>
  </conditionalFormatting>
  <conditionalFormatting sqref="D145:F145 D181:F181 C44:F44 C133:F133 D169:F169 D141:F141 D143:F143">
    <cfRule type="cellIs" priority="4" dxfId="9" operator="lessThan" stopIfTrue="1">
      <formula>#REF!</formula>
    </cfRule>
  </conditionalFormatting>
  <conditionalFormatting sqref="C7 C18:C19 C21 C34:C35 C37 C57:C58 C61 C91 C99 C107 C115 C117 C124 C132 C137:C138 C140 C144 C150:C151 C156:C157 C162:C163 C168 C174:C175 C180 C186:C187 C192:C193 C198:C199 C205:C206 C5 C77 C142 C69">
    <cfRule type="expression" priority="5" dxfId="9" stopIfTrue="1">
      <formula>$N$4=1</formula>
    </cfRule>
  </conditionalFormatting>
  <conditionalFormatting sqref="E7 E18:E19 E21 E34:E35 E37 E57:E58 E61 E91 E99 E107 E115 E117 E124 E132 E137:E138 E140 E144 E150:E151 E156:E157 E162:E163 E168 E174:E175 E180 E186:E187 E192:E193 E198:E199 E205:E206 E5 E77 E142 E69">
    <cfRule type="expression" priority="6" dxfId="9" stopIfTrue="1">
      <formula>$N$4=3</formula>
    </cfRule>
  </conditionalFormatting>
  <conditionalFormatting sqref="D7 D18:D19 D21 D34:D35 D37 D57:D58 D61 D91 D99 D107 D115 D117 D124 D132 D137:D138 D140 D144 D150:D151 D156:D157 D162:D163 D168 D174:D175 D180 D186:D187 D192:D193 D198:D199 D205:D206 D5 D77 D142 D69">
    <cfRule type="expression" priority="7" dxfId="9" stopIfTrue="1">
      <formula>$N$4=2</formula>
    </cfRule>
  </conditionalFormatting>
  <conditionalFormatting sqref="F7 F18:F19 F21 F34:F35 F37 F57:F58 F61 F91 F99 F107 F115 F117 F124 F132 F137:F138 F140 F144 F150:F151 F156:F157 F162:F163 F168 F174:F175 F180 F186:F187 F192:F193 F198:F199 F205:F206 F5 F77 F142 F69">
    <cfRule type="expression" priority="8" dxfId="9" stopIfTrue="1">
      <formula>$N$4=4</formula>
    </cfRule>
  </conditionalFormatting>
  <conditionalFormatting sqref="G7 G18:G19 G21 G34:G35 G37 G57:G58 G61 G91 G99 G107 G115 G117 G124 G132 G137:G138 G140 G144 G150:G151 G156:G157 G162:G163 G168 G174:G175 G180 G186:G187 G192:G193 G198:G199 G205:G206 G5 G77 G142 G69">
    <cfRule type="expression" priority="9" dxfId="9" stopIfTrue="1">
      <formula>$N$4=5</formula>
    </cfRule>
  </conditionalFormatting>
  <hyperlinks>
    <hyperlink ref="D2" location="'расчет доставки'!A1" display="Расчитать доставку"/>
    <hyperlink ref="L4" r:id="rId1" display="915504@mail.ru"/>
    <hyperlink ref="A212" r:id="rId2" display="915504@mail.ru"/>
    <hyperlink ref="D2:F2" location="'расчет доставки'!A1" display="Расчитать доставку"/>
    <hyperlink ref="A2" r:id="rId3" display="г. Ярославль  www.yarsbyt.ru"/>
    <hyperlink ref="D3" location="'расчет доставки'!A1" display="Расчитать доставку"/>
    <hyperlink ref="D3:F3" location="'расчет доставки'!A1" display="Расчитать доставку"/>
    <hyperlink ref="D3:G3" location="Заявка!A1" display="Сделать заявку -----&gt;"/>
    <hyperlink ref="A4" r:id="rId4" display="Схема проезда "/>
  </hyperlinks>
  <printOptions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55" r:id="rId6"/>
  <rowBreaks count="1" manualBreakCount="1">
    <brk id="130" max="11" man="1"/>
  </rowBreaks>
  <colBreaks count="1" manualBreakCount="1">
    <brk id="13" max="19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Raskladushki-plus</dc:title>
  <dc:subject>Прайс лист на раскладушки</dc:subject>
  <dc:creator>Сергей</dc:creator>
  <cp:keywords>Кровати раскладные, раскладушки оптом от производителя</cp:keywords>
  <dc:description>Прайс лист на раскладушки</dc:description>
  <cp:lastModifiedBy>Екатерина</cp:lastModifiedBy>
  <cp:lastPrinted>2013-03-11T06:44:34Z</cp:lastPrinted>
  <dcterms:created xsi:type="dcterms:W3CDTF">2010-01-26T08:05:21Z</dcterms:created>
  <dcterms:modified xsi:type="dcterms:W3CDTF">2013-05-12T06:50:42Z</dcterms:modified>
  <cp:category>www.yarsbyt.ru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Прайс лист на раскладушки</vt:lpwstr>
  </property>
</Properties>
</file>