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816" activeTab="0"/>
  </bookViews>
  <sheets>
    <sheet name="Роликовые кроссовки и кеды" sheetId="1" r:id="rId1"/>
    <sheet name="Таблица соответствия размеров" sheetId="2" r:id="rId2"/>
  </sheets>
  <definedNames>
    <definedName name="всего_по_размерам">'Роликовые кроссовки и кеды'!$P$8</definedName>
    <definedName name="Группировка">'Роликовые кроссовки и кеды'!#REF!</definedName>
    <definedName name="Дата">'Роликовые кроссовки и кеды'!$B$6</definedName>
    <definedName name="_xlnm.Print_Titles" localSheetId="0">'Роликовые кроссовки и кеды'!$10:$11</definedName>
    <definedName name="Заголовок">'Роликовые кроссовки и кеды'!$A$1</definedName>
    <definedName name="Склад">'Роликовые кроссовки и кеды'!$H$6</definedName>
    <definedName name="Строка">'Роликовые кроссовки и кеды'!#REF!</definedName>
    <definedName name="ТипЗаказа">'Роликовые кроссовки и кеды'!$D$4</definedName>
    <definedName name="Шапка">'Роликовые кроссовки и кеды'!$A$1:$X$11</definedName>
  </definedNames>
  <calcPr fullCalcOnLoad="1"/>
</workbook>
</file>

<file path=xl/sharedStrings.xml><?xml version="1.0" encoding="utf-8"?>
<sst xmlns="http://schemas.openxmlformats.org/spreadsheetml/2006/main" count="96" uniqueCount="67">
  <si>
    <t xml:space="preserve">Наименование дилера: </t>
  </si>
  <si>
    <t>Дата:</t>
  </si>
  <si>
    <t>Модель</t>
  </si>
  <si>
    <t>Размеры, США</t>
  </si>
  <si>
    <t xml:space="preserve">Всего по размерам: </t>
  </si>
  <si>
    <t xml:space="preserve">Всего % по размерам: </t>
  </si>
  <si>
    <t>Стоимость, $</t>
  </si>
  <si>
    <t xml:space="preserve"> - сумма добавки запредварительность заказа</t>
  </si>
  <si>
    <t xml:space="preserve"> - сумма добавки за объем заказа</t>
  </si>
  <si>
    <t>На складе</t>
  </si>
  <si>
    <t xml:space="preserve"> </t>
  </si>
  <si>
    <t>Город нахождения дилера:</t>
  </si>
  <si>
    <t xml:space="preserve">Тип заказа </t>
  </si>
  <si>
    <t xml:space="preserve">Базовая цена </t>
  </si>
  <si>
    <t>Всего заказ, пар</t>
  </si>
  <si>
    <t>Внимание дилерам!  Заполнять следует только желтые ячейки!</t>
  </si>
  <si>
    <t>Цена, $</t>
  </si>
  <si>
    <t>Заказ не готов к отправке !!!   Заполните общие параметры заказа - Наименование, Город, Тип заказа</t>
  </si>
  <si>
    <t>Заказ к отправке готов</t>
  </si>
  <si>
    <t>Всего к оплате:</t>
  </si>
  <si>
    <t>Avenger / Эвенджер</t>
  </si>
  <si>
    <t>ВНИМАНИЕ!!! МОДЕЛИ, ВЫДЕЛЕННЫЕ ЦВЕТОМ УЧАВСТВУЮТ В АКЦИИ!!!</t>
  </si>
  <si>
    <t>12C</t>
  </si>
  <si>
    <t>13C</t>
  </si>
  <si>
    <t>Приложение к прайс-листу №1.</t>
  </si>
  <si>
    <t>Таблица соответствия размеров</t>
  </si>
  <si>
    <t>Длина стопы, см</t>
  </si>
  <si>
    <t>Размер, Россия</t>
  </si>
  <si>
    <t>Размер, США</t>
  </si>
  <si>
    <t>Цена старая, $</t>
  </si>
  <si>
    <r>
      <rPr>
        <b/>
        <sz val="16"/>
        <color indexed="10"/>
        <rFont val="Arial"/>
        <family val="2"/>
      </rPr>
      <t>Распродажа</t>
    </r>
    <r>
      <rPr>
        <b/>
        <sz val="16"/>
        <rFont val="Arial"/>
        <family val="2"/>
      </rPr>
      <t xml:space="preserve"> - Роликовые кроссовки и кеды HEELYS (ХИЛИС), США - дилерский заказ</t>
    </r>
  </si>
  <si>
    <t>Распродажа</t>
  </si>
  <si>
    <t>Скидка, %</t>
  </si>
  <si>
    <r>
      <t xml:space="preserve">Артикул
</t>
    </r>
    <r>
      <rPr>
        <b/>
        <sz val="6"/>
        <rFont val="Arial"/>
        <family val="2"/>
      </rPr>
      <t>(для просмотра изображения щелкните по артикулу)</t>
    </r>
  </si>
  <si>
    <r>
      <t xml:space="preserve">Вид
</t>
    </r>
    <r>
      <rPr>
        <b/>
        <sz val="7"/>
        <rFont val="Arial"/>
        <family val="2"/>
      </rPr>
      <t>(для просмотра изображения щелкните по картинке)</t>
    </r>
  </si>
  <si>
    <t>5 июля 2013 г.</t>
  </si>
  <si>
    <t>Кроссовки и кеды</t>
  </si>
  <si>
    <t>Blade / Блэйд</t>
  </si>
  <si>
    <t>Brooklyn II Lo / Бруклин Ту Лоу</t>
  </si>
  <si>
    <t>Brooklyn Lo / Бруклин Лоу</t>
  </si>
  <si>
    <t>Caution / Каушн</t>
  </si>
  <si>
    <t>Chazz / Чаз</t>
  </si>
  <si>
    <t>Chazz Suede / Чаз Сьюд</t>
  </si>
  <si>
    <t>Clash / Клэш</t>
  </si>
  <si>
    <t>Clutch / Клатч</t>
  </si>
  <si>
    <t>Double Threat / Дабл Трет</t>
  </si>
  <si>
    <t>Fierce / Фирс</t>
  </si>
  <si>
    <t>Hurricane / Харрикейн</t>
  </si>
  <si>
    <t>Karma / Карма</t>
  </si>
  <si>
    <t>Maven Hi / Мейвн Хай</t>
  </si>
  <si>
    <t>No Bones Hi / Ноу Боунз Хай</t>
  </si>
  <si>
    <t>No Bones Lo / Но Боунз Лоу</t>
  </si>
  <si>
    <t>No Bones Lo Superhero / Но Боунз Лоу Суперхироу</t>
  </si>
  <si>
    <t>Orbitz / Орбитс</t>
  </si>
  <si>
    <t>Paint / Пейнт</t>
  </si>
  <si>
    <t>Sly / Слай</t>
  </si>
  <si>
    <t>Smash / Смэш</t>
  </si>
  <si>
    <t>Split / Сплит</t>
  </si>
  <si>
    <t>Stealth / Стелс</t>
  </si>
  <si>
    <t>Straight Up / Страйт Ап</t>
  </si>
  <si>
    <t>Wave / Вэйв</t>
  </si>
  <si>
    <t>Wave  / Вэйв</t>
  </si>
  <si>
    <t>Сниженные цены</t>
  </si>
  <si>
    <t>Glitzy / Глитц</t>
  </si>
  <si>
    <t>Shimmer / Шиммер</t>
  </si>
  <si>
    <t>Street Lo / Стрит Лоу</t>
  </si>
  <si>
    <t>Tint / Тинт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</si>
</sst>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[$$-C09]* #,##0.00_-;\-[$$-C09]* #,##0.00_-;_-[$$-C09]* &quot;-&quot;??_-;_-@_-"/>
    <numFmt numFmtId="165" formatCode="_-* #,##0.00[$р.-419]_-;\-* #,##0.00[$р.-419]_-;_-* &quot;-&quot;??[$р.-419]_-;_-@_-"/>
    <numFmt numFmtId="166" formatCode="[$-F800]dddd\,\ mmmm\ dd\,\ yyyy"/>
    <numFmt numFmtId="167" formatCode="[$-FC19]d\ mmmm\ yyyy\ &quot;г.&quot;"/>
    <numFmt numFmtId="168" formatCode="0.0"/>
    <numFmt numFmtId="169" formatCode="0%;\-0%;\-"/>
    <numFmt numFmtId="170" formatCode="0.00%;\-0.00%;\-"/>
  </numFmts>
  <fonts count="61">
    <font>
      <sz val="8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b/>
      <i/>
      <sz val="16"/>
      <color indexed="9"/>
      <name val="Comic Sans MS"/>
      <family val="4"/>
    </font>
    <font>
      <u val="single"/>
      <sz val="7.5"/>
      <color indexed="12"/>
      <name val="Arial"/>
      <family val="2"/>
    </font>
    <font>
      <sz val="11"/>
      <name val="Calibri"/>
      <family val="2"/>
    </font>
    <font>
      <b/>
      <strike/>
      <sz val="10"/>
      <name val="Arial"/>
      <family val="2"/>
    </font>
    <font>
      <b/>
      <sz val="16"/>
      <color indexed="10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b/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theme="1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thin"/>
      <bottom style="double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medium"/>
      <bottom/>
    </border>
    <border>
      <left/>
      <right style="medium"/>
      <top style="double"/>
      <bottom/>
    </border>
    <border>
      <left/>
      <right style="medium"/>
      <top/>
      <bottom style="double"/>
    </border>
    <border>
      <left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medium"/>
      <top style="double"/>
      <bottom/>
    </border>
    <border>
      <left style="thin"/>
      <right style="thin"/>
      <top style="thin"/>
      <bottom style="thin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/>
      <top/>
      <bottom style="double"/>
    </border>
    <border>
      <left/>
      <right style="thin"/>
      <top/>
      <bottom style="double"/>
    </border>
    <border>
      <left style="thin"/>
      <right style="medium"/>
      <top style="double"/>
      <bottom/>
    </border>
    <border>
      <left style="thin"/>
      <right style="medium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>
        <color indexed="63"/>
      </top>
      <bottom style="double"/>
    </border>
    <border>
      <left style="medium"/>
      <right/>
      <top/>
      <bottom/>
    </border>
    <border>
      <left/>
      <right style="medium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5"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4" fontId="0" fillId="0" borderId="0" xfId="0" applyNumberFormat="1" applyAlignment="1">
      <alignment horizontal="left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left"/>
      <protection/>
    </xf>
    <xf numFmtId="0" fontId="0" fillId="0" borderId="14" xfId="0" applyBorder="1" applyAlignment="1">
      <alignment/>
    </xf>
    <xf numFmtId="1" fontId="6" fillId="0" borderId="15" xfId="0" applyNumberFormat="1" applyFont="1" applyFill="1" applyBorder="1" applyAlignment="1">
      <alignment horizontal="right" vertical="center"/>
    </xf>
    <xf numFmtId="1" fontId="6" fillId="0" borderId="16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14" xfId="0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0" fillId="0" borderId="14" xfId="0" applyBorder="1" applyAlignment="1">
      <alignment horizontal="center"/>
    </xf>
    <xf numFmtId="3" fontId="2" fillId="0" borderId="19" xfId="0" applyNumberFormat="1" applyFont="1" applyBorder="1" applyAlignment="1" applyProtection="1">
      <alignment horizontal="center"/>
      <protection/>
    </xf>
    <xf numFmtId="9" fontId="6" fillId="0" borderId="14" xfId="0" applyNumberFormat="1" applyFont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left"/>
      <protection/>
    </xf>
    <xf numFmtId="0" fontId="12" fillId="0" borderId="0" xfId="0" applyFont="1" applyAlignment="1">
      <alignment horizontal="left"/>
    </xf>
    <xf numFmtId="0" fontId="5" fillId="0" borderId="13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 applyProtection="1">
      <alignment horizontal="left"/>
      <protection/>
    </xf>
    <xf numFmtId="4" fontId="5" fillId="0" borderId="15" xfId="0" applyNumberFormat="1" applyFont="1" applyFill="1" applyBorder="1" applyAlignment="1" applyProtection="1">
      <alignment horizontal="right"/>
      <protection/>
    </xf>
    <xf numFmtId="4" fontId="2" fillId="0" borderId="15" xfId="0" applyNumberFormat="1" applyFont="1" applyFill="1" applyBorder="1" applyAlignment="1" applyProtection="1">
      <alignment horizontal="right"/>
      <protection/>
    </xf>
    <xf numFmtId="0" fontId="0" fillId="0" borderId="21" xfId="0" applyFill="1" applyBorder="1" applyAlignment="1" applyProtection="1">
      <alignment horizontal="left"/>
      <protection/>
    </xf>
    <xf numFmtId="1" fontId="3" fillId="0" borderId="12" xfId="0" applyNumberFormat="1" applyFont="1" applyFill="1" applyBorder="1" applyAlignment="1">
      <alignment horizontal="right" vertical="center" wrapText="1"/>
    </xf>
    <xf numFmtId="1" fontId="8" fillId="0" borderId="22" xfId="0" applyNumberFormat="1" applyFont="1" applyFill="1" applyBorder="1" applyAlignment="1">
      <alignment horizontal="right" vertical="center"/>
    </xf>
    <xf numFmtId="1" fontId="2" fillId="0" borderId="15" xfId="0" applyNumberFormat="1" applyFont="1" applyFill="1" applyBorder="1" applyAlignment="1">
      <alignment horizontal="right"/>
    </xf>
    <xf numFmtId="0" fontId="5" fillId="0" borderId="23" xfId="0" applyNumberFormat="1" applyFont="1" applyFill="1" applyBorder="1" applyAlignment="1">
      <alignment horizontal="center" vertical="top"/>
    </xf>
    <xf numFmtId="0" fontId="5" fillId="0" borderId="24" xfId="0" applyNumberFormat="1" applyFont="1" applyFill="1" applyBorder="1" applyAlignment="1">
      <alignment horizontal="center" vertical="top"/>
    </xf>
    <xf numFmtId="1" fontId="5" fillId="0" borderId="24" xfId="0" applyNumberFormat="1" applyFont="1" applyFill="1" applyBorder="1" applyAlignment="1">
      <alignment horizontal="center" vertical="top"/>
    </xf>
    <xf numFmtId="1" fontId="5" fillId="0" borderId="25" xfId="0" applyNumberFormat="1" applyFont="1" applyFill="1" applyBorder="1" applyAlignment="1">
      <alignment horizontal="center" vertical="top"/>
    </xf>
    <xf numFmtId="1" fontId="5" fillId="0" borderId="22" xfId="0" applyNumberFormat="1" applyFont="1" applyFill="1" applyBorder="1" applyAlignment="1">
      <alignment horizontal="center" vertical="top"/>
    </xf>
    <xf numFmtId="1" fontId="5" fillId="0" borderId="26" xfId="0" applyNumberFormat="1" applyFont="1" applyFill="1" applyBorder="1" applyAlignment="1">
      <alignment horizontal="right" vertical="center"/>
    </xf>
    <xf numFmtId="1" fontId="5" fillId="0" borderId="26" xfId="0" applyNumberFormat="1" applyFont="1" applyFill="1" applyBorder="1" applyAlignment="1">
      <alignment horizontal="right"/>
    </xf>
    <xf numFmtId="4" fontId="0" fillId="0" borderId="27" xfId="0" applyNumberFormat="1" applyFont="1" applyFill="1" applyBorder="1" applyAlignment="1" applyProtection="1">
      <alignment horizontal="right"/>
      <protection/>
    </xf>
    <xf numFmtId="4" fontId="0" fillId="0" borderId="27" xfId="0" applyNumberFormat="1" applyFill="1" applyBorder="1" applyAlignment="1" applyProtection="1">
      <alignment horizontal="right"/>
      <protection/>
    </xf>
    <xf numFmtId="0" fontId="1" fillId="0" borderId="0" xfId="57">
      <alignment/>
      <protection/>
    </xf>
    <xf numFmtId="168" fontId="6" fillId="0" borderId="28" xfId="56" applyNumberFormat="1" applyFont="1" applyFill="1" applyBorder="1" applyAlignment="1">
      <alignment horizontal="center" vertical="center"/>
      <protection/>
    </xf>
    <xf numFmtId="0" fontId="6" fillId="0" borderId="28" xfId="56" applyFont="1" applyFill="1" applyBorder="1" applyAlignment="1">
      <alignment horizontal="center" vertical="center"/>
      <protection/>
    </xf>
    <xf numFmtId="0" fontId="5" fillId="0" borderId="28" xfId="56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left"/>
    </xf>
    <xf numFmtId="0" fontId="15" fillId="0" borderId="0" xfId="57" applyFont="1" applyFill="1" applyBorder="1">
      <alignment/>
      <protection/>
    </xf>
    <xf numFmtId="0" fontId="0" fillId="0" borderId="0" xfId="56" applyFont="1" applyFill="1" applyBorder="1" applyAlignment="1">
      <alignment horizontal="right"/>
      <protection/>
    </xf>
    <xf numFmtId="0" fontId="10" fillId="33" borderId="29" xfId="0" applyNumberFormat="1" applyFont="1" applyFill="1" applyBorder="1" applyAlignment="1" applyProtection="1">
      <alignment horizontal="center"/>
      <protection locked="0"/>
    </xf>
    <xf numFmtId="0" fontId="10" fillId="33" borderId="30" xfId="0" applyNumberFormat="1" applyFont="1" applyFill="1" applyBorder="1" applyAlignment="1" applyProtection="1">
      <alignment horizontal="center"/>
      <protection locked="0"/>
    </xf>
    <xf numFmtId="0" fontId="10" fillId="33" borderId="31" xfId="0" applyNumberFormat="1" applyFont="1" applyFill="1" applyBorder="1" applyAlignment="1" applyProtection="1">
      <alignment horizontal="center"/>
      <protection locked="0"/>
    </xf>
    <xf numFmtId="0" fontId="0" fillId="0" borderId="19" xfId="0" applyBorder="1" applyAlignment="1">
      <alignment horizontal="left"/>
    </xf>
    <xf numFmtId="0" fontId="0" fillId="0" borderId="14" xfId="0" applyBorder="1" applyAlignment="1">
      <alignment horizontal="left"/>
    </xf>
    <xf numFmtId="1" fontId="5" fillId="0" borderId="27" xfId="0" applyNumberFormat="1" applyFont="1" applyFill="1" applyBorder="1" applyAlignment="1">
      <alignment horizontal="right"/>
    </xf>
    <xf numFmtId="4" fontId="16" fillId="0" borderId="15" xfId="0" applyNumberFormat="1" applyFont="1" applyFill="1" applyBorder="1" applyAlignment="1" applyProtection="1">
      <alignment horizontal="right"/>
      <protection/>
    </xf>
    <xf numFmtId="0" fontId="9" fillId="0" borderId="0" xfId="0" applyFont="1" applyAlignment="1">
      <alignment horizontal="left" vertical="top"/>
    </xf>
    <xf numFmtId="169" fontId="5" fillId="0" borderId="15" xfId="0" applyNumberFormat="1" applyFont="1" applyFill="1" applyBorder="1" applyAlignment="1" applyProtection="1">
      <alignment horizontal="right"/>
      <protection/>
    </xf>
    <xf numFmtId="0" fontId="5" fillId="0" borderId="32" xfId="0" applyNumberFormat="1" applyFont="1" applyFill="1" applyBorder="1" applyAlignment="1">
      <alignment horizontal="left" vertical="top" wrapText="1"/>
    </xf>
    <xf numFmtId="0" fontId="5" fillId="0" borderId="33" xfId="0" applyNumberFormat="1" applyFont="1" applyFill="1" applyBorder="1" applyAlignment="1">
      <alignment horizontal="left" vertical="top" wrapText="1"/>
    </xf>
    <xf numFmtId="0" fontId="5" fillId="0" borderId="34" xfId="0" applyNumberFormat="1" applyFont="1" applyFill="1" applyBorder="1" applyAlignment="1">
      <alignment horizontal="left" vertical="top" wrapText="1"/>
    </xf>
    <xf numFmtId="0" fontId="5" fillId="0" borderId="35" xfId="0" applyNumberFormat="1" applyFont="1" applyFill="1" applyBorder="1" applyAlignment="1">
      <alignment horizontal="left" vertical="top" wrapText="1"/>
    </xf>
    <xf numFmtId="0" fontId="59" fillId="0" borderId="36" xfId="42" applyFont="1" applyBorder="1" applyAlignment="1" applyProtection="1">
      <alignment horizontal="center" vertical="center"/>
      <protection/>
    </xf>
    <xf numFmtId="0" fontId="5" fillId="0" borderId="37" xfId="0" applyFont="1" applyBorder="1" applyAlignment="1">
      <alignment horizontal="center" vertical="center"/>
    </xf>
    <xf numFmtId="0" fontId="3" fillId="0" borderId="38" xfId="0" applyNumberFormat="1" applyFont="1" applyBorder="1" applyAlignment="1">
      <alignment horizontal="left" vertical="center"/>
    </xf>
    <xf numFmtId="0" fontId="3" fillId="0" borderId="39" xfId="0" applyNumberFormat="1" applyFont="1" applyBorder="1" applyAlignment="1">
      <alignment horizontal="left" vertical="center"/>
    </xf>
    <xf numFmtId="0" fontId="3" fillId="0" borderId="40" xfId="0" applyNumberFormat="1" applyFont="1" applyBorder="1" applyAlignment="1">
      <alignment horizontal="left" vertical="center"/>
    </xf>
    <xf numFmtId="0" fontId="5" fillId="0" borderId="38" xfId="0" applyFont="1" applyBorder="1" applyAlignment="1" applyProtection="1">
      <alignment horizontal="center"/>
      <protection/>
    </xf>
    <xf numFmtId="0" fontId="5" fillId="0" borderId="39" xfId="0" applyFont="1" applyBorder="1" applyAlignment="1" applyProtection="1">
      <alignment horizontal="center"/>
      <protection/>
    </xf>
    <xf numFmtId="0" fontId="5" fillId="0" borderId="4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wrapText="1"/>
    </xf>
    <xf numFmtId="4" fontId="2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wrapText="1"/>
    </xf>
    <xf numFmtId="0" fontId="11" fillId="34" borderId="0" xfId="0" applyFont="1" applyFill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2" fillId="33" borderId="41" xfId="0" applyFont="1" applyFill="1" applyBorder="1" applyAlignment="1" applyProtection="1">
      <alignment horizontal="center"/>
      <protection locked="0"/>
    </xf>
    <xf numFmtId="0" fontId="2" fillId="33" borderId="42" xfId="0" applyFont="1" applyFill="1" applyBorder="1" applyAlignment="1" applyProtection="1">
      <alignment horizontal="center"/>
      <protection locked="0"/>
    </xf>
    <xf numFmtId="0" fontId="2" fillId="33" borderId="43" xfId="0" applyFont="1" applyFill="1" applyBorder="1" applyAlignment="1" applyProtection="1">
      <alignment horizontal="center"/>
      <protection locked="0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166" fontId="5" fillId="0" borderId="38" xfId="0" applyNumberFormat="1" applyFont="1" applyBorder="1" applyAlignment="1">
      <alignment horizontal="left"/>
    </xf>
    <xf numFmtId="166" fontId="5" fillId="0" borderId="39" xfId="0" applyNumberFormat="1" applyFont="1" applyBorder="1" applyAlignment="1">
      <alignment horizontal="left"/>
    </xf>
    <xf numFmtId="166" fontId="5" fillId="0" borderId="40" xfId="0" applyNumberFormat="1" applyFont="1" applyBorder="1" applyAlignment="1">
      <alignment horizontal="left"/>
    </xf>
    <xf numFmtId="0" fontId="13" fillId="0" borderId="39" xfId="0" applyFont="1" applyBorder="1" applyAlignment="1" applyProtection="1">
      <alignment horizontal="left"/>
      <protection/>
    </xf>
    <xf numFmtId="4" fontId="5" fillId="0" borderId="12" xfId="0" applyNumberFormat="1" applyFont="1" applyFill="1" applyBorder="1" applyAlignment="1" applyProtection="1">
      <alignment horizontal="center" vertical="center"/>
      <protection/>
    </xf>
    <xf numFmtId="4" fontId="5" fillId="0" borderId="44" xfId="0" applyNumberFormat="1" applyFont="1" applyFill="1" applyBorder="1" applyAlignment="1" applyProtection="1">
      <alignment horizontal="center" vertical="center"/>
      <protection/>
    </xf>
    <xf numFmtId="165" fontId="8" fillId="0" borderId="22" xfId="0" applyNumberFormat="1" applyFont="1" applyBorder="1" applyAlignment="1">
      <alignment horizontal="center" vertical="center"/>
    </xf>
    <xf numFmtId="165" fontId="8" fillId="0" borderId="45" xfId="0" applyNumberFormat="1" applyFont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44" xfId="0" applyNumberFormat="1" applyFont="1" applyFill="1" applyBorder="1" applyAlignment="1">
      <alignment horizontal="center" vertical="center"/>
    </xf>
    <xf numFmtId="4" fontId="5" fillId="0" borderId="46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44" xfId="0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Border="1" applyAlignment="1" applyProtection="1">
      <alignment horizontal="right"/>
      <protection/>
    </xf>
    <xf numFmtId="0" fontId="0" fillId="0" borderId="22" xfId="0" applyBorder="1" applyAlignment="1">
      <alignment horizontal="left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47" xfId="0" applyNumberFormat="1" applyFont="1" applyFill="1" applyBorder="1" applyAlignment="1">
      <alignment horizontal="center" vertical="center"/>
    </xf>
    <xf numFmtId="0" fontId="4" fillId="0" borderId="48" xfId="0" applyNumberFormat="1" applyFont="1" applyFill="1" applyBorder="1" applyAlignment="1">
      <alignment horizontal="center" vertical="center"/>
    </xf>
    <xf numFmtId="0" fontId="5" fillId="0" borderId="38" xfId="0" applyNumberFormat="1" applyFont="1" applyFill="1" applyBorder="1" applyAlignment="1">
      <alignment horizontal="center" vertical="center"/>
    </xf>
    <xf numFmtId="0" fontId="5" fillId="0" borderId="39" xfId="0" applyNumberFormat="1" applyFont="1" applyFill="1" applyBorder="1" applyAlignment="1">
      <alignment horizontal="center" vertical="center"/>
    </xf>
    <xf numFmtId="0" fontId="5" fillId="0" borderId="40" xfId="0" applyNumberFormat="1" applyFont="1" applyFill="1" applyBorder="1" applyAlignment="1">
      <alignment horizontal="center" vertical="center"/>
    </xf>
    <xf numFmtId="9" fontId="5" fillId="0" borderId="11" xfId="0" applyNumberFormat="1" applyFont="1" applyBorder="1" applyAlignment="1" applyProtection="1">
      <alignment horizontal="right"/>
      <protection/>
    </xf>
    <xf numFmtId="0" fontId="0" fillId="0" borderId="45" xfId="0" applyBorder="1" applyAlignment="1">
      <alignment horizontal="left"/>
    </xf>
    <xf numFmtId="0" fontId="5" fillId="0" borderId="0" xfId="56" applyFont="1" applyFill="1" applyBorder="1" applyAlignment="1">
      <alignment horizontal="center" vertical="top"/>
      <protection/>
    </xf>
    <xf numFmtId="0" fontId="60" fillId="35" borderId="28" xfId="56" applyFont="1" applyFill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Денежный 2" xfId="46"/>
    <cellStyle name="Денежный 2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3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Хороший" xfId="70"/>
  </cellStyles>
  <dxfs count="2">
    <dxf>
      <fill>
        <patternFill>
          <bgColor rgb="FFFF0000"/>
        </patternFill>
      </fill>
    </dxf>
    <dxf>
      <fill>
        <patternFill>
          <bgColor rgb="FF25FB3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00000"/>
      <rgbColor rgb="00993366"/>
      <rgbColor rgb="00EAE5D8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heelys-russia.com/catalog/sneakers/12-2010-05-17-13-16-39/detail/485-avenger?tmpl=component" TargetMode="External" /><Relationship Id="rId3" Type="http://schemas.openxmlformats.org/officeDocument/2006/relationships/hyperlink" Target="http://heelys-russia.com/catalog/sneakers/12-2010-05-17-13-16-39/detail/485-avenger?tmpl=component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heelys-russia.com/catalog/sneakers/12-2010-05-17-13-16-39/detail/486-avenger?tmpl=component" TargetMode="External" /><Relationship Id="rId6" Type="http://schemas.openxmlformats.org/officeDocument/2006/relationships/hyperlink" Target="http://heelys-russia.com/catalog/sneakers/12-2010-05-17-13-16-39/detail/486-avenger?tmpl=component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://heelys-russia.com/catalog/sneakers/12-2010-05-17-13-16-39/detail/751-blade?tmpl=component" TargetMode="External" /><Relationship Id="rId9" Type="http://schemas.openxmlformats.org/officeDocument/2006/relationships/hyperlink" Target="http://heelys-russia.com/catalog/sneakers/12-2010-05-17-13-16-39/detail/751-blade?tmpl=component" TargetMode="External" /><Relationship Id="rId10" Type="http://schemas.openxmlformats.org/officeDocument/2006/relationships/image" Target="../media/image4.jpeg" /><Relationship Id="rId11" Type="http://schemas.openxmlformats.org/officeDocument/2006/relationships/hyperlink" Target="http://heelys-russia.com/catalog/sneakers/12-2010-05-17-13-16-39/detail/754-bladecb?tmpl=component" TargetMode="External" /><Relationship Id="rId12" Type="http://schemas.openxmlformats.org/officeDocument/2006/relationships/hyperlink" Target="http://heelys-russia.com/catalog/sneakers/12-2010-05-17-13-16-39/detail/754-bladecb?tmpl=component" TargetMode="External" /><Relationship Id="rId13" Type="http://schemas.openxmlformats.org/officeDocument/2006/relationships/image" Target="../media/image5.jpeg" /><Relationship Id="rId14" Type="http://schemas.openxmlformats.org/officeDocument/2006/relationships/hyperlink" Target="http://www.heelys-russia.com/catalog/sneakers/12-2010-05-17-13-16-39/detail/797-blade-7659?tmpl=component" TargetMode="External" /><Relationship Id="rId15" Type="http://schemas.openxmlformats.org/officeDocument/2006/relationships/hyperlink" Target="http://www.heelys-russia.com/catalog/sneakers/12-2010-05-17-13-16-39/detail/797-blade-7659?tmpl=component" TargetMode="External" /><Relationship Id="rId16" Type="http://schemas.openxmlformats.org/officeDocument/2006/relationships/image" Target="../media/image6.jpeg" /><Relationship Id="rId17" Type="http://schemas.openxmlformats.org/officeDocument/2006/relationships/hyperlink" Target="http://heelys-russia.com/catalog/dailycross/11-2010-05-17-13-16-25/detail/337-brooklyn-ii-lo-7609?tmpl=component" TargetMode="External" /><Relationship Id="rId18" Type="http://schemas.openxmlformats.org/officeDocument/2006/relationships/hyperlink" Target="http://heelys-russia.com/catalog/dailycross/11-2010-05-17-13-16-25/detail/337-brooklyn-ii-lo-7609?tmpl=component" TargetMode="External" /><Relationship Id="rId19" Type="http://schemas.openxmlformats.org/officeDocument/2006/relationships/image" Target="../media/image7.jpeg" /><Relationship Id="rId20" Type="http://schemas.openxmlformats.org/officeDocument/2006/relationships/hyperlink" Target="http://heelys-russia.com/catalog/dailycross/11-2010-05-17-13-16-25/detail/416-brooklyn-lo?tmpl=component" TargetMode="External" /><Relationship Id="rId21" Type="http://schemas.openxmlformats.org/officeDocument/2006/relationships/hyperlink" Target="http://heelys-russia.com/catalog/dailycross/11-2010-05-17-13-16-25/detail/416-brooklyn-lo?tmpl=component" TargetMode="External" /><Relationship Id="rId22" Type="http://schemas.openxmlformats.org/officeDocument/2006/relationships/image" Target="../media/image8.jpeg" /><Relationship Id="rId23" Type="http://schemas.openxmlformats.org/officeDocument/2006/relationships/hyperlink" Target="http://heelys-russia.com/catalog/dailycross/11-2010-05-17-13-16-25/detail/417-brooklyn-lo?tmpl=component" TargetMode="External" /><Relationship Id="rId24" Type="http://schemas.openxmlformats.org/officeDocument/2006/relationships/hyperlink" Target="http://heelys-russia.com/catalog/dailycross/11-2010-05-17-13-16-25/detail/417-brooklyn-lo?tmpl=component" TargetMode="External" /><Relationship Id="rId25" Type="http://schemas.openxmlformats.org/officeDocument/2006/relationships/image" Target="../media/image9.jpeg" /><Relationship Id="rId26" Type="http://schemas.openxmlformats.org/officeDocument/2006/relationships/hyperlink" Target="http://www.heelys-russia.com/catalog/sneakers/12-2010-05-17-13-16-39/detail/799-coution-7625?tmpl=component" TargetMode="External" /><Relationship Id="rId27" Type="http://schemas.openxmlformats.org/officeDocument/2006/relationships/hyperlink" Target="http://www.heelys-russia.com/catalog/sneakers/12-2010-05-17-13-16-39/detail/799-coution-7625?tmpl=component" TargetMode="External" /><Relationship Id="rId28" Type="http://schemas.openxmlformats.org/officeDocument/2006/relationships/image" Target="../media/image10.jpeg" /><Relationship Id="rId29" Type="http://schemas.openxmlformats.org/officeDocument/2006/relationships/hyperlink" Target="http://heelys-russia.com/catalog/sneakers/12-2010-05-17-13-16-39/detail/752-chazzbw?tmpl=component" TargetMode="External" /><Relationship Id="rId30" Type="http://schemas.openxmlformats.org/officeDocument/2006/relationships/hyperlink" Target="http://heelys-russia.com/catalog/sneakers/12-2010-05-17-13-16-39/detail/752-chazzbw?tmpl=component" TargetMode="External" /><Relationship Id="rId31" Type="http://schemas.openxmlformats.org/officeDocument/2006/relationships/image" Target="../media/image11.jpeg" /><Relationship Id="rId32" Type="http://schemas.openxmlformats.org/officeDocument/2006/relationships/hyperlink" Target="http://heelys-russia.com/catalog/12-2010-05-17-13-16-39/detail/802-chazz7681?tmpl=component" TargetMode="External" /><Relationship Id="rId33" Type="http://schemas.openxmlformats.org/officeDocument/2006/relationships/hyperlink" Target="http://heelys-russia.com/catalog/12-2010-05-17-13-16-39/detail/802-chazz7681?tmpl=component" TargetMode="External" /><Relationship Id="rId34" Type="http://schemas.openxmlformats.org/officeDocument/2006/relationships/image" Target="../media/image12.jpeg" /><Relationship Id="rId35" Type="http://schemas.openxmlformats.org/officeDocument/2006/relationships/hyperlink" Target="http://www.heelys-russia.com/catalog/sneakers/12-2010-05-17-13-16-39/detail/800-chazz7683?tmpl=component" TargetMode="External" /><Relationship Id="rId36" Type="http://schemas.openxmlformats.org/officeDocument/2006/relationships/hyperlink" Target="http://www.heelys-russia.com/catalog/sneakers/12-2010-05-17-13-16-39/detail/800-chazz7683?tmpl=component" TargetMode="External" /><Relationship Id="rId37" Type="http://schemas.openxmlformats.org/officeDocument/2006/relationships/image" Target="../media/image13.jpeg" /><Relationship Id="rId38" Type="http://schemas.openxmlformats.org/officeDocument/2006/relationships/hyperlink" Target="http://heelys-russia.com/catalog/sneakers/12-2010-05-17-13-16-39/detail/489-chazz-suede?tmpl=component" TargetMode="External" /><Relationship Id="rId39" Type="http://schemas.openxmlformats.org/officeDocument/2006/relationships/hyperlink" Target="http://heelys-russia.com/catalog/sneakers/12-2010-05-17-13-16-39/detail/489-chazz-suede?tmpl=component" TargetMode="External" /><Relationship Id="rId40" Type="http://schemas.openxmlformats.org/officeDocument/2006/relationships/image" Target="../media/image14.jpeg" /><Relationship Id="rId41" Type="http://schemas.openxmlformats.org/officeDocument/2006/relationships/hyperlink" Target="http://heelys-russia.com/catalog/sneakers/12-2010-05-17-13-16-39/detail/637-shazz-suede?tmpl=component" TargetMode="External" /><Relationship Id="rId42" Type="http://schemas.openxmlformats.org/officeDocument/2006/relationships/hyperlink" Target="http://heelys-russia.com/catalog/sneakers/12-2010-05-17-13-16-39/detail/637-shazz-suede?tmpl=component" TargetMode="External" /><Relationship Id="rId43" Type="http://schemas.openxmlformats.org/officeDocument/2006/relationships/image" Target="../media/image15.jpeg" /><Relationship Id="rId44" Type="http://schemas.openxmlformats.org/officeDocument/2006/relationships/hyperlink" Target="http://heelys-russia.com/catalog/dailycross/11-2010-05-17-13-16-25/detail/448-clash?tmpl=component" TargetMode="External" /><Relationship Id="rId45" Type="http://schemas.openxmlformats.org/officeDocument/2006/relationships/hyperlink" Target="http://heelys-russia.com/catalog/dailycross/11-2010-05-17-13-16-25/detail/448-clash?tmpl=component" TargetMode="External" /><Relationship Id="rId46" Type="http://schemas.openxmlformats.org/officeDocument/2006/relationships/image" Target="../media/image16.jpeg" /><Relationship Id="rId47" Type="http://schemas.openxmlformats.org/officeDocument/2006/relationships/hyperlink" Target="http://heelys-russia.com/catalog/11-2010-05-17-13-16-25/detail/696-clash?tmpl=component" TargetMode="External" /><Relationship Id="rId48" Type="http://schemas.openxmlformats.org/officeDocument/2006/relationships/hyperlink" Target="http://heelys-russia.com/catalog/11-2010-05-17-13-16-25/detail/696-clash?tmpl=component" TargetMode="External" /><Relationship Id="rId49" Type="http://schemas.openxmlformats.org/officeDocument/2006/relationships/image" Target="../media/image17.jpeg" /><Relationship Id="rId50" Type="http://schemas.openxmlformats.org/officeDocument/2006/relationships/hyperlink" Target="http://heelys-russia.com/catalog/11-2010-05-17-13-16-25/detail/814-7651clutch?tmpl=component" TargetMode="External" /><Relationship Id="rId51" Type="http://schemas.openxmlformats.org/officeDocument/2006/relationships/hyperlink" Target="http://heelys-russia.com/catalog/11-2010-05-17-13-16-25/detail/814-7651clutch?tmpl=component" TargetMode="External" /><Relationship Id="rId52" Type="http://schemas.openxmlformats.org/officeDocument/2006/relationships/image" Target="../media/image18.jpeg" /><Relationship Id="rId53" Type="http://schemas.openxmlformats.org/officeDocument/2006/relationships/hyperlink" Target="http://heelys-russia.com/catalog/11-2010-05-17-13-16-25/detail/813-7652clutch?tmpl=component" TargetMode="External" /><Relationship Id="rId54" Type="http://schemas.openxmlformats.org/officeDocument/2006/relationships/hyperlink" Target="http://heelys-russia.com/catalog/11-2010-05-17-13-16-25/detail/813-7652clutch?tmpl=component" TargetMode="External" /><Relationship Id="rId55" Type="http://schemas.openxmlformats.org/officeDocument/2006/relationships/image" Target="../media/image19.jpeg" /><Relationship Id="rId56" Type="http://schemas.openxmlformats.org/officeDocument/2006/relationships/hyperlink" Target="http://heelys-russia.com/catalog/dailycross/11-2010-05-17-13-16-25/detail/476-double-threat-7603?tmpl=component" TargetMode="External" /><Relationship Id="rId57" Type="http://schemas.openxmlformats.org/officeDocument/2006/relationships/hyperlink" Target="http://heelys-russia.com/catalog/dailycross/11-2010-05-17-13-16-25/detail/476-double-threat-7603?tmpl=component" TargetMode="External" /><Relationship Id="rId58" Type="http://schemas.openxmlformats.org/officeDocument/2006/relationships/image" Target="../media/image20.jpeg" /><Relationship Id="rId59" Type="http://schemas.openxmlformats.org/officeDocument/2006/relationships/hyperlink" Target="http://heelys-russia.com/catalog/dailycross/11-2010-05-17-13-16-25/detail/631-ouble-hreat?tmpl=component" TargetMode="External" /><Relationship Id="rId60" Type="http://schemas.openxmlformats.org/officeDocument/2006/relationships/hyperlink" Target="http://heelys-russia.com/catalog/dailycross/11-2010-05-17-13-16-25/detail/631-ouble-hreat?tmpl=component" TargetMode="External" /><Relationship Id="rId61" Type="http://schemas.openxmlformats.org/officeDocument/2006/relationships/image" Target="../media/image21.jpeg" /><Relationship Id="rId62" Type="http://schemas.openxmlformats.org/officeDocument/2006/relationships/hyperlink" Target="http://heelys-russia.com/catalog/11-2010-05-17-13-16-25/detail/520-fierce?tmpl=component" TargetMode="External" /><Relationship Id="rId63" Type="http://schemas.openxmlformats.org/officeDocument/2006/relationships/hyperlink" Target="http://heelys-russia.com/catalog/11-2010-05-17-13-16-25/detail/520-fierce?tmpl=component" TargetMode="External" /><Relationship Id="rId64" Type="http://schemas.openxmlformats.org/officeDocument/2006/relationships/image" Target="../media/image22.jpeg" /><Relationship Id="rId65" Type="http://schemas.openxmlformats.org/officeDocument/2006/relationships/hyperlink" Target="http://heelys-russia.com/catalog/dailycross/11-2010-05-17-13-16-25/detail/453-hurricane-7224?tmpl=component" TargetMode="External" /><Relationship Id="rId66" Type="http://schemas.openxmlformats.org/officeDocument/2006/relationships/hyperlink" Target="http://heelys-russia.com/catalog/dailycross/11-2010-05-17-13-16-25/detail/453-hurricane-7224?tmpl=component" TargetMode="External" /><Relationship Id="rId67" Type="http://schemas.openxmlformats.org/officeDocument/2006/relationships/image" Target="../media/image23.jpeg" /><Relationship Id="rId68" Type="http://schemas.openxmlformats.org/officeDocument/2006/relationships/hyperlink" Target="http://heelys-russia.com/catalog/sneakers/12-2010-05-17-13-16-39/detail/362-karma?tmpl=component" TargetMode="External" /><Relationship Id="rId69" Type="http://schemas.openxmlformats.org/officeDocument/2006/relationships/hyperlink" Target="http://heelys-russia.com/catalog/sneakers/12-2010-05-17-13-16-39/detail/362-karma?tmpl=component" TargetMode="External" /><Relationship Id="rId70" Type="http://schemas.openxmlformats.org/officeDocument/2006/relationships/image" Target="../media/image24.jpeg" /><Relationship Id="rId71" Type="http://schemas.openxmlformats.org/officeDocument/2006/relationships/hyperlink" Target="http://heelys-russia.com/catalog/dailycross/11-2010-05-17-13-16-25/detail/632-maven-hi?tmpl=component" TargetMode="External" /><Relationship Id="rId72" Type="http://schemas.openxmlformats.org/officeDocument/2006/relationships/hyperlink" Target="http://heelys-russia.com/catalog/dailycross/11-2010-05-17-13-16-25/detail/632-maven-hi?tmpl=component" TargetMode="External" /><Relationship Id="rId73" Type="http://schemas.openxmlformats.org/officeDocument/2006/relationships/image" Target="../media/image25.jpeg" /><Relationship Id="rId74" Type="http://schemas.openxmlformats.org/officeDocument/2006/relationships/hyperlink" Target="http://heelys-russia.com/catalog/sneakers/12-2010-05-17-13-16-39/detail/438-no-bones-hi?tmpl=component" TargetMode="External" /><Relationship Id="rId75" Type="http://schemas.openxmlformats.org/officeDocument/2006/relationships/hyperlink" Target="http://heelys-russia.com/catalog/sneakers/12-2010-05-17-13-16-39/detail/438-no-bones-hi?tmpl=component" TargetMode="External" /><Relationship Id="rId76" Type="http://schemas.openxmlformats.org/officeDocument/2006/relationships/image" Target="../media/image26.jpeg" /><Relationship Id="rId77" Type="http://schemas.openxmlformats.org/officeDocument/2006/relationships/hyperlink" Target="http://heelys-russia.com/catalog/sneakers/12-2010-05-17-13-16-39/detail/437-no-bones-hi?tmpl=component" TargetMode="External" /><Relationship Id="rId78" Type="http://schemas.openxmlformats.org/officeDocument/2006/relationships/hyperlink" Target="http://heelys-russia.com/catalog/sneakers/12-2010-05-17-13-16-39/detail/437-no-bones-hi?tmpl=component" TargetMode="External" /><Relationship Id="rId79" Type="http://schemas.openxmlformats.org/officeDocument/2006/relationships/image" Target="../media/image27.jpeg" /><Relationship Id="rId80" Type="http://schemas.openxmlformats.org/officeDocument/2006/relationships/hyperlink" Target="http://heelys-russia.com/catalog/sneakers/12-2010-05-17-13-16-39/detail/442-no-bones-lo?tmpl=component" TargetMode="External" /><Relationship Id="rId81" Type="http://schemas.openxmlformats.org/officeDocument/2006/relationships/hyperlink" Target="http://heelys-russia.com/catalog/sneakers/12-2010-05-17-13-16-39/detail/442-no-bones-lo?tmpl=component" TargetMode="External" /><Relationship Id="rId82" Type="http://schemas.openxmlformats.org/officeDocument/2006/relationships/image" Target="../media/image28.jpeg" /><Relationship Id="rId83" Type="http://schemas.openxmlformats.org/officeDocument/2006/relationships/hyperlink" Target="http://heelys-russia.com/catalog/sneakers/12-2010-05-17-13-16-39/detail/278-no-bones-lo?tmpl=component" TargetMode="External" /><Relationship Id="rId84" Type="http://schemas.openxmlformats.org/officeDocument/2006/relationships/hyperlink" Target="http://heelys-russia.com/catalog/sneakers/12-2010-05-17-13-16-39/detail/278-no-bones-lo?tmpl=component" TargetMode="External" /><Relationship Id="rId85" Type="http://schemas.openxmlformats.org/officeDocument/2006/relationships/image" Target="../media/image29.jpeg" /><Relationship Id="rId86" Type="http://schemas.openxmlformats.org/officeDocument/2006/relationships/hyperlink" Target="http://heelys-russia.com/catalog/sneakers/12-2010-05-17-13-16-39/detail/757-no-bones-lo-superhero?tmpl=component" TargetMode="External" /><Relationship Id="rId87" Type="http://schemas.openxmlformats.org/officeDocument/2006/relationships/hyperlink" Target="http://heelys-russia.com/catalog/sneakers/12-2010-05-17-13-16-39/detail/757-no-bones-lo-superhero?tmpl=component" TargetMode="External" /><Relationship Id="rId88" Type="http://schemas.openxmlformats.org/officeDocument/2006/relationships/image" Target="../media/image30.jpeg" /><Relationship Id="rId89" Type="http://schemas.openxmlformats.org/officeDocument/2006/relationships/hyperlink" Target="http://heelys-russia.com/catalog/sneakers/12-2010-05-17-13-16-39/detail/480-no-bones-lo-superhero?tmpl=component" TargetMode="External" /><Relationship Id="rId90" Type="http://schemas.openxmlformats.org/officeDocument/2006/relationships/hyperlink" Target="http://heelys-russia.com/catalog/sneakers/12-2010-05-17-13-16-39/detail/480-no-bones-lo-superhero?tmpl=component" TargetMode="External" /><Relationship Id="rId91" Type="http://schemas.openxmlformats.org/officeDocument/2006/relationships/image" Target="../media/image31.jpeg" /><Relationship Id="rId92" Type="http://schemas.openxmlformats.org/officeDocument/2006/relationships/hyperlink" Target="http://heelys-russia.com/catalog/sneakers/12-2010-05-17-13-16-39/detail/482-orbitz?tmpl=component" TargetMode="External" /><Relationship Id="rId93" Type="http://schemas.openxmlformats.org/officeDocument/2006/relationships/hyperlink" Target="http://heelys-russia.com/catalog/sneakers/12-2010-05-17-13-16-39/detail/482-orbitz?tmpl=component" TargetMode="External" /><Relationship Id="rId94" Type="http://schemas.openxmlformats.org/officeDocument/2006/relationships/image" Target="../media/image32.jpeg" /><Relationship Id="rId95" Type="http://schemas.openxmlformats.org/officeDocument/2006/relationships/hyperlink" Target="http://heelys-russia.com/catalog/sneakers/12-2010-05-17-13-16-39/detail/483-orbitz?tmpl=component" TargetMode="External" /><Relationship Id="rId96" Type="http://schemas.openxmlformats.org/officeDocument/2006/relationships/hyperlink" Target="http://heelys-russia.com/catalog/sneakers/12-2010-05-17-13-16-39/detail/483-orbitz?tmpl=component" TargetMode="External" /><Relationship Id="rId97" Type="http://schemas.openxmlformats.org/officeDocument/2006/relationships/image" Target="../media/image33.jpeg" /><Relationship Id="rId98" Type="http://schemas.openxmlformats.org/officeDocument/2006/relationships/hyperlink" Target="http://heelys-russia.com/catalog/sneakers/12-2010-05-17-13-16-39/detail/353-paint?tmpl=component" TargetMode="External" /><Relationship Id="rId99" Type="http://schemas.openxmlformats.org/officeDocument/2006/relationships/hyperlink" Target="http://heelys-russia.com/catalog/sneakers/12-2010-05-17-13-16-39/detail/353-paint?tmpl=component" TargetMode="External" /><Relationship Id="rId100" Type="http://schemas.openxmlformats.org/officeDocument/2006/relationships/image" Target="../media/image34.jpeg" /><Relationship Id="rId101" Type="http://schemas.openxmlformats.org/officeDocument/2006/relationships/hyperlink" Target="http://heelys-russia.com/catalog/12-2010-05-17-13-16-39/detail/807-7557paint?tmpl=component" TargetMode="External" /><Relationship Id="rId102" Type="http://schemas.openxmlformats.org/officeDocument/2006/relationships/hyperlink" Target="http://heelys-russia.com/catalog/12-2010-05-17-13-16-39/detail/807-7557paint?tmpl=component" TargetMode="External" /><Relationship Id="rId103" Type="http://schemas.openxmlformats.org/officeDocument/2006/relationships/image" Target="../media/image35.jpeg" /><Relationship Id="rId104" Type="http://schemas.openxmlformats.org/officeDocument/2006/relationships/hyperlink" Target="http://heelys-russia.com/catalog/sneakers/12-2010-05-17-13-16-39/detail/490-sly?tmpl=component" TargetMode="External" /><Relationship Id="rId105" Type="http://schemas.openxmlformats.org/officeDocument/2006/relationships/hyperlink" Target="http://heelys-russia.com/catalog/sneakers/12-2010-05-17-13-16-39/detail/490-sly?tmpl=component" TargetMode="External" /><Relationship Id="rId106" Type="http://schemas.openxmlformats.org/officeDocument/2006/relationships/image" Target="../media/image36.jpeg" /><Relationship Id="rId107" Type="http://schemas.openxmlformats.org/officeDocument/2006/relationships/hyperlink" Target="http://heelys-russia.com/catalog/sneakers/12-2010-05-17-13-16-39/detail/487-sly?tmpl=component" TargetMode="External" /><Relationship Id="rId108" Type="http://schemas.openxmlformats.org/officeDocument/2006/relationships/hyperlink" Target="http://heelys-russia.com/catalog/sneakers/12-2010-05-17-13-16-39/detail/487-sly?tmpl=component" TargetMode="External" /><Relationship Id="rId109" Type="http://schemas.openxmlformats.org/officeDocument/2006/relationships/image" Target="../media/image37.jpeg" /><Relationship Id="rId110" Type="http://schemas.openxmlformats.org/officeDocument/2006/relationships/hyperlink" Target="http://www.heelys-russia.com/catalog/sneakers/12-2010-05-17-13-16-39/detail/809-smash7660?tmpl=component" TargetMode="External" /><Relationship Id="rId111" Type="http://schemas.openxmlformats.org/officeDocument/2006/relationships/hyperlink" Target="http://www.heelys-russia.com/catalog/sneakers/12-2010-05-17-13-16-39/detail/809-smash7660?tmpl=component" TargetMode="External" /><Relationship Id="rId112" Type="http://schemas.openxmlformats.org/officeDocument/2006/relationships/image" Target="../media/image38.jpeg" /><Relationship Id="rId113" Type="http://schemas.openxmlformats.org/officeDocument/2006/relationships/hyperlink" Target="http://heelys-russia.com/catalog/sneakers/12-2010-05-17-13-16-39/detail/728-smash?tmpl=component" TargetMode="External" /><Relationship Id="rId114" Type="http://schemas.openxmlformats.org/officeDocument/2006/relationships/hyperlink" Target="http://heelys-russia.com/catalog/sneakers/12-2010-05-17-13-16-39/detail/728-smash?tmpl=component" TargetMode="External" /><Relationship Id="rId115" Type="http://schemas.openxmlformats.org/officeDocument/2006/relationships/image" Target="../media/image39.jpeg" /><Relationship Id="rId116" Type="http://schemas.openxmlformats.org/officeDocument/2006/relationships/hyperlink" Target="http://heelys-russia.com/catalog/sneakers/12-2010-05-17-13-16-39/detail/519-split?tmpl=component" TargetMode="External" /><Relationship Id="rId117" Type="http://schemas.openxmlformats.org/officeDocument/2006/relationships/hyperlink" Target="http://heelys-russia.com/catalog/sneakers/12-2010-05-17-13-16-39/detail/519-split?tmpl=component" TargetMode="External" /><Relationship Id="rId118" Type="http://schemas.openxmlformats.org/officeDocument/2006/relationships/image" Target="../media/image40.jpeg" /><Relationship Id="rId119" Type="http://schemas.openxmlformats.org/officeDocument/2006/relationships/hyperlink" Target="http://heelys-russia.com/catalog/sneakers/12-2010-05-17-13-16-39/detail/351-split?tmpl=component" TargetMode="External" /><Relationship Id="rId120" Type="http://schemas.openxmlformats.org/officeDocument/2006/relationships/hyperlink" Target="http://heelys-russia.com/catalog/sneakers/12-2010-05-17-13-16-39/detail/351-split?tmpl=component" TargetMode="External" /><Relationship Id="rId121" Type="http://schemas.openxmlformats.org/officeDocument/2006/relationships/image" Target="../media/image41.jpeg" /><Relationship Id="rId122" Type="http://schemas.openxmlformats.org/officeDocument/2006/relationships/hyperlink" Target="http://heelys-russia.com/catalog/dailycross/11-2010-05-17-13-16-25/detail/332-stealth?tmpl=component" TargetMode="External" /><Relationship Id="rId123" Type="http://schemas.openxmlformats.org/officeDocument/2006/relationships/hyperlink" Target="http://heelys-russia.com/catalog/dailycross/11-2010-05-17-13-16-25/detail/332-stealth?tmpl=component" TargetMode="External" /><Relationship Id="rId124" Type="http://schemas.openxmlformats.org/officeDocument/2006/relationships/image" Target="../media/image42.jpeg" /><Relationship Id="rId125" Type="http://schemas.openxmlformats.org/officeDocument/2006/relationships/hyperlink" Target="http://heelys-russia.com/catalog/11-2010-05-17-13-16-25/detail/702-straightup?tmpl=component" TargetMode="External" /><Relationship Id="rId126" Type="http://schemas.openxmlformats.org/officeDocument/2006/relationships/hyperlink" Target="http://heelys-russia.com/catalog/11-2010-05-17-13-16-25/detail/702-straightup?tmpl=component" TargetMode="External" /><Relationship Id="rId127" Type="http://schemas.openxmlformats.org/officeDocument/2006/relationships/image" Target="../media/image43.jpeg" /><Relationship Id="rId128" Type="http://schemas.openxmlformats.org/officeDocument/2006/relationships/hyperlink" Target="http://heelys-russia.com/catalog/sneakers/12-2010-05-17-13-16-39/detail/730-straightup?tmpl=component" TargetMode="External" /><Relationship Id="rId129" Type="http://schemas.openxmlformats.org/officeDocument/2006/relationships/hyperlink" Target="http://heelys-russia.com/catalog/sneakers/12-2010-05-17-13-16-39/detail/730-straightup?tmpl=component" TargetMode="External" /><Relationship Id="rId130" Type="http://schemas.openxmlformats.org/officeDocument/2006/relationships/image" Target="../media/image44.jpeg" /><Relationship Id="rId131" Type="http://schemas.openxmlformats.org/officeDocument/2006/relationships/hyperlink" Target="http://heelys-russia.com/catalog/11-2010-05-17-13-16-25/detail/703-straightup?tmpl=component" TargetMode="External" /><Relationship Id="rId132" Type="http://schemas.openxmlformats.org/officeDocument/2006/relationships/hyperlink" Target="http://heelys-russia.com/catalog/11-2010-05-17-13-16-25/detail/703-straightup?tmpl=component" TargetMode="External" /><Relationship Id="rId133" Type="http://schemas.openxmlformats.org/officeDocument/2006/relationships/image" Target="../media/image45.jpeg" /><Relationship Id="rId134" Type="http://schemas.openxmlformats.org/officeDocument/2006/relationships/hyperlink" Target="http://heelys-russia.com/catalog/sneakers/12-2010-05-17-13-16-39/detail/755-straightup7679?tmpl=component" TargetMode="External" /><Relationship Id="rId135" Type="http://schemas.openxmlformats.org/officeDocument/2006/relationships/hyperlink" Target="http://heelys-russia.com/catalog/sneakers/12-2010-05-17-13-16-39/detail/755-straightup7679?tmpl=component" TargetMode="External" /><Relationship Id="rId136" Type="http://schemas.openxmlformats.org/officeDocument/2006/relationships/image" Target="../media/image46.jpeg" /><Relationship Id="rId137" Type="http://schemas.openxmlformats.org/officeDocument/2006/relationships/hyperlink" Target="http://www.heelys-russia.com/catalog/sneakers/12-2010-05-17-13-16-39/detail/811-wave7670?tmpl=component" TargetMode="External" /><Relationship Id="rId138" Type="http://schemas.openxmlformats.org/officeDocument/2006/relationships/hyperlink" Target="http://www.heelys-russia.com/catalog/sneakers/12-2010-05-17-13-16-39/detail/811-wave7670?tmpl=component" TargetMode="External" /><Relationship Id="rId139" Type="http://schemas.openxmlformats.org/officeDocument/2006/relationships/image" Target="../media/image47.jpeg" /><Relationship Id="rId140" Type="http://schemas.openxmlformats.org/officeDocument/2006/relationships/hyperlink" Target="http://heelys-russia.com/catalog/sneakers/12-2010-05-17-13-16-39/detail/700-wave?tmpl=component" TargetMode="External" /><Relationship Id="rId141" Type="http://schemas.openxmlformats.org/officeDocument/2006/relationships/hyperlink" Target="http://heelys-russia.com/catalog/sneakers/12-2010-05-17-13-16-39/detail/700-wave?tmpl=component" TargetMode="External" /><Relationship Id="rId142" Type="http://schemas.openxmlformats.org/officeDocument/2006/relationships/image" Target="../media/image48.jpeg" /><Relationship Id="rId143" Type="http://schemas.openxmlformats.org/officeDocument/2006/relationships/hyperlink" Target="http://heelys-russia.com/catalog/11-2010-05-17-13-16-25/detail/701-wave?tmpl=component" TargetMode="External" /><Relationship Id="rId144" Type="http://schemas.openxmlformats.org/officeDocument/2006/relationships/hyperlink" Target="http://heelys-russia.com/catalog/11-2010-05-17-13-16-25/detail/701-wave?tmpl=component" TargetMode="External" /><Relationship Id="rId145" Type="http://schemas.openxmlformats.org/officeDocument/2006/relationships/image" Target="../media/image49.jpeg" /><Relationship Id="rId146" Type="http://schemas.openxmlformats.org/officeDocument/2006/relationships/hyperlink" Target="http://heelys-russia.com/catalog/sneakers/12-2010-05-17-13-16-39/detail/848-wawe7691?tmpl=component" TargetMode="External" /><Relationship Id="rId147" Type="http://schemas.openxmlformats.org/officeDocument/2006/relationships/hyperlink" Target="http://heelys-russia.com/catalog/sneakers/12-2010-05-17-13-16-39/detail/848-wawe7691?tmpl=component" TargetMode="External" /><Relationship Id="rId148" Type="http://schemas.openxmlformats.org/officeDocument/2006/relationships/image" Target="../media/image50.jpeg" /><Relationship Id="rId149" Type="http://schemas.openxmlformats.org/officeDocument/2006/relationships/hyperlink" Target="http://www.heelys-russia.com/catalog/12-2010-05-17-13-16-39/detail/884-7696?tmpl=component" TargetMode="External" /><Relationship Id="rId150" Type="http://schemas.openxmlformats.org/officeDocument/2006/relationships/hyperlink" Target="http://www.heelys-russia.com/catalog/12-2010-05-17-13-16-39/detail/884-7696?tmpl=component" TargetMode="External" /><Relationship Id="rId151" Type="http://schemas.openxmlformats.org/officeDocument/2006/relationships/image" Target="../media/image51.jpeg" /><Relationship Id="rId152" Type="http://schemas.openxmlformats.org/officeDocument/2006/relationships/hyperlink" Target="http://heelys-russia.com/catalog/11-2010-05-17-13-16-25/detail/510-9158glitzy?tmpl=component" TargetMode="External" /><Relationship Id="rId153" Type="http://schemas.openxmlformats.org/officeDocument/2006/relationships/hyperlink" Target="http://heelys-russia.com/catalog/11-2010-05-17-13-16-25/detail/510-9158glitzy?tmpl=component" TargetMode="External" /><Relationship Id="rId154" Type="http://schemas.openxmlformats.org/officeDocument/2006/relationships/image" Target="../media/image52.jpeg" /><Relationship Id="rId155" Type="http://schemas.openxmlformats.org/officeDocument/2006/relationships/hyperlink" Target="http://heelys-russia.com/catalog/dailycross/11-2010-05-17-13-16-25/detail/664-shimmer?tmpl=component" TargetMode="External" /><Relationship Id="rId156" Type="http://schemas.openxmlformats.org/officeDocument/2006/relationships/hyperlink" Target="http://heelys-russia.com/catalog/dailycross/11-2010-05-17-13-16-25/detail/664-shimmer?tmpl=component" TargetMode="External" /><Relationship Id="rId157" Type="http://schemas.openxmlformats.org/officeDocument/2006/relationships/image" Target="../media/image53.jpeg" /><Relationship Id="rId158" Type="http://schemas.openxmlformats.org/officeDocument/2006/relationships/hyperlink" Target="http://heelys-russia.com/catalog/sneakers/12-2010-05-17-13-16-39/detail/359-split?tmpl=component" TargetMode="External" /><Relationship Id="rId159" Type="http://schemas.openxmlformats.org/officeDocument/2006/relationships/hyperlink" Target="http://heelys-russia.com/catalog/sneakers/12-2010-05-17-13-16-39/detail/359-split?tmpl=component" TargetMode="External" /><Relationship Id="rId160" Type="http://schemas.openxmlformats.org/officeDocument/2006/relationships/image" Target="../media/image54.jpeg" /><Relationship Id="rId161" Type="http://schemas.openxmlformats.org/officeDocument/2006/relationships/hyperlink" Target="http://heelys-russia.com/catalog/dailycross/11-2010-05-17-13-16-25/detail/452-street-lo?tmpl=component" TargetMode="External" /><Relationship Id="rId162" Type="http://schemas.openxmlformats.org/officeDocument/2006/relationships/hyperlink" Target="http://heelys-russia.com/catalog/dailycross/11-2010-05-17-13-16-25/detail/452-street-lo?tmpl=component" TargetMode="External" /><Relationship Id="rId163" Type="http://schemas.openxmlformats.org/officeDocument/2006/relationships/image" Target="../media/image55.jpeg" /><Relationship Id="rId164" Type="http://schemas.openxmlformats.org/officeDocument/2006/relationships/hyperlink" Target="http://heelys-russia.com/catalog/sneakers/12-2010-05-17-13-16-39/detail/368-tint?tmpl=component" TargetMode="External" /><Relationship Id="rId165" Type="http://schemas.openxmlformats.org/officeDocument/2006/relationships/hyperlink" Target="http://heelys-russia.com/catalog/sneakers/12-2010-05-17-13-16-39/detail/368-tint?tmpl=component" TargetMode="External" /><Relationship Id="rId166" Type="http://schemas.openxmlformats.org/officeDocument/2006/relationships/image" Target="../media/image56.jpeg" /><Relationship Id="rId167" Type="http://schemas.openxmlformats.org/officeDocument/2006/relationships/hyperlink" Target="http://heelys-russia.com/catalog/sneakers/12-2010-05-17-13-16-39/detail/358-tint?tmpl=component" TargetMode="External" /><Relationship Id="rId168" Type="http://schemas.openxmlformats.org/officeDocument/2006/relationships/hyperlink" Target="http://heelys-russia.com/catalog/sneakers/12-2010-05-17-13-16-39/detail/358-tint?tmpl=component" TargetMode="External" /><Relationship Id="rId169" Type="http://schemas.openxmlformats.org/officeDocument/2006/relationships/image" Target="../media/image57.jpeg" /><Relationship Id="rId170" Type="http://schemas.openxmlformats.org/officeDocument/2006/relationships/hyperlink" Target="http://heelys-russia.com/catalog/sneakers/12-2010-05-17-13-16-39/detail/382-tint?tmpl=component" TargetMode="External" /><Relationship Id="rId171" Type="http://schemas.openxmlformats.org/officeDocument/2006/relationships/hyperlink" Target="http://heelys-russia.com/catalog/sneakers/12-2010-05-17-13-16-39/detail/382-tint?tmpl=component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257175</xdr:colOff>
      <xdr:row>12</xdr:row>
      <xdr:rowOff>47625</xdr:rowOff>
    </xdr:from>
    <xdr:to>
      <xdr:col>23</xdr:col>
      <xdr:colOff>1057275</xdr:colOff>
      <xdr:row>13</xdr:row>
      <xdr:rowOff>219075</xdr:rowOff>
    </xdr:to>
    <xdr:pic>
      <xdr:nvPicPr>
        <xdr:cNvPr id="1" name="Рисунок 2" descr="Heelys_1C_to_XLS__pic414c239c-5bb9-4003-a065-92a374339439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992100" y="2705100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238125</xdr:colOff>
      <xdr:row>14</xdr:row>
      <xdr:rowOff>47625</xdr:rowOff>
    </xdr:from>
    <xdr:to>
      <xdr:col>23</xdr:col>
      <xdr:colOff>1047750</xdr:colOff>
      <xdr:row>15</xdr:row>
      <xdr:rowOff>219075</xdr:rowOff>
    </xdr:to>
    <xdr:pic>
      <xdr:nvPicPr>
        <xdr:cNvPr id="2" name="Рисунок 4" descr="Heelys_1C_to_XLS__picf92c6125-afd9-446a-b57d-3353cdea38f9">
          <a:hlinkClick r:id="rId6"/>
        </xdr:cNvPr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2973050" y="3238500"/>
          <a:ext cx="809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266700</xdr:colOff>
      <xdr:row>16</xdr:row>
      <xdr:rowOff>47625</xdr:rowOff>
    </xdr:from>
    <xdr:to>
      <xdr:col>23</xdr:col>
      <xdr:colOff>1038225</xdr:colOff>
      <xdr:row>17</xdr:row>
      <xdr:rowOff>219075</xdr:rowOff>
    </xdr:to>
    <xdr:pic>
      <xdr:nvPicPr>
        <xdr:cNvPr id="3" name="Рисунок 6" descr="Heelys_1C_to_XLS__pice9e15806-3c76-4382-afb2-558fa75948d5">
          <a:hlinkClick r:id="rId9"/>
        </xdr:cNvPr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3001625" y="3771900"/>
          <a:ext cx="771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381000</xdr:colOff>
      <xdr:row>18</xdr:row>
      <xdr:rowOff>47625</xdr:rowOff>
    </xdr:from>
    <xdr:to>
      <xdr:col>23</xdr:col>
      <xdr:colOff>923925</xdr:colOff>
      <xdr:row>19</xdr:row>
      <xdr:rowOff>219075</xdr:rowOff>
    </xdr:to>
    <xdr:pic>
      <xdr:nvPicPr>
        <xdr:cNvPr id="4" name="Рисунок 8" descr="Heelys_1C_to_XLS__pic6b14e3e6-ef21-4582-9ff4-f5e1800385f8">
          <a:hlinkClick r:id="rId12"/>
        </xdr:cNvPr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3115925" y="43053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304800</xdr:colOff>
      <xdr:row>20</xdr:row>
      <xdr:rowOff>47625</xdr:rowOff>
    </xdr:from>
    <xdr:to>
      <xdr:col>23</xdr:col>
      <xdr:colOff>990600</xdr:colOff>
      <xdr:row>21</xdr:row>
      <xdr:rowOff>219075</xdr:rowOff>
    </xdr:to>
    <xdr:pic>
      <xdr:nvPicPr>
        <xdr:cNvPr id="5" name="Рисунок 10" descr="Heelys_1C_to_XLS__pic4adbd0c1-a82d-4a42-a557-e7ad14d57b2b">
          <a:hlinkClick r:id="rId15"/>
        </xdr:cNvPr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13039725" y="4838700"/>
          <a:ext cx="685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314325</xdr:colOff>
      <xdr:row>22</xdr:row>
      <xdr:rowOff>47625</xdr:rowOff>
    </xdr:from>
    <xdr:to>
      <xdr:col>23</xdr:col>
      <xdr:colOff>971550</xdr:colOff>
      <xdr:row>23</xdr:row>
      <xdr:rowOff>219075</xdr:rowOff>
    </xdr:to>
    <xdr:pic>
      <xdr:nvPicPr>
        <xdr:cNvPr id="6" name="Рисунок 12" descr="Heelys_1C_to_XLS__picca2fa934-fe4e-4270-bc40-9d5617f81087">
          <a:hlinkClick r:id="rId18"/>
        </xdr:cNvPr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13049250" y="5372100"/>
          <a:ext cx="657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266700</xdr:colOff>
      <xdr:row>24</xdr:row>
      <xdr:rowOff>47625</xdr:rowOff>
    </xdr:from>
    <xdr:to>
      <xdr:col>23</xdr:col>
      <xdr:colOff>1028700</xdr:colOff>
      <xdr:row>25</xdr:row>
      <xdr:rowOff>219075</xdr:rowOff>
    </xdr:to>
    <xdr:pic>
      <xdr:nvPicPr>
        <xdr:cNvPr id="7" name="Рисунок 14" descr="Heelys_1C_to_XLS__pic75888d37-9693-4308-b300-c4daa165ff22">
          <a:hlinkClick r:id="rId21"/>
        </xdr:cNvPr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13001625" y="5905500"/>
          <a:ext cx="762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266700</xdr:colOff>
      <xdr:row>26</xdr:row>
      <xdr:rowOff>47625</xdr:rowOff>
    </xdr:from>
    <xdr:to>
      <xdr:col>23</xdr:col>
      <xdr:colOff>1019175</xdr:colOff>
      <xdr:row>27</xdr:row>
      <xdr:rowOff>219075</xdr:rowOff>
    </xdr:to>
    <xdr:pic>
      <xdr:nvPicPr>
        <xdr:cNvPr id="8" name="Рисунок 16" descr="Heelys_1C_to_XLS__picc1ad4507-faaf-4697-bbd1-804cac38518a">
          <a:hlinkClick r:id="rId24"/>
        </xdr:cNvPr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13001625" y="6438900"/>
          <a:ext cx="752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314325</xdr:colOff>
      <xdr:row>28</xdr:row>
      <xdr:rowOff>47625</xdr:rowOff>
    </xdr:from>
    <xdr:to>
      <xdr:col>23</xdr:col>
      <xdr:colOff>971550</xdr:colOff>
      <xdr:row>29</xdr:row>
      <xdr:rowOff>219075</xdr:rowOff>
    </xdr:to>
    <xdr:pic>
      <xdr:nvPicPr>
        <xdr:cNvPr id="9" name="Рисунок 18" descr="Heelys_1C_to_XLS__pice4042439-e574-4ea7-80f7-c7ed4662349b">
          <a:hlinkClick r:id="rId27"/>
        </xdr:cNvPr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13049250" y="6972300"/>
          <a:ext cx="657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381000</xdr:colOff>
      <xdr:row>30</xdr:row>
      <xdr:rowOff>47625</xdr:rowOff>
    </xdr:from>
    <xdr:to>
      <xdr:col>23</xdr:col>
      <xdr:colOff>923925</xdr:colOff>
      <xdr:row>31</xdr:row>
      <xdr:rowOff>219075</xdr:rowOff>
    </xdr:to>
    <xdr:pic>
      <xdr:nvPicPr>
        <xdr:cNvPr id="10" name="Рисунок 20" descr="Heelys_1C_to_XLS__picb574602c-e811-44e5-83a4-28269f6b620a">
          <a:hlinkClick r:id="rId30"/>
        </xdr:cNvPr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13115925" y="75057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314325</xdr:colOff>
      <xdr:row>32</xdr:row>
      <xdr:rowOff>47625</xdr:rowOff>
    </xdr:from>
    <xdr:to>
      <xdr:col>23</xdr:col>
      <xdr:colOff>971550</xdr:colOff>
      <xdr:row>33</xdr:row>
      <xdr:rowOff>219075</xdr:rowOff>
    </xdr:to>
    <xdr:pic>
      <xdr:nvPicPr>
        <xdr:cNvPr id="11" name="Рисунок 22" descr="Heelys_1C_to_XLS__picab9eff1b-f4c5-496d-8297-218741d63bb0">
          <a:hlinkClick r:id="rId33"/>
        </xdr:cNvPr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13049250" y="8039100"/>
          <a:ext cx="657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314325</xdr:colOff>
      <xdr:row>34</xdr:row>
      <xdr:rowOff>47625</xdr:rowOff>
    </xdr:from>
    <xdr:to>
      <xdr:col>23</xdr:col>
      <xdr:colOff>981075</xdr:colOff>
      <xdr:row>35</xdr:row>
      <xdr:rowOff>219075</xdr:rowOff>
    </xdr:to>
    <xdr:pic>
      <xdr:nvPicPr>
        <xdr:cNvPr id="12" name="Рисунок 24" descr="Heelys_1C_to_XLS__pic6979405c-7cac-40c3-a678-d5d6806159ab">
          <a:hlinkClick r:id="rId36"/>
        </xdr:cNvPr>
        <xdr:cNvPicPr preferRelativeResize="1">
          <a:picLocks noChangeAspect="0"/>
        </xdr:cNvPicPr>
      </xdr:nvPicPr>
      <xdr:blipFill>
        <a:blip r:embed="rId34"/>
        <a:stretch>
          <a:fillRect/>
        </a:stretch>
      </xdr:blipFill>
      <xdr:spPr>
        <a:xfrm>
          <a:off x="13049250" y="8572500"/>
          <a:ext cx="666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314325</xdr:colOff>
      <xdr:row>36</xdr:row>
      <xdr:rowOff>47625</xdr:rowOff>
    </xdr:from>
    <xdr:to>
      <xdr:col>23</xdr:col>
      <xdr:colOff>971550</xdr:colOff>
      <xdr:row>37</xdr:row>
      <xdr:rowOff>219075</xdr:rowOff>
    </xdr:to>
    <xdr:pic>
      <xdr:nvPicPr>
        <xdr:cNvPr id="13" name="Рисунок 26" descr="Heelys_1C_to_XLS__pic39e765e4-ad21-4534-8fc8-1b69246be440">
          <a:hlinkClick r:id="rId39"/>
        </xdr:cNvPr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3049250" y="9105900"/>
          <a:ext cx="657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314325</xdr:colOff>
      <xdr:row>38</xdr:row>
      <xdr:rowOff>47625</xdr:rowOff>
    </xdr:from>
    <xdr:to>
      <xdr:col>23</xdr:col>
      <xdr:colOff>971550</xdr:colOff>
      <xdr:row>39</xdr:row>
      <xdr:rowOff>219075</xdr:rowOff>
    </xdr:to>
    <xdr:pic>
      <xdr:nvPicPr>
        <xdr:cNvPr id="14" name="Рисунок 28" descr="Heelys_1C_to_XLS__picfc801255-7220-4e31-a646-d4dc87fc18f9">
          <a:hlinkClick r:id="rId42"/>
        </xdr:cNvPr>
        <xdr:cNvPicPr preferRelativeResize="1">
          <a:picLocks noChangeAspect="0"/>
        </xdr:cNvPicPr>
      </xdr:nvPicPr>
      <xdr:blipFill>
        <a:blip r:embed="rId40"/>
        <a:stretch>
          <a:fillRect/>
        </a:stretch>
      </xdr:blipFill>
      <xdr:spPr>
        <a:xfrm>
          <a:off x="13049250" y="9639300"/>
          <a:ext cx="657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257175</xdr:colOff>
      <xdr:row>40</xdr:row>
      <xdr:rowOff>47625</xdr:rowOff>
    </xdr:from>
    <xdr:to>
      <xdr:col>23</xdr:col>
      <xdr:colOff>1057275</xdr:colOff>
      <xdr:row>41</xdr:row>
      <xdr:rowOff>219075</xdr:rowOff>
    </xdr:to>
    <xdr:pic>
      <xdr:nvPicPr>
        <xdr:cNvPr id="15" name="Рисунок 30" descr="Heelys_1C_to_XLS__pic158bc73a-0310-4d75-a061-1d09ca2515c2">
          <a:hlinkClick r:id="rId45"/>
        </xdr:cNvPr>
        <xdr:cNvPicPr preferRelativeResize="1">
          <a:picLocks noChangeAspect="0"/>
        </xdr:cNvPicPr>
      </xdr:nvPicPr>
      <xdr:blipFill>
        <a:blip r:embed="rId43"/>
        <a:stretch>
          <a:fillRect/>
        </a:stretch>
      </xdr:blipFill>
      <xdr:spPr>
        <a:xfrm>
          <a:off x="12992100" y="10172700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314325</xdr:colOff>
      <xdr:row>42</xdr:row>
      <xdr:rowOff>47625</xdr:rowOff>
    </xdr:from>
    <xdr:to>
      <xdr:col>23</xdr:col>
      <xdr:colOff>971550</xdr:colOff>
      <xdr:row>43</xdr:row>
      <xdr:rowOff>219075</xdr:rowOff>
    </xdr:to>
    <xdr:pic>
      <xdr:nvPicPr>
        <xdr:cNvPr id="16" name="Рисунок 32" descr="Heelys_1C_to_XLS__picb14cf072-ae62-4aa4-a10d-c420b0f7006c">
          <a:hlinkClick r:id="rId48"/>
        </xdr:cNvPr>
        <xdr:cNvPicPr preferRelativeResize="1">
          <a:picLocks noChangeAspect="0"/>
        </xdr:cNvPicPr>
      </xdr:nvPicPr>
      <xdr:blipFill>
        <a:blip r:embed="rId46"/>
        <a:stretch>
          <a:fillRect/>
        </a:stretch>
      </xdr:blipFill>
      <xdr:spPr>
        <a:xfrm>
          <a:off x="13049250" y="10706100"/>
          <a:ext cx="657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276225</xdr:colOff>
      <xdr:row>44</xdr:row>
      <xdr:rowOff>47625</xdr:rowOff>
    </xdr:from>
    <xdr:to>
      <xdr:col>23</xdr:col>
      <xdr:colOff>1000125</xdr:colOff>
      <xdr:row>45</xdr:row>
      <xdr:rowOff>219075</xdr:rowOff>
    </xdr:to>
    <xdr:pic>
      <xdr:nvPicPr>
        <xdr:cNvPr id="17" name="Рисунок 34" descr="Heelys_1C_to_XLS__pic6912a91d-800d-41e7-a3c7-c20feb707314">
          <a:hlinkClick r:id="rId51"/>
        </xdr:cNvPr>
        <xdr:cNvPicPr preferRelativeResize="1">
          <a:picLocks noChangeAspect="0"/>
        </xdr:cNvPicPr>
      </xdr:nvPicPr>
      <xdr:blipFill>
        <a:blip r:embed="rId49"/>
        <a:stretch>
          <a:fillRect/>
        </a:stretch>
      </xdr:blipFill>
      <xdr:spPr>
        <a:xfrm>
          <a:off x="13011150" y="11239500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266700</xdr:colOff>
      <xdr:row>46</xdr:row>
      <xdr:rowOff>47625</xdr:rowOff>
    </xdr:from>
    <xdr:to>
      <xdr:col>23</xdr:col>
      <xdr:colOff>1038225</xdr:colOff>
      <xdr:row>47</xdr:row>
      <xdr:rowOff>219075</xdr:rowOff>
    </xdr:to>
    <xdr:pic>
      <xdr:nvPicPr>
        <xdr:cNvPr id="18" name="Рисунок 36" descr="Heelys_1C_to_XLS__picb3555679-49eb-4a6d-a885-87c18c846759">
          <a:hlinkClick r:id="rId54"/>
        </xdr:cNvPr>
        <xdr:cNvPicPr preferRelativeResize="1">
          <a:picLocks noChangeAspect="0"/>
        </xdr:cNvPicPr>
      </xdr:nvPicPr>
      <xdr:blipFill>
        <a:blip r:embed="rId52"/>
        <a:stretch>
          <a:fillRect/>
        </a:stretch>
      </xdr:blipFill>
      <xdr:spPr>
        <a:xfrm>
          <a:off x="13001625" y="11772900"/>
          <a:ext cx="771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314325</xdr:colOff>
      <xdr:row>48</xdr:row>
      <xdr:rowOff>47625</xdr:rowOff>
    </xdr:from>
    <xdr:to>
      <xdr:col>23</xdr:col>
      <xdr:colOff>971550</xdr:colOff>
      <xdr:row>49</xdr:row>
      <xdr:rowOff>219075</xdr:rowOff>
    </xdr:to>
    <xdr:pic>
      <xdr:nvPicPr>
        <xdr:cNvPr id="19" name="Рисунок 38" descr="Heelys_1C_to_XLS__picb403717b-ca6a-4937-98bd-026e3a847397">
          <a:hlinkClick r:id="rId57"/>
        </xdr:cNvPr>
        <xdr:cNvPicPr preferRelativeResize="1">
          <a:picLocks noChangeAspect="0"/>
        </xdr:cNvPicPr>
      </xdr:nvPicPr>
      <xdr:blipFill>
        <a:blip r:embed="rId55"/>
        <a:stretch>
          <a:fillRect/>
        </a:stretch>
      </xdr:blipFill>
      <xdr:spPr>
        <a:xfrm>
          <a:off x="13049250" y="12306300"/>
          <a:ext cx="657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314325</xdr:colOff>
      <xdr:row>50</xdr:row>
      <xdr:rowOff>47625</xdr:rowOff>
    </xdr:from>
    <xdr:to>
      <xdr:col>23</xdr:col>
      <xdr:colOff>971550</xdr:colOff>
      <xdr:row>51</xdr:row>
      <xdr:rowOff>219075</xdr:rowOff>
    </xdr:to>
    <xdr:pic>
      <xdr:nvPicPr>
        <xdr:cNvPr id="20" name="Рисунок 40" descr="Heelys_1C_to_XLS__picf351f939-2f1c-46b9-a54e-7846330076d2">
          <a:hlinkClick r:id="rId60"/>
        </xdr:cNvPr>
        <xdr:cNvPicPr preferRelativeResize="1">
          <a:picLocks noChangeAspect="0"/>
        </xdr:cNvPicPr>
      </xdr:nvPicPr>
      <xdr:blipFill>
        <a:blip r:embed="rId58"/>
        <a:stretch>
          <a:fillRect/>
        </a:stretch>
      </xdr:blipFill>
      <xdr:spPr>
        <a:xfrm>
          <a:off x="13049250" y="12839700"/>
          <a:ext cx="657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314325</xdr:colOff>
      <xdr:row>52</xdr:row>
      <xdr:rowOff>47625</xdr:rowOff>
    </xdr:from>
    <xdr:to>
      <xdr:col>23</xdr:col>
      <xdr:colOff>971550</xdr:colOff>
      <xdr:row>53</xdr:row>
      <xdr:rowOff>219075</xdr:rowOff>
    </xdr:to>
    <xdr:pic>
      <xdr:nvPicPr>
        <xdr:cNvPr id="21" name="Рисунок 42" descr="Heelys_1C_to_XLS__pic730e4ca9-9f29-4085-a994-40302a14447f">
          <a:hlinkClick r:id="rId63"/>
        </xdr:cNvPr>
        <xdr:cNvPicPr preferRelativeResize="1">
          <a:picLocks noChangeAspect="0"/>
        </xdr:cNvPicPr>
      </xdr:nvPicPr>
      <xdr:blipFill>
        <a:blip r:embed="rId61"/>
        <a:stretch>
          <a:fillRect/>
        </a:stretch>
      </xdr:blipFill>
      <xdr:spPr>
        <a:xfrm>
          <a:off x="13049250" y="13373100"/>
          <a:ext cx="657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276225</xdr:colOff>
      <xdr:row>54</xdr:row>
      <xdr:rowOff>47625</xdr:rowOff>
    </xdr:from>
    <xdr:to>
      <xdr:col>23</xdr:col>
      <xdr:colOff>1019175</xdr:colOff>
      <xdr:row>55</xdr:row>
      <xdr:rowOff>219075</xdr:rowOff>
    </xdr:to>
    <xdr:pic>
      <xdr:nvPicPr>
        <xdr:cNvPr id="22" name="Рисунок 44" descr="Heelys_1C_to_XLS__picd03ba162-5162-4541-863b-43029e0bd2cf">
          <a:hlinkClick r:id="rId66"/>
        </xdr:cNvPr>
        <xdr:cNvPicPr preferRelativeResize="1">
          <a:picLocks noChangeAspect="0"/>
        </xdr:cNvPicPr>
      </xdr:nvPicPr>
      <xdr:blipFill>
        <a:blip r:embed="rId64"/>
        <a:stretch>
          <a:fillRect/>
        </a:stretch>
      </xdr:blipFill>
      <xdr:spPr>
        <a:xfrm>
          <a:off x="13011150" y="13906500"/>
          <a:ext cx="7429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304800</xdr:colOff>
      <xdr:row>56</xdr:row>
      <xdr:rowOff>47625</xdr:rowOff>
    </xdr:from>
    <xdr:to>
      <xdr:col>23</xdr:col>
      <xdr:colOff>981075</xdr:colOff>
      <xdr:row>57</xdr:row>
      <xdr:rowOff>219075</xdr:rowOff>
    </xdr:to>
    <xdr:pic>
      <xdr:nvPicPr>
        <xdr:cNvPr id="23" name="Рисунок 46" descr="Heelys_1C_to_XLS__picaa48a284-d101-4d50-a1b2-6ea975b4a82d">
          <a:hlinkClick r:id="rId69"/>
        </xdr:cNvPr>
        <xdr:cNvPicPr preferRelativeResize="1">
          <a:picLocks noChangeAspect="0"/>
        </xdr:cNvPicPr>
      </xdr:nvPicPr>
      <xdr:blipFill>
        <a:blip r:embed="rId67"/>
        <a:stretch>
          <a:fillRect/>
        </a:stretch>
      </xdr:blipFill>
      <xdr:spPr>
        <a:xfrm>
          <a:off x="13039725" y="14439900"/>
          <a:ext cx="676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314325</xdr:colOff>
      <xdr:row>58</xdr:row>
      <xdr:rowOff>47625</xdr:rowOff>
    </xdr:from>
    <xdr:to>
      <xdr:col>23</xdr:col>
      <xdr:colOff>971550</xdr:colOff>
      <xdr:row>59</xdr:row>
      <xdr:rowOff>219075</xdr:rowOff>
    </xdr:to>
    <xdr:pic>
      <xdr:nvPicPr>
        <xdr:cNvPr id="24" name="Рисунок 48" descr="Heelys_1C_to_XLS__picde8219d8-4357-48e0-8da1-1e4b4c6fea4c">
          <a:hlinkClick r:id="rId72"/>
        </xdr:cNvPr>
        <xdr:cNvPicPr preferRelativeResize="1">
          <a:picLocks noChangeAspect="0"/>
        </xdr:cNvPicPr>
      </xdr:nvPicPr>
      <xdr:blipFill>
        <a:blip r:embed="rId70"/>
        <a:stretch>
          <a:fillRect/>
        </a:stretch>
      </xdr:blipFill>
      <xdr:spPr>
        <a:xfrm>
          <a:off x="13049250" y="14973300"/>
          <a:ext cx="657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333375</xdr:colOff>
      <xdr:row>60</xdr:row>
      <xdr:rowOff>47625</xdr:rowOff>
    </xdr:from>
    <xdr:to>
      <xdr:col>23</xdr:col>
      <xdr:colOff>971550</xdr:colOff>
      <xdr:row>61</xdr:row>
      <xdr:rowOff>219075</xdr:rowOff>
    </xdr:to>
    <xdr:pic>
      <xdr:nvPicPr>
        <xdr:cNvPr id="25" name="Рисунок 50" descr="Heelys_1C_to_XLS__pic9717fea5-66c6-4c83-861c-d7a389629570">
          <a:hlinkClick r:id="rId75"/>
        </xdr:cNvPr>
        <xdr:cNvPicPr preferRelativeResize="1">
          <a:picLocks noChangeAspect="0"/>
        </xdr:cNvPicPr>
      </xdr:nvPicPr>
      <xdr:blipFill>
        <a:blip r:embed="rId73"/>
        <a:stretch>
          <a:fillRect/>
        </a:stretch>
      </xdr:blipFill>
      <xdr:spPr>
        <a:xfrm>
          <a:off x="13068300" y="15506700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295275</xdr:colOff>
      <xdr:row>62</xdr:row>
      <xdr:rowOff>47625</xdr:rowOff>
    </xdr:from>
    <xdr:to>
      <xdr:col>23</xdr:col>
      <xdr:colOff>1009650</xdr:colOff>
      <xdr:row>63</xdr:row>
      <xdr:rowOff>219075</xdr:rowOff>
    </xdr:to>
    <xdr:pic>
      <xdr:nvPicPr>
        <xdr:cNvPr id="26" name="Рисунок 52" descr="Heelys_1C_to_XLS__pic0d7afac6-571d-45f7-952b-22222fe14ef9">
          <a:hlinkClick r:id="rId78"/>
        </xdr:cNvPr>
        <xdr:cNvPicPr preferRelativeResize="1">
          <a:picLocks noChangeAspect="0"/>
        </xdr:cNvPicPr>
      </xdr:nvPicPr>
      <xdr:blipFill>
        <a:blip r:embed="rId76"/>
        <a:stretch>
          <a:fillRect/>
        </a:stretch>
      </xdr:blipFill>
      <xdr:spPr>
        <a:xfrm>
          <a:off x="13030200" y="16040100"/>
          <a:ext cx="714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266700</xdr:colOff>
      <xdr:row>64</xdr:row>
      <xdr:rowOff>47625</xdr:rowOff>
    </xdr:from>
    <xdr:to>
      <xdr:col>23</xdr:col>
      <xdr:colOff>1038225</xdr:colOff>
      <xdr:row>65</xdr:row>
      <xdr:rowOff>219075</xdr:rowOff>
    </xdr:to>
    <xdr:pic>
      <xdr:nvPicPr>
        <xdr:cNvPr id="27" name="Рисунок 54" descr="Heelys_1C_to_XLS__pic7569ec71-6d25-48bb-95ec-2e9e844a6623">
          <a:hlinkClick r:id="rId81"/>
        </xdr:cNvPr>
        <xdr:cNvPicPr preferRelativeResize="1">
          <a:picLocks noChangeAspect="0"/>
        </xdr:cNvPicPr>
      </xdr:nvPicPr>
      <xdr:blipFill>
        <a:blip r:embed="rId79"/>
        <a:stretch>
          <a:fillRect/>
        </a:stretch>
      </xdr:blipFill>
      <xdr:spPr>
        <a:xfrm>
          <a:off x="13001625" y="16573500"/>
          <a:ext cx="771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304800</xdr:colOff>
      <xdr:row>66</xdr:row>
      <xdr:rowOff>47625</xdr:rowOff>
    </xdr:from>
    <xdr:to>
      <xdr:col>23</xdr:col>
      <xdr:colOff>1000125</xdr:colOff>
      <xdr:row>67</xdr:row>
      <xdr:rowOff>219075</xdr:rowOff>
    </xdr:to>
    <xdr:pic>
      <xdr:nvPicPr>
        <xdr:cNvPr id="28" name="Рисунок 56" descr="Heelys_1C_to_XLS__pic163bac48-1b58-4871-ae03-bc0c12bbcc38">
          <a:hlinkClick r:id="rId84"/>
        </xdr:cNvPr>
        <xdr:cNvPicPr preferRelativeResize="1">
          <a:picLocks noChangeAspect="0"/>
        </xdr:cNvPicPr>
      </xdr:nvPicPr>
      <xdr:blipFill>
        <a:blip r:embed="rId82"/>
        <a:stretch>
          <a:fillRect/>
        </a:stretch>
      </xdr:blipFill>
      <xdr:spPr>
        <a:xfrm>
          <a:off x="13039725" y="17106900"/>
          <a:ext cx="695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381000</xdr:colOff>
      <xdr:row>68</xdr:row>
      <xdr:rowOff>47625</xdr:rowOff>
    </xdr:from>
    <xdr:to>
      <xdr:col>23</xdr:col>
      <xdr:colOff>923925</xdr:colOff>
      <xdr:row>69</xdr:row>
      <xdr:rowOff>219075</xdr:rowOff>
    </xdr:to>
    <xdr:pic>
      <xdr:nvPicPr>
        <xdr:cNvPr id="29" name="Рисунок 58" descr="Heelys_1C_to_XLS__picaaf2bdca-0b65-41f7-af07-11e4ef78507c">
          <a:hlinkClick r:id="rId87"/>
        </xdr:cNvPr>
        <xdr:cNvPicPr preferRelativeResize="1">
          <a:picLocks noChangeAspect="0"/>
        </xdr:cNvPicPr>
      </xdr:nvPicPr>
      <xdr:blipFill>
        <a:blip r:embed="rId85"/>
        <a:stretch>
          <a:fillRect/>
        </a:stretch>
      </xdr:blipFill>
      <xdr:spPr>
        <a:xfrm>
          <a:off x="13115925" y="176403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314325</xdr:colOff>
      <xdr:row>70</xdr:row>
      <xdr:rowOff>47625</xdr:rowOff>
    </xdr:from>
    <xdr:to>
      <xdr:col>23</xdr:col>
      <xdr:colOff>971550</xdr:colOff>
      <xdr:row>71</xdr:row>
      <xdr:rowOff>219075</xdr:rowOff>
    </xdr:to>
    <xdr:pic>
      <xdr:nvPicPr>
        <xdr:cNvPr id="30" name="Рисунок 60" descr="Heelys_1C_to_XLS__pic3dd9dc41-576a-4268-961f-5116449a6f75">
          <a:hlinkClick r:id="rId90"/>
        </xdr:cNvPr>
        <xdr:cNvPicPr preferRelativeResize="1">
          <a:picLocks noChangeAspect="0"/>
        </xdr:cNvPicPr>
      </xdr:nvPicPr>
      <xdr:blipFill>
        <a:blip r:embed="rId88"/>
        <a:stretch>
          <a:fillRect/>
        </a:stretch>
      </xdr:blipFill>
      <xdr:spPr>
        <a:xfrm>
          <a:off x="13049250" y="18173700"/>
          <a:ext cx="657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266700</xdr:colOff>
      <xdr:row>72</xdr:row>
      <xdr:rowOff>47625</xdr:rowOff>
    </xdr:from>
    <xdr:to>
      <xdr:col>23</xdr:col>
      <xdr:colOff>1028700</xdr:colOff>
      <xdr:row>73</xdr:row>
      <xdr:rowOff>219075</xdr:rowOff>
    </xdr:to>
    <xdr:pic>
      <xdr:nvPicPr>
        <xdr:cNvPr id="31" name="Рисунок 62" descr="Heelys_1C_to_XLS__pic33d6b5d3-c378-4936-ac77-92eb5b8f9188">
          <a:hlinkClick r:id="rId93"/>
        </xdr:cNvPr>
        <xdr:cNvPicPr preferRelativeResize="1">
          <a:picLocks noChangeAspect="0"/>
        </xdr:cNvPicPr>
      </xdr:nvPicPr>
      <xdr:blipFill>
        <a:blip r:embed="rId91"/>
        <a:stretch>
          <a:fillRect/>
        </a:stretch>
      </xdr:blipFill>
      <xdr:spPr>
        <a:xfrm>
          <a:off x="13001625" y="18707100"/>
          <a:ext cx="762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266700</xdr:colOff>
      <xdr:row>74</xdr:row>
      <xdr:rowOff>47625</xdr:rowOff>
    </xdr:from>
    <xdr:to>
      <xdr:col>23</xdr:col>
      <xdr:colOff>1028700</xdr:colOff>
      <xdr:row>75</xdr:row>
      <xdr:rowOff>219075</xdr:rowOff>
    </xdr:to>
    <xdr:pic>
      <xdr:nvPicPr>
        <xdr:cNvPr id="32" name="Рисунок 64" descr="Heelys_1C_to_XLS__pic3309b1a7-46c9-47de-8928-4c19f076b56f">
          <a:hlinkClick r:id="rId96"/>
        </xdr:cNvPr>
        <xdr:cNvPicPr preferRelativeResize="1">
          <a:picLocks noChangeAspect="0"/>
        </xdr:cNvPicPr>
      </xdr:nvPicPr>
      <xdr:blipFill>
        <a:blip r:embed="rId94"/>
        <a:stretch>
          <a:fillRect/>
        </a:stretch>
      </xdr:blipFill>
      <xdr:spPr>
        <a:xfrm>
          <a:off x="13001625" y="19240500"/>
          <a:ext cx="762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266700</xdr:colOff>
      <xdr:row>76</xdr:row>
      <xdr:rowOff>47625</xdr:rowOff>
    </xdr:from>
    <xdr:to>
      <xdr:col>23</xdr:col>
      <xdr:colOff>1028700</xdr:colOff>
      <xdr:row>77</xdr:row>
      <xdr:rowOff>219075</xdr:rowOff>
    </xdr:to>
    <xdr:pic>
      <xdr:nvPicPr>
        <xdr:cNvPr id="33" name="Рисунок 66" descr="Heelys_1C_to_XLS__picf1c9c2cf-1fb2-4030-bd6d-85513615b6ad">
          <a:hlinkClick r:id="rId99"/>
        </xdr:cNvPr>
        <xdr:cNvPicPr preferRelativeResize="1">
          <a:picLocks noChangeAspect="0"/>
        </xdr:cNvPicPr>
      </xdr:nvPicPr>
      <xdr:blipFill>
        <a:blip r:embed="rId97"/>
        <a:stretch>
          <a:fillRect/>
        </a:stretch>
      </xdr:blipFill>
      <xdr:spPr>
        <a:xfrm>
          <a:off x="13001625" y="19773900"/>
          <a:ext cx="762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257175</xdr:colOff>
      <xdr:row>78</xdr:row>
      <xdr:rowOff>47625</xdr:rowOff>
    </xdr:from>
    <xdr:to>
      <xdr:col>23</xdr:col>
      <xdr:colOff>1028700</xdr:colOff>
      <xdr:row>79</xdr:row>
      <xdr:rowOff>219075</xdr:rowOff>
    </xdr:to>
    <xdr:pic>
      <xdr:nvPicPr>
        <xdr:cNvPr id="34" name="Рисунок 68" descr="Heelys_1C_to_XLS__pic966ea547-7fb7-4043-a3d6-0eed9d6c9068">
          <a:hlinkClick r:id="rId102"/>
        </xdr:cNvPr>
        <xdr:cNvPicPr preferRelativeResize="1">
          <a:picLocks noChangeAspect="0"/>
        </xdr:cNvPicPr>
      </xdr:nvPicPr>
      <xdr:blipFill>
        <a:blip r:embed="rId100"/>
        <a:stretch>
          <a:fillRect/>
        </a:stretch>
      </xdr:blipFill>
      <xdr:spPr>
        <a:xfrm>
          <a:off x="12992100" y="20307300"/>
          <a:ext cx="771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266700</xdr:colOff>
      <xdr:row>80</xdr:row>
      <xdr:rowOff>47625</xdr:rowOff>
    </xdr:from>
    <xdr:to>
      <xdr:col>23</xdr:col>
      <xdr:colOff>1028700</xdr:colOff>
      <xdr:row>81</xdr:row>
      <xdr:rowOff>219075</xdr:rowOff>
    </xdr:to>
    <xdr:pic>
      <xdr:nvPicPr>
        <xdr:cNvPr id="35" name="Рисунок 70" descr="Heelys_1C_to_XLS__picc0e99002-8c83-44bc-a12f-a2ff08f5b3a5">
          <a:hlinkClick r:id="rId105"/>
        </xdr:cNvPr>
        <xdr:cNvPicPr preferRelativeResize="1">
          <a:picLocks noChangeAspect="0"/>
        </xdr:cNvPicPr>
      </xdr:nvPicPr>
      <xdr:blipFill>
        <a:blip r:embed="rId103"/>
        <a:stretch>
          <a:fillRect/>
        </a:stretch>
      </xdr:blipFill>
      <xdr:spPr>
        <a:xfrm>
          <a:off x="13001625" y="20840700"/>
          <a:ext cx="762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314325</xdr:colOff>
      <xdr:row>82</xdr:row>
      <xdr:rowOff>47625</xdr:rowOff>
    </xdr:from>
    <xdr:to>
      <xdr:col>23</xdr:col>
      <xdr:colOff>971550</xdr:colOff>
      <xdr:row>83</xdr:row>
      <xdr:rowOff>219075</xdr:rowOff>
    </xdr:to>
    <xdr:pic>
      <xdr:nvPicPr>
        <xdr:cNvPr id="36" name="Рисунок 72" descr="Heelys_1C_to_XLS__picb347254f-63d3-432c-a975-5b9cbfee34ff">
          <a:hlinkClick r:id="rId108"/>
        </xdr:cNvPr>
        <xdr:cNvPicPr preferRelativeResize="1">
          <a:picLocks noChangeAspect="0"/>
        </xdr:cNvPicPr>
      </xdr:nvPicPr>
      <xdr:blipFill>
        <a:blip r:embed="rId106"/>
        <a:stretch>
          <a:fillRect/>
        </a:stretch>
      </xdr:blipFill>
      <xdr:spPr>
        <a:xfrm>
          <a:off x="13049250" y="21374100"/>
          <a:ext cx="657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295275</xdr:colOff>
      <xdr:row>84</xdr:row>
      <xdr:rowOff>47625</xdr:rowOff>
    </xdr:from>
    <xdr:to>
      <xdr:col>23</xdr:col>
      <xdr:colOff>990600</xdr:colOff>
      <xdr:row>85</xdr:row>
      <xdr:rowOff>219075</xdr:rowOff>
    </xdr:to>
    <xdr:pic>
      <xdr:nvPicPr>
        <xdr:cNvPr id="37" name="Рисунок 74" descr="Heelys_1C_to_XLS__pic6eed4368-8f56-46a2-88a7-d9cfaa23acf6">
          <a:hlinkClick r:id="rId111"/>
        </xdr:cNvPr>
        <xdr:cNvPicPr preferRelativeResize="1">
          <a:picLocks noChangeAspect="0"/>
        </xdr:cNvPicPr>
      </xdr:nvPicPr>
      <xdr:blipFill>
        <a:blip r:embed="rId109"/>
        <a:stretch>
          <a:fillRect/>
        </a:stretch>
      </xdr:blipFill>
      <xdr:spPr>
        <a:xfrm>
          <a:off x="13030200" y="21907500"/>
          <a:ext cx="695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381000</xdr:colOff>
      <xdr:row>86</xdr:row>
      <xdr:rowOff>47625</xdr:rowOff>
    </xdr:from>
    <xdr:to>
      <xdr:col>23</xdr:col>
      <xdr:colOff>923925</xdr:colOff>
      <xdr:row>87</xdr:row>
      <xdr:rowOff>219075</xdr:rowOff>
    </xdr:to>
    <xdr:pic>
      <xdr:nvPicPr>
        <xdr:cNvPr id="38" name="Рисунок 76" descr="Heelys_1C_to_XLS__pic79778ab9-bc38-4bea-99ac-b9590f73655d">
          <a:hlinkClick r:id="rId114"/>
        </xdr:cNvPr>
        <xdr:cNvPicPr preferRelativeResize="1">
          <a:picLocks noChangeAspect="0"/>
        </xdr:cNvPicPr>
      </xdr:nvPicPr>
      <xdr:blipFill>
        <a:blip r:embed="rId112"/>
        <a:stretch>
          <a:fillRect/>
        </a:stretch>
      </xdr:blipFill>
      <xdr:spPr>
        <a:xfrm>
          <a:off x="13115925" y="224409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219075</xdr:colOff>
      <xdr:row>88</xdr:row>
      <xdr:rowOff>47625</xdr:rowOff>
    </xdr:from>
    <xdr:to>
      <xdr:col>23</xdr:col>
      <xdr:colOff>1076325</xdr:colOff>
      <xdr:row>89</xdr:row>
      <xdr:rowOff>219075</xdr:rowOff>
    </xdr:to>
    <xdr:pic>
      <xdr:nvPicPr>
        <xdr:cNvPr id="39" name="Рисунок 78" descr="Heelys_1C_to_XLS__pica2bc31f3-f743-4b90-b200-1bb21f4d6950">
          <a:hlinkClick r:id="rId117"/>
        </xdr:cNvPr>
        <xdr:cNvPicPr preferRelativeResize="1">
          <a:picLocks noChangeAspect="0"/>
        </xdr:cNvPicPr>
      </xdr:nvPicPr>
      <xdr:blipFill>
        <a:blip r:embed="rId115"/>
        <a:stretch>
          <a:fillRect/>
        </a:stretch>
      </xdr:blipFill>
      <xdr:spPr>
        <a:xfrm>
          <a:off x="12954000" y="22974300"/>
          <a:ext cx="857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219075</xdr:colOff>
      <xdr:row>90</xdr:row>
      <xdr:rowOff>47625</xdr:rowOff>
    </xdr:from>
    <xdr:to>
      <xdr:col>23</xdr:col>
      <xdr:colOff>1066800</xdr:colOff>
      <xdr:row>91</xdr:row>
      <xdr:rowOff>219075</xdr:rowOff>
    </xdr:to>
    <xdr:pic>
      <xdr:nvPicPr>
        <xdr:cNvPr id="40" name="Рисунок 80" descr="Heelys_1C_to_XLS__pic139a6426-ec7e-4b0a-8159-3b510f72e0c7">
          <a:hlinkClick r:id="rId120"/>
        </xdr:cNvPr>
        <xdr:cNvPicPr preferRelativeResize="1">
          <a:picLocks noChangeAspect="0"/>
        </xdr:cNvPicPr>
      </xdr:nvPicPr>
      <xdr:blipFill>
        <a:blip r:embed="rId118"/>
        <a:stretch>
          <a:fillRect/>
        </a:stretch>
      </xdr:blipFill>
      <xdr:spPr>
        <a:xfrm>
          <a:off x="12954000" y="23507700"/>
          <a:ext cx="847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295275</xdr:colOff>
      <xdr:row>92</xdr:row>
      <xdr:rowOff>47625</xdr:rowOff>
    </xdr:from>
    <xdr:to>
      <xdr:col>23</xdr:col>
      <xdr:colOff>1009650</xdr:colOff>
      <xdr:row>93</xdr:row>
      <xdr:rowOff>219075</xdr:rowOff>
    </xdr:to>
    <xdr:pic>
      <xdr:nvPicPr>
        <xdr:cNvPr id="41" name="Рисунок 82" descr="Heelys_1C_to_XLS__pica95efc97-adf1-40cd-aedb-528a64335ba6">
          <a:hlinkClick r:id="rId123"/>
        </xdr:cNvPr>
        <xdr:cNvPicPr preferRelativeResize="1">
          <a:picLocks noChangeAspect="0"/>
        </xdr:cNvPicPr>
      </xdr:nvPicPr>
      <xdr:blipFill>
        <a:blip r:embed="rId121"/>
        <a:stretch>
          <a:fillRect/>
        </a:stretch>
      </xdr:blipFill>
      <xdr:spPr>
        <a:xfrm>
          <a:off x="13030200" y="24041100"/>
          <a:ext cx="714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314325</xdr:colOff>
      <xdr:row>94</xdr:row>
      <xdr:rowOff>47625</xdr:rowOff>
    </xdr:from>
    <xdr:to>
      <xdr:col>23</xdr:col>
      <xdr:colOff>971550</xdr:colOff>
      <xdr:row>95</xdr:row>
      <xdr:rowOff>219075</xdr:rowOff>
    </xdr:to>
    <xdr:pic>
      <xdr:nvPicPr>
        <xdr:cNvPr id="42" name="Рисунок 84" descr="Heelys_1C_to_XLS__pic9c98e3a0-19b4-4d8a-b56d-7f29dc0638eb">
          <a:hlinkClick r:id="rId126"/>
        </xdr:cNvPr>
        <xdr:cNvPicPr preferRelativeResize="1">
          <a:picLocks noChangeAspect="0"/>
        </xdr:cNvPicPr>
      </xdr:nvPicPr>
      <xdr:blipFill>
        <a:blip r:embed="rId124"/>
        <a:stretch>
          <a:fillRect/>
        </a:stretch>
      </xdr:blipFill>
      <xdr:spPr>
        <a:xfrm>
          <a:off x="13049250" y="24574500"/>
          <a:ext cx="657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381000</xdr:colOff>
      <xdr:row>96</xdr:row>
      <xdr:rowOff>47625</xdr:rowOff>
    </xdr:from>
    <xdr:to>
      <xdr:col>23</xdr:col>
      <xdr:colOff>923925</xdr:colOff>
      <xdr:row>97</xdr:row>
      <xdr:rowOff>219075</xdr:rowOff>
    </xdr:to>
    <xdr:pic>
      <xdr:nvPicPr>
        <xdr:cNvPr id="43" name="Рисунок 86" descr="Heelys_1C_to_XLS__pic157243d6-df0a-4679-bd64-b56aaba71fda">
          <a:hlinkClick r:id="rId129"/>
        </xdr:cNvPr>
        <xdr:cNvPicPr preferRelativeResize="1">
          <a:picLocks noChangeAspect="0"/>
        </xdr:cNvPicPr>
      </xdr:nvPicPr>
      <xdr:blipFill>
        <a:blip r:embed="rId127"/>
        <a:stretch>
          <a:fillRect/>
        </a:stretch>
      </xdr:blipFill>
      <xdr:spPr>
        <a:xfrm>
          <a:off x="13115925" y="251079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314325</xdr:colOff>
      <xdr:row>98</xdr:row>
      <xdr:rowOff>47625</xdr:rowOff>
    </xdr:from>
    <xdr:to>
      <xdr:col>23</xdr:col>
      <xdr:colOff>971550</xdr:colOff>
      <xdr:row>99</xdr:row>
      <xdr:rowOff>219075</xdr:rowOff>
    </xdr:to>
    <xdr:pic>
      <xdr:nvPicPr>
        <xdr:cNvPr id="44" name="Рисунок 88" descr="Heelys_1C_to_XLS__pic029f383a-5430-4c24-88ba-964228a574ad">
          <a:hlinkClick r:id="rId132"/>
        </xdr:cNvPr>
        <xdr:cNvPicPr preferRelativeResize="1">
          <a:picLocks noChangeAspect="0"/>
        </xdr:cNvPicPr>
      </xdr:nvPicPr>
      <xdr:blipFill>
        <a:blip r:embed="rId130"/>
        <a:stretch>
          <a:fillRect/>
        </a:stretch>
      </xdr:blipFill>
      <xdr:spPr>
        <a:xfrm>
          <a:off x="13049250" y="25641300"/>
          <a:ext cx="657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381000</xdr:colOff>
      <xdr:row>100</xdr:row>
      <xdr:rowOff>47625</xdr:rowOff>
    </xdr:from>
    <xdr:to>
      <xdr:col>23</xdr:col>
      <xdr:colOff>923925</xdr:colOff>
      <xdr:row>101</xdr:row>
      <xdr:rowOff>219075</xdr:rowOff>
    </xdr:to>
    <xdr:pic>
      <xdr:nvPicPr>
        <xdr:cNvPr id="45" name="Рисунок 90" descr="Heelys_1C_to_XLS__pic386fa034-56bf-4b28-8778-35497f0943bf">
          <a:hlinkClick r:id="rId135"/>
        </xdr:cNvPr>
        <xdr:cNvPicPr preferRelativeResize="1">
          <a:picLocks noChangeAspect="0"/>
        </xdr:cNvPicPr>
      </xdr:nvPicPr>
      <xdr:blipFill>
        <a:blip r:embed="rId133"/>
        <a:stretch>
          <a:fillRect/>
        </a:stretch>
      </xdr:blipFill>
      <xdr:spPr>
        <a:xfrm>
          <a:off x="13115925" y="261747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314325</xdr:colOff>
      <xdr:row>102</xdr:row>
      <xdr:rowOff>47625</xdr:rowOff>
    </xdr:from>
    <xdr:to>
      <xdr:col>23</xdr:col>
      <xdr:colOff>971550</xdr:colOff>
      <xdr:row>103</xdr:row>
      <xdr:rowOff>219075</xdr:rowOff>
    </xdr:to>
    <xdr:pic>
      <xdr:nvPicPr>
        <xdr:cNvPr id="46" name="Рисунок 92" descr="Heelys_1C_to_XLS__pic7a531040-31ed-4032-8e68-ed75e986696e">
          <a:hlinkClick r:id="rId138"/>
        </xdr:cNvPr>
        <xdr:cNvPicPr preferRelativeResize="1">
          <a:picLocks noChangeAspect="0"/>
        </xdr:cNvPicPr>
      </xdr:nvPicPr>
      <xdr:blipFill>
        <a:blip r:embed="rId136"/>
        <a:stretch>
          <a:fillRect/>
        </a:stretch>
      </xdr:blipFill>
      <xdr:spPr>
        <a:xfrm>
          <a:off x="13049250" y="26708100"/>
          <a:ext cx="657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314325</xdr:colOff>
      <xdr:row>104</xdr:row>
      <xdr:rowOff>47625</xdr:rowOff>
    </xdr:from>
    <xdr:to>
      <xdr:col>23</xdr:col>
      <xdr:colOff>971550</xdr:colOff>
      <xdr:row>105</xdr:row>
      <xdr:rowOff>219075</xdr:rowOff>
    </xdr:to>
    <xdr:pic>
      <xdr:nvPicPr>
        <xdr:cNvPr id="47" name="Рисунок 94" descr="Heelys_1C_to_XLS__pic686a7583-94a2-461e-90d5-b9d9b6b865c7">
          <a:hlinkClick r:id="rId141"/>
        </xdr:cNvPr>
        <xdr:cNvPicPr preferRelativeResize="1">
          <a:picLocks noChangeAspect="0"/>
        </xdr:cNvPicPr>
      </xdr:nvPicPr>
      <xdr:blipFill>
        <a:blip r:embed="rId139"/>
        <a:stretch>
          <a:fillRect/>
        </a:stretch>
      </xdr:blipFill>
      <xdr:spPr>
        <a:xfrm>
          <a:off x="13049250" y="27241500"/>
          <a:ext cx="657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295275</xdr:colOff>
      <xdr:row>106</xdr:row>
      <xdr:rowOff>47625</xdr:rowOff>
    </xdr:from>
    <xdr:to>
      <xdr:col>23</xdr:col>
      <xdr:colOff>1000125</xdr:colOff>
      <xdr:row>107</xdr:row>
      <xdr:rowOff>219075</xdr:rowOff>
    </xdr:to>
    <xdr:pic>
      <xdr:nvPicPr>
        <xdr:cNvPr id="48" name="Рисунок 96" descr="Heelys_1C_to_XLS__pic05fd2eda-a27f-4d91-93a8-21af20b0a791">
          <a:hlinkClick r:id="rId144"/>
        </xdr:cNvPr>
        <xdr:cNvPicPr preferRelativeResize="1">
          <a:picLocks noChangeAspect="0"/>
        </xdr:cNvPicPr>
      </xdr:nvPicPr>
      <xdr:blipFill>
        <a:blip r:embed="rId142"/>
        <a:stretch>
          <a:fillRect/>
        </a:stretch>
      </xdr:blipFill>
      <xdr:spPr>
        <a:xfrm>
          <a:off x="13030200" y="27774900"/>
          <a:ext cx="704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276225</xdr:colOff>
      <xdr:row>108</xdr:row>
      <xdr:rowOff>47625</xdr:rowOff>
    </xdr:from>
    <xdr:to>
      <xdr:col>23</xdr:col>
      <xdr:colOff>1019175</xdr:colOff>
      <xdr:row>109</xdr:row>
      <xdr:rowOff>219075</xdr:rowOff>
    </xdr:to>
    <xdr:pic>
      <xdr:nvPicPr>
        <xdr:cNvPr id="49" name="Рисунок 98" descr="Heelys_1C_to_XLS__picecbe9a3d-c05e-47a9-a0fd-ae38f65c450b">
          <a:hlinkClick r:id="rId147"/>
        </xdr:cNvPr>
        <xdr:cNvPicPr preferRelativeResize="1">
          <a:picLocks noChangeAspect="0"/>
        </xdr:cNvPicPr>
      </xdr:nvPicPr>
      <xdr:blipFill>
        <a:blip r:embed="rId145"/>
        <a:stretch>
          <a:fillRect/>
        </a:stretch>
      </xdr:blipFill>
      <xdr:spPr>
        <a:xfrm>
          <a:off x="13011150" y="28308300"/>
          <a:ext cx="7429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295275</xdr:colOff>
      <xdr:row>110</xdr:row>
      <xdr:rowOff>47625</xdr:rowOff>
    </xdr:from>
    <xdr:to>
      <xdr:col>23</xdr:col>
      <xdr:colOff>1009650</xdr:colOff>
      <xdr:row>111</xdr:row>
      <xdr:rowOff>219075</xdr:rowOff>
    </xdr:to>
    <xdr:pic>
      <xdr:nvPicPr>
        <xdr:cNvPr id="50" name="Рисунок 100" descr="Heelys_1C_to_XLS__pica61d967e-9163-49c2-b679-f5db5d872c4a">
          <a:hlinkClick r:id="rId150"/>
        </xdr:cNvPr>
        <xdr:cNvPicPr preferRelativeResize="1">
          <a:picLocks noChangeAspect="0"/>
        </xdr:cNvPicPr>
      </xdr:nvPicPr>
      <xdr:blipFill>
        <a:blip r:embed="rId148"/>
        <a:stretch>
          <a:fillRect/>
        </a:stretch>
      </xdr:blipFill>
      <xdr:spPr>
        <a:xfrm>
          <a:off x="13030200" y="28841700"/>
          <a:ext cx="714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276225</xdr:colOff>
      <xdr:row>113</xdr:row>
      <xdr:rowOff>47625</xdr:rowOff>
    </xdr:from>
    <xdr:to>
      <xdr:col>23</xdr:col>
      <xdr:colOff>1019175</xdr:colOff>
      <xdr:row>114</xdr:row>
      <xdr:rowOff>219075</xdr:rowOff>
    </xdr:to>
    <xdr:pic>
      <xdr:nvPicPr>
        <xdr:cNvPr id="51" name="Рисунок 102" descr="Heelys_1C_to_XLS__pica6b49044-6f21-4a61-abf6-e2e90623a703">
          <a:hlinkClick r:id="rId153"/>
        </xdr:cNvPr>
        <xdr:cNvPicPr preferRelativeResize="1">
          <a:picLocks noChangeAspect="0"/>
        </xdr:cNvPicPr>
      </xdr:nvPicPr>
      <xdr:blipFill>
        <a:blip r:embed="rId151"/>
        <a:stretch>
          <a:fillRect/>
        </a:stretch>
      </xdr:blipFill>
      <xdr:spPr>
        <a:xfrm>
          <a:off x="13011150" y="29594175"/>
          <a:ext cx="7429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276225</xdr:colOff>
      <xdr:row>115</xdr:row>
      <xdr:rowOff>47625</xdr:rowOff>
    </xdr:from>
    <xdr:to>
      <xdr:col>23</xdr:col>
      <xdr:colOff>1019175</xdr:colOff>
      <xdr:row>116</xdr:row>
      <xdr:rowOff>219075</xdr:rowOff>
    </xdr:to>
    <xdr:pic>
      <xdr:nvPicPr>
        <xdr:cNvPr id="52" name="Рисунок 104" descr="Heelys_1C_to_XLS__picecdb9770-c221-44b4-8bbe-7742c878a7a0">
          <a:hlinkClick r:id="rId156"/>
        </xdr:cNvPr>
        <xdr:cNvPicPr preferRelativeResize="1">
          <a:picLocks noChangeAspect="0"/>
        </xdr:cNvPicPr>
      </xdr:nvPicPr>
      <xdr:blipFill>
        <a:blip r:embed="rId154"/>
        <a:stretch>
          <a:fillRect/>
        </a:stretch>
      </xdr:blipFill>
      <xdr:spPr>
        <a:xfrm>
          <a:off x="13011150" y="30127575"/>
          <a:ext cx="7429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228600</xdr:colOff>
      <xdr:row>117</xdr:row>
      <xdr:rowOff>47625</xdr:rowOff>
    </xdr:from>
    <xdr:to>
      <xdr:col>23</xdr:col>
      <xdr:colOff>1057275</xdr:colOff>
      <xdr:row>118</xdr:row>
      <xdr:rowOff>219075</xdr:rowOff>
    </xdr:to>
    <xdr:pic>
      <xdr:nvPicPr>
        <xdr:cNvPr id="53" name="Рисунок 106" descr="Heelys_1C_to_XLS__pic2afef55d-583c-4e9e-abe2-459a85944a8d">
          <a:hlinkClick r:id="rId159"/>
        </xdr:cNvPr>
        <xdr:cNvPicPr preferRelativeResize="1">
          <a:picLocks noChangeAspect="0"/>
        </xdr:cNvPicPr>
      </xdr:nvPicPr>
      <xdr:blipFill>
        <a:blip r:embed="rId157"/>
        <a:stretch>
          <a:fillRect/>
        </a:stretch>
      </xdr:blipFill>
      <xdr:spPr>
        <a:xfrm>
          <a:off x="12963525" y="30660975"/>
          <a:ext cx="828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257175</xdr:colOff>
      <xdr:row>119</xdr:row>
      <xdr:rowOff>47625</xdr:rowOff>
    </xdr:from>
    <xdr:to>
      <xdr:col>23</xdr:col>
      <xdr:colOff>1038225</xdr:colOff>
      <xdr:row>120</xdr:row>
      <xdr:rowOff>219075</xdr:rowOff>
    </xdr:to>
    <xdr:pic>
      <xdr:nvPicPr>
        <xdr:cNvPr id="54" name="Рисунок 108" descr="Heelys_1C_to_XLS__picbe29ef24-8a7f-4727-8b2b-58fa88075c00">
          <a:hlinkClick r:id="rId162"/>
        </xdr:cNvPr>
        <xdr:cNvPicPr preferRelativeResize="1">
          <a:picLocks noChangeAspect="0"/>
        </xdr:cNvPicPr>
      </xdr:nvPicPr>
      <xdr:blipFill>
        <a:blip r:embed="rId160"/>
        <a:stretch>
          <a:fillRect/>
        </a:stretch>
      </xdr:blipFill>
      <xdr:spPr>
        <a:xfrm>
          <a:off x="12992100" y="31194375"/>
          <a:ext cx="781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257175</xdr:colOff>
      <xdr:row>121</xdr:row>
      <xdr:rowOff>47625</xdr:rowOff>
    </xdr:from>
    <xdr:to>
      <xdr:col>23</xdr:col>
      <xdr:colOff>1047750</xdr:colOff>
      <xdr:row>122</xdr:row>
      <xdr:rowOff>219075</xdr:rowOff>
    </xdr:to>
    <xdr:pic>
      <xdr:nvPicPr>
        <xdr:cNvPr id="55" name="Рисунок 110" descr="Heelys_1C_to_XLS__pic426e4152-4505-4c31-99fd-a0b2bd541769">
          <a:hlinkClick r:id="rId165"/>
        </xdr:cNvPr>
        <xdr:cNvPicPr preferRelativeResize="1">
          <a:picLocks noChangeAspect="0"/>
        </xdr:cNvPicPr>
      </xdr:nvPicPr>
      <xdr:blipFill>
        <a:blip r:embed="rId163"/>
        <a:stretch>
          <a:fillRect/>
        </a:stretch>
      </xdr:blipFill>
      <xdr:spPr>
        <a:xfrm>
          <a:off x="12992100" y="31727775"/>
          <a:ext cx="790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228600</xdr:colOff>
      <xdr:row>123</xdr:row>
      <xdr:rowOff>47625</xdr:rowOff>
    </xdr:from>
    <xdr:to>
      <xdr:col>23</xdr:col>
      <xdr:colOff>1066800</xdr:colOff>
      <xdr:row>124</xdr:row>
      <xdr:rowOff>219075</xdr:rowOff>
    </xdr:to>
    <xdr:pic>
      <xdr:nvPicPr>
        <xdr:cNvPr id="56" name="Рисунок 112" descr="Heelys_1C_to_XLS__pic33b74deb-0941-495f-9237-3b037baf9cba">
          <a:hlinkClick r:id="rId168"/>
        </xdr:cNvPr>
        <xdr:cNvPicPr preferRelativeResize="1">
          <a:picLocks noChangeAspect="0"/>
        </xdr:cNvPicPr>
      </xdr:nvPicPr>
      <xdr:blipFill>
        <a:blip r:embed="rId166"/>
        <a:stretch>
          <a:fillRect/>
        </a:stretch>
      </xdr:blipFill>
      <xdr:spPr>
        <a:xfrm>
          <a:off x="12963525" y="32261175"/>
          <a:ext cx="838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228600</xdr:colOff>
      <xdr:row>125</xdr:row>
      <xdr:rowOff>47625</xdr:rowOff>
    </xdr:from>
    <xdr:to>
      <xdr:col>23</xdr:col>
      <xdr:colOff>1076325</xdr:colOff>
      <xdr:row>126</xdr:row>
      <xdr:rowOff>219075</xdr:rowOff>
    </xdr:to>
    <xdr:pic>
      <xdr:nvPicPr>
        <xdr:cNvPr id="57" name="Рисунок 114" descr="Heelys_1C_to_XLS__picaf714a66-c927-497a-93c2-f558c21c9782">
          <a:hlinkClick r:id="rId171"/>
        </xdr:cNvPr>
        <xdr:cNvPicPr preferRelativeResize="1">
          <a:picLocks noChangeAspect="0"/>
        </xdr:cNvPicPr>
      </xdr:nvPicPr>
      <xdr:blipFill>
        <a:blip r:embed="rId169"/>
        <a:stretch>
          <a:fillRect/>
        </a:stretch>
      </xdr:blipFill>
      <xdr:spPr>
        <a:xfrm>
          <a:off x="12963525" y="32794575"/>
          <a:ext cx="847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eelys-russia.com/catalog/sneakers/12-2010-05-17-13-16-39/detail/485-avenger?tmpl=component" TargetMode="External" /><Relationship Id="rId2" Type="http://schemas.openxmlformats.org/officeDocument/2006/relationships/hyperlink" Target="http://heelys-russia.com/catalog/sneakers/12-2010-05-17-13-16-39/detail/486-avenger?tmpl=component" TargetMode="External" /><Relationship Id="rId3" Type="http://schemas.openxmlformats.org/officeDocument/2006/relationships/hyperlink" Target="http://heelys-russia.com/catalog/sneakers/12-2010-05-17-13-16-39/detail/751-blade?tmpl=component" TargetMode="External" /><Relationship Id="rId4" Type="http://schemas.openxmlformats.org/officeDocument/2006/relationships/hyperlink" Target="http://heelys-russia.com/catalog/sneakers/12-2010-05-17-13-16-39/detail/754-bladecb?tmpl=component" TargetMode="External" /><Relationship Id="rId5" Type="http://schemas.openxmlformats.org/officeDocument/2006/relationships/hyperlink" Target="http://www.heelys-russia.com/catalog/sneakers/12-2010-05-17-13-16-39/detail/797-blade-7659?tmpl=component" TargetMode="External" /><Relationship Id="rId6" Type="http://schemas.openxmlformats.org/officeDocument/2006/relationships/hyperlink" Target="http://heelys-russia.com/catalog/dailycross/11-2010-05-17-13-16-25/detail/337-brooklyn-ii-lo-7609?tmpl=component" TargetMode="External" /><Relationship Id="rId7" Type="http://schemas.openxmlformats.org/officeDocument/2006/relationships/hyperlink" Target="http://heelys-russia.com/catalog/dailycross/11-2010-05-17-13-16-25/detail/416-brooklyn-lo?tmpl=component" TargetMode="External" /><Relationship Id="rId8" Type="http://schemas.openxmlformats.org/officeDocument/2006/relationships/hyperlink" Target="http://heelys-russia.com/catalog/dailycross/11-2010-05-17-13-16-25/detail/417-brooklyn-lo?tmpl=component" TargetMode="External" /><Relationship Id="rId9" Type="http://schemas.openxmlformats.org/officeDocument/2006/relationships/hyperlink" Target="http://www.heelys-russia.com/catalog/sneakers/12-2010-05-17-13-16-39/detail/799-coution-7625?tmpl=component" TargetMode="External" /><Relationship Id="rId10" Type="http://schemas.openxmlformats.org/officeDocument/2006/relationships/hyperlink" Target="http://heelys-russia.com/catalog/sneakers/12-2010-05-17-13-16-39/detail/752-chazzbw?tmpl=component" TargetMode="External" /><Relationship Id="rId11" Type="http://schemas.openxmlformats.org/officeDocument/2006/relationships/hyperlink" Target="http://heelys-russia.com/catalog/12-2010-05-17-13-16-39/detail/802-chazz7681?tmpl=component" TargetMode="External" /><Relationship Id="rId12" Type="http://schemas.openxmlformats.org/officeDocument/2006/relationships/hyperlink" Target="http://www.heelys-russia.com/catalog/sneakers/12-2010-05-17-13-16-39/detail/800-chazz7683?tmpl=component" TargetMode="External" /><Relationship Id="rId13" Type="http://schemas.openxmlformats.org/officeDocument/2006/relationships/hyperlink" Target="http://heelys-russia.com/catalog/sneakers/12-2010-05-17-13-16-39/detail/489-chazz-suede?tmpl=component" TargetMode="External" /><Relationship Id="rId14" Type="http://schemas.openxmlformats.org/officeDocument/2006/relationships/hyperlink" Target="http://heelys-russia.com/catalog/sneakers/12-2010-05-17-13-16-39/detail/637-shazz-suede?tmpl=component" TargetMode="External" /><Relationship Id="rId15" Type="http://schemas.openxmlformats.org/officeDocument/2006/relationships/hyperlink" Target="http://heelys-russia.com/catalog/dailycross/11-2010-05-17-13-16-25/detail/448-clash?tmpl=component" TargetMode="External" /><Relationship Id="rId16" Type="http://schemas.openxmlformats.org/officeDocument/2006/relationships/hyperlink" Target="http://heelys-russia.com/catalog/11-2010-05-17-13-16-25/detail/696-clash?tmpl=component" TargetMode="External" /><Relationship Id="rId17" Type="http://schemas.openxmlformats.org/officeDocument/2006/relationships/hyperlink" Target="http://heelys-russia.com/catalog/11-2010-05-17-13-16-25/detail/814-7651clutch?tmpl=component" TargetMode="External" /><Relationship Id="rId18" Type="http://schemas.openxmlformats.org/officeDocument/2006/relationships/hyperlink" Target="http://heelys-russia.com/catalog/11-2010-05-17-13-16-25/detail/813-7652clutch?tmpl=component" TargetMode="External" /><Relationship Id="rId19" Type="http://schemas.openxmlformats.org/officeDocument/2006/relationships/hyperlink" Target="http://heelys-russia.com/catalog/dailycross/11-2010-05-17-13-16-25/detail/476-double-threat-7603?tmpl=component" TargetMode="External" /><Relationship Id="rId20" Type="http://schemas.openxmlformats.org/officeDocument/2006/relationships/hyperlink" Target="http://heelys-russia.com/catalog/dailycross/11-2010-05-17-13-16-25/detail/631-ouble-hreat?tmpl=component" TargetMode="External" /><Relationship Id="rId21" Type="http://schemas.openxmlformats.org/officeDocument/2006/relationships/hyperlink" Target="http://heelys-russia.com/catalog/11-2010-05-17-13-16-25/detail/520-fierce?tmpl=component" TargetMode="External" /><Relationship Id="rId22" Type="http://schemas.openxmlformats.org/officeDocument/2006/relationships/hyperlink" Target="http://heelys-russia.com/catalog/dailycross/11-2010-05-17-13-16-25/detail/453-hurricane-7224?tmpl=component" TargetMode="External" /><Relationship Id="rId23" Type="http://schemas.openxmlformats.org/officeDocument/2006/relationships/hyperlink" Target="http://heelys-russia.com/catalog/sneakers/12-2010-05-17-13-16-39/detail/362-karma?tmpl=component" TargetMode="External" /><Relationship Id="rId24" Type="http://schemas.openxmlformats.org/officeDocument/2006/relationships/hyperlink" Target="http://heelys-russia.com/catalog/dailycross/11-2010-05-17-13-16-25/detail/632-maven-hi?tmpl=component" TargetMode="External" /><Relationship Id="rId25" Type="http://schemas.openxmlformats.org/officeDocument/2006/relationships/hyperlink" Target="http://heelys-russia.com/catalog/sneakers/12-2010-05-17-13-16-39/detail/438-no-bones-hi?tmpl=component" TargetMode="External" /><Relationship Id="rId26" Type="http://schemas.openxmlformats.org/officeDocument/2006/relationships/hyperlink" Target="http://heelys-russia.com/catalog/sneakers/12-2010-05-17-13-16-39/detail/437-no-bones-hi?tmpl=component" TargetMode="External" /><Relationship Id="rId27" Type="http://schemas.openxmlformats.org/officeDocument/2006/relationships/hyperlink" Target="http://heelys-russia.com/catalog/sneakers/12-2010-05-17-13-16-39/detail/442-no-bones-lo?tmpl=component" TargetMode="External" /><Relationship Id="rId28" Type="http://schemas.openxmlformats.org/officeDocument/2006/relationships/hyperlink" Target="http://heelys-russia.com/catalog/sneakers/12-2010-05-17-13-16-39/detail/278-no-bones-lo?tmpl=component" TargetMode="External" /><Relationship Id="rId29" Type="http://schemas.openxmlformats.org/officeDocument/2006/relationships/hyperlink" Target="http://heelys-russia.com/catalog/sneakers/12-2010-05-17-13-16-39/detail/757-no-bones-lo-superhero?tmpl=component" TargetMode="External" /><Relationship Id="rId30" Type="http://schemas.openxmlformats.org/officeDocument/2006/relationships/hyperlink" Target="http://heelys-russia.com/catalog/sneakers/12-2010-05-17-13-16-39/detail/480-no-bones-lo-superhero?tmpl=component" TargetMode="External" /><Relationship Id="rId31" Type="http://schemas.openxmlformats.org/officeDocument/2006/relationships/hyperlink" Target="http://heelys-russia.com/catalog/sneakers/12-2010-05-17-13-16-39/detail/482-orbitz?tmpl=component" TargetMode="External" /><Relationship Id="rId32" Type="http://schemas.openxmlformats.org/officeDocument/2006/relationships/hyperlink" Target="http://heelys-russia.com/catalog/sneakers/12-2010-05-17-13-16-39/detail/483-orbitz?tmpl=component" TargetMode="External" /><Relationship Id="rId33" Type="http://schemas.openxmlformats.org/officeDocument/2006/relationships/hyperlink" Target="http://heelys-russia.com/catalog/sneakers/12-2010-05-17-13-16-39/detail/353-paint?tmpl=component" TargetMode="External" /><Relationship Id="rId34" Type="http://schemas.openxmlformats.org/officeDocument/2006/relationships/hyperlink" Target="http://heelys-russia.com/catalog/12-2010-05-17-13-16-39/detail/807-7557paint?tmpl=component" TargetMode="External" /><Relationship Id="rId35" Type="http://schemas.openxmlformats.org/officeDocument/2006/relationships/hyperlink" Target="http://heelys-russia.com/catalog/sneakers/12-2010-05-17-13-16-39/detail/490-sly?tmpl=component" TargetMode="External" /><Relationship Id="rId36" Type="http://schemas.openxmlformats.org/officeDocument/2006/relationships/hyperlink" Target="http://heelys-russia.com/catalog/sneakers/12-2010-05-17-13-16-39/detail/487-sly?tmpl=component" TargetMode="External" /><Relationship Id="rId37" Type="http://schemas.openxmlformats.org/officeDocument/2006/relationships/hyperlink" Target="http://www.heelys-russia.com/catalog/sneakers/12-2010-05-17-13-16-39/detail/809-smash7660?tmpl=component" TargetMode="External" /><Relationship Id="rId38" Type="http://schemas.openxmlformats.org/officeDocument/2006/relationships/hyperlink" Target="http://heelys-russia.com/catalog/sneakers/12-2010-05-17-13-16-39/detail/728-smash?tmpl=component" TargetMode="External" /><Relationship Id="rId39" Type="http://schemas.openxmlformats.org/officeDocument/2006/relationships/hyperlink" Target="http://heelys-russia.com/catalog/sneakers/12-2010-05-17-13-16-39/detail/519-split?tmpl=component" TargetMode="External" /><Relationship Id="rId40" Type="http://schemas.openxmlformats.org/officeDocument/2006/relationships/hyperlink" Target="http://heelys-russia.com/catalog/sneakers/12-2010-05-17-13-16-39/detail/351-split?tmpl=component" TargetMode="External" /><Relationship Id="rId41" Type="http://schemas.openxmlformats.org/officeDocument/2006/relationships/hyperlink" Target="http://heelys-russia.com/catalog/dailycross/11-2010-05-17-13-16-25/detail/332-stealth?tmpl=component" TargetMode="External" /><Relationship Id="rId42" Type="http://schemas.openxmlformats.org/officeDocument/2006/relationships/hyperlink" Target="http://heelys-russia.com/catalog/11-2010-05-17-13-16-25/detail/702-straightup?tmpl=component" TargetMode="External" /><Relationship Id="rId43" Type="http://schemas.openxmlformats.org/officeDocument/2006/relationships/hyperlink" Target="http://heelys-russia.com/catalog/sneakers/12-2010-05-17-13-16-39/detail/730-straightup?tmpl=component" TargetMode="External" /><Relationship Id="rId44" Type="http://schemas.openxmlformats.org/officeDocument/2006/relationships/hyperlink" Target="http://heelys-russia.com/catalog/11-2010-05-17-13-16-25/detail/703-straightup?tmpl=component" TargetMode="External" /><Relationship Id="rId45" Type="http://schemas.openxmlformats.org/officeDocument/2006/relationships/hyperlink" Target="http://heelys-russia.com/catalog/sneakers/12-2010-05-17-13-16-39/detail/755-straightup7679?tmpl=component" TargetMode="External" /><Relationship Id="rId46" Type="http://schemas.openxmlformats.org/officeDocument/2006/relationships/hyperlink" Target="http://www.heelys-russia.com/catalog/sneakers/12-2010-05-17-13-16-39/detail/811-wave7670?tmpl=component" TargetMode="External" /><Relationship Id="rId47" Type="http://schemas.openxmlformats.org/officeDocument/2006/relationships/hyperlink" Target="http://heelys-russia.com/catalog/sneakers/12-2010-05-17-13-16-39/detail/700-wave?tmpl=component" TargetMode="External" /><Relationship Id="rId48" Type="http://schemas.openxmlformats.org/officeDocument/2006/relationships/hyperlink" Target="http://heelys-russia.com/catalog/11-2010-05-17-13-16-25/detail/701-wave?tmpl=component" TargetMode="External" /><Relationship Id="rId49" Type="http://schemas.openxmlformats.org/officeDocument/2006/relationships/hyperlink" Target="http://heelys-russia.com/catalog/sneakers/12-2010-05-17-13-16-39/detail/848-wawe7691?tmpl=component" TargetMode="External" /><Relationship Id="rId50" Type="http://schemas.openxmlformats.org/officeDocument/2006/relationships/hyperlink" Target="http://www.heelys-russia.com/catalog/12-2010-05-17-13-16-39/detail/884-7696?tmpl=component" TargetMode="External" /><Relationship Id="rId51" Type="http://schemas.openxmlformats.org/officeDocument/2006/relationships/hyperlink" Target="http://heelys-russia.com/catalog/11-2010-05-17-13-16-25/detail/510-9158glitzy?tmpl=component" TargetMode="External" /><Relationship Id="rId52" Type="http://schemas.openxmlformats.org/officeDocument/2006/relationships/hyperlink" Target="http://heelys-russia.com/catalog/dailycross/11-2010-05-17-13-16-25/detail/664-shimmer?tmpl=component" TargetMode="External" /><Relationship Id="rId53" Type="http://schemas.openxmlformats.org/officeDocument/2006/relationships/hyperlink" Target="http://heelys-russia.com/catalog/sneakers/12-2010-05-17-13-16-39/detail/359-split?tmpl=component" TargetMode="External" /><Relationship Id="rId54" Type="http://schemas.openxmlformats.org/officeDocument/2006/relationships/hyperlink" Target="http://heelys-russia.com/catalog/dailycross/11-2010-05-17-13-16-25/detail/452-street-lo?tmpl=component" TargetMode="External" /><Relationship Id="rId55" Type="http://schemas.openxmlformats.org/officeDocument/2006/relationships/hyperlink" Target="http://heelys-russia.com/catalog/sneakers/12-2010-05-17-13-16-39/detail/368-tint?tmpl=component" TargetMode="External" /><Relationship Id="rId56" Type="http://schemas.openxmlformats.org/officeDocument/2006/relationships/hyperlink" Target="http://heelys-russia.com/catalog/sneakers/12-2010-05-17-13-16-39/detail/358-tint?tmpl=component" TargetMode="External" /><Relationship Id="rId57" Type="http://schemas.openxmlformats.org/officeDocument/2006/relationships/hyperlink" Target="http://heelys-russia.com/catalog/sneakers/12-2010-05-17-13-16-39/detail/382-tint?tmpl=component" TargetMode="External" /><Relationship Id="rId58" Type="http://schemas.openxmlformats.org/officeDocument/2006/relationships/drawing" Target="../drawings/drawing1.xml" /><Relationship Id="rId5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D127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D2" sqref="D2:G2"/>
    </sheetView>
  </sheetViews>
  <sheetFormatPr defaultColWidth="10.66015625" defaultRowHeight="11.25"/>
  <cols>
    <col min="1" max="1" width="11.33203125" style="0" customWidth="1"/>
    <col min="2" max="2" width="15" style="0" customWidth="1"/>
    <col min="3" max="3" width="11.5" style="16" customWidth="1"/>
    <col min="4" max="4" width="8.5" style="18" bestFit="1" customWidth="1"/>
    <col min="5" max="7" width="6.66015625" style="18" bestFit="1" customWidth="1"/>
    <col min="8" max="17" width="6.66015625" style="18" customWidth="1"/>
    <col min="18" max="18" width="12.83203125" style="0" customWidth="1"/>
    <col min="19" max="19" width="9.33203125" style="2" customWidth="1"/>
    <col min="20" max="21" width="17" style="2" customWidth="1"/>
    <col min="22" max="22" width="14.33203125" style="8" customWidth="1"/>
    <col min="23" max="23" width="19.33203125" style="8" bestFit="1" customWidth="1"/>
    <col min="24" max="24" width="22.66015625" style="0" customWidth="1"/>
    <col min="25" max="25" width="19.16015625" style="0" hidden="1" customWidth="1"/>
    <col min="26" max="26" width="12.83203125" style="0" hidden="1" customWidth="1"/>
    <col min="27" max="28" width="19.16015625" style="0" hidden="1" customWidth="1"/>
    <col min="29" max="29" width="10" style="0" hidden="1" customWidth="1"/>
    <col min="30" max="30" width="91.33203125" style="0" hidden="1" customWidth="1"/>
    <col min="31" max="31" width="19.16015625" style="0" hidden="1" customWidth="1"/>
    <col min="32" max="39" width="16.83203125" style="0" customWidth="1"/>
    <col min="40" max="41" width="10.66015625" style="0" customWidth="1"/>
  </cols>
  <sheetData>
    <row r="1" ht="20.25">
      <c r="A1" s="59" t="s">
        <v>30</v>
      </c>
    </row>
    <row r="2" spans="1:23" ht="12.75" customHeight="1">
      <c r="A2" s="7" t="s">
        <v>0</v>
      </c>
      <c r="B2" s="1"/>
      <c r="D2" s="83"/>
      <c r="E2" s="84"/>
      <c r="F2" s="84"/>
      <c r="G2" s="85"/>
      <c r="H2" s="19"/>
      <c r="I2" s="19"/>
      <c r="J2" s="19" t="s">
        <v>10</v>
      </c>
      <c r="K2" s="19"/>
      <c r="L2" s="73" t="s">
        <v>15</v>
      </c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</row>
    <row r="3" spans="1:23" ht="12.75">
      <c r="A3" s="7" t="s">
        <v>11</v>
      </c>
      <c r="D3" s="86"/>
      <c r="E3" s="87"/>
      <c r="F3" s="87"/>
      <c r="G3" s="88"/>
      <c r="H3" s="20"/>
      <c r="J3" s="20"/>
      <c r="K3" s="20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</row>
    <row r="4" spans="1:30" ht="15.75" customHeight="1">
      <c r="A4" s="7" t="s">
        <v>12</v>
      </c>
      <c r="B4" s="1"/>
      <c r="D4" s="74" t="s">
        <v>31</v>
      </c>
      <c r="E4" s="75"/>
      <c r="F4" s="75"/>
      <c r="G4" s="76"/>
      <c r="H4" s="20"/>
      <c r="K4" s="20"/>
      <c r="M4" s="20"/>
      <c r="N4" s="20"/>
      <c r="O4" s="20"/>
      <c r="P4" s="80" t="str">
        <f>IF(OR(D2="",OR(D3="",D4="")),"Заказ не готов к отправке !!!   Заполните общие параметры заказа - Наименование, город","Заказ к отправке готов")</f>
        <v>Заказ не готов к отправке !!!   Заполните общие параметры заказа - Наименование, город</v>
      </c>
      <c r="Q4" s="80"/>
      <c r="R4" s="80"/>
      <c r="S4" s="80"/>
      <c r="T4" s="80"/>
      <c r="U4" s="80"/>
      <c r="V4" s="80"/>
      <c r="W4" s="80"/>
      <c r="X4" s="80"/>
      <c r="AD4" t="s">
        <v>17</v>
      </c>
    </row>
    <row r="5" spans="1:30" ht="15" customHeight="1" thickBot="1">
      <c r="A5" s="7"/>
      <c r="B5" s="1"/>
      <c r="D5" s="21"/>
      <c r="E5" s="21"/>
      <c r="F5" s="21"/>
      <c r="G5" s="21"/>
      <c r="H5" s="20"/>
      <c r="I5" s="20"/>
      <c r="J5" s="20"/>
      <c r="K5" s="20"/>
      <c r="L5" s="20"/>
      <c r="M5" s="20"/>
      <c r="N5" s="20"/>
      <c r="O5" s="20"/>
      <c r="P5" s="80"/>
      <c r="Q5" s="80"/>
      <c r="R5" s="80"/>
      <c r="S5" s="80"/>
      <c r="T5" s="80"/>
      <c r="U5" s="80"/>
      <c r="V5" s="80"/>
      <c r="W5" s="80"/>
      <c r="X5" s="80"/>
      <c r="AD5" t="s">
        <v>18</v>
      </c>
    </row>
    <row r="6" spans="1:18" ht="17.25" customHeight="1" thickBot="1">
      <c r="A6" s="10" t="s">
        <v>1</v>
      </c>
      <c r="B6" s="89" t="s">
        <v>35</v>
      </c>
      <c r="C6" s="90"/>
      <c r="D6" s="90"/>
      <c r="E6" s="90"/>
      <c r="F6" s="90"/>
      <c r="G6" s="91"/>
      <c r="H6" s="70"/>
      <c r="I6" s="71"/>
      <c r="J6" s="71"/>
      <c r="K6" s="71"/>
      <c r="L6" s="71"/>
      <c r="M6" s="71"/>
      <c r="N6" s="71"/>
      <c r="O6" s="72"/>
      <c r="Q6" s="22"/>
      <c r="R6" s="11"/>
    </row>
    <row r="7" spans="1:24" ht="15.75" customHeight="1">
      <c r="A7" s="3" t="s">
        <v>4</v>
      </c>
      <c r="B7" s="4"/>
      <c r="C7" s="25"/>
      <c r="D7" s="23">
        <f aca="true" t="shared" si="0" ref="D7:Q7">D14+D16+D18+D20+D22+D24+D26+D28+D30+D32+D34+D36+D38+D40+D42+D44+D46+D48+D50+D52+D54+D56+D58+D60+D62+D64+D66+D68+D70+D72+D74+D76+D78+D80+D82+D84+D86+D88+D90+D92+D94+D96+D98+D100+D102+D104+D106+D108+D110+D112+D115+D117+D119+D121+D123+D125+D127</f>
        <v>0</v>
      </c>
      <c r="E7" s="23">
        <f t="shared" si="0"/>
        <v>0</v>
      </c>
      <c r="F7" s="23">
        <f t="shared" si="0"/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23">
        <f t="shared" si="0"/>
        <v>0</v>
      </c>
      <c r="O7" s="23">
        <f t="shared" si="0"/>
        <v>0</v>
      </c>
      <c r="P7" s="23">
        <f t="shared" si="0"/>
        <v>0</v>
      </c>
      <c r="Q7" s="23">
        <f t="shared" si="0"/>
        <v>0</v>
      </c>
      <c r="R7" s="102">
        <f>SUM(D7:Q7)</f>
        <v>0</v>
      </c>
      <c r="S7" s="103"/>
      <c r="T7" s="55"/>
      <c r="U7" s="55"/>
      <c r="V7" s="78" t="s">
        <v>19</v>
      </c>
      <c r="W7" s="81">
        <f>SUM(W12:W829)</f>
        <v>0</v>
      </c>
      <c r="X7" s="95"/>
    </row>
    <row r="8" spans="1:24" ht="14.25" customHeight="1" thickBot="1">
      <c r="A8" s="5" t="s">
        <v>5</v>
      </c>
      <c r="B8" s="6"/>
      <c r="C8" s="17"/>
      <c r="D8" s="24">
        <f>IF(D7=0,0,D7/R7)</f>
        <v>0</v>
      </c>
      <c r="E8" s="24">
        <f>IF(E7=0,0,E7/R7)</f>
        <v>0</v>
      </c>
      <c r="F8" s="24">
        <f>IF(F7=0,0,F7/R7)</f>
        <v>0</v>
      </c>
      <c r="G8" s="24">
        <f>IF(G7=0,0,G7/R7)</f>
        <v>0</v>
      </c>
      <c r="H8" s="24">
        <f>IF(H7=0,0,H7/R7)</f>
        <v>0</v>
      </c>
      <c r="I8" s="24">
        <f>IF(I7=0,0,I7/R7)</f>
        <v>0</v>
      </c>
      <c r="J8" s="24">
        <f>IF(J7=0,0,J7/R7)</f>
        <v>0</v>
      </c>
      <c r="K8" s="24">
        <f>IF(K7=0,0,K7/R7)</f>
        <v>0</v>
      </c>
      <c r="L8" s="24">
        <f>IF(L7=0,0,L7/R7)</f>
        <v>0</v>
      </c>
      <c r="M8" s="24">
        <f>IF(M7=0,0,M7/R7)</f>
        <v>0</v>
      </c>
      <c r="N8" s="24">
        <f>IF(N7=0,0,N7/R7)</f>
        <v>0</v>
      </c>
      <c r="O8" s="24">
        <f>IF(O7=0,0,O7/R7)</f>
        <v>0</v>
      </c>
      <c r="P8" s="24">
        <f>IF(P7=0,0,P7/R7)</f>
        <v>0</v>
      </c>
      <c r="Q8" s="24">
        <f>IF(Q7=0,0,Q7/R7)</f>
        <v>0</v>
      </c>
      <c r="R8" s="111">
        <f>SUM(D8:Q8)</f>
        <v>0</v>
      </c>
      <c r="S8" s="112"/>
      <c r="T8" s="56"/>
      <c r="U8" s="56"/>
      <c r="V8" s="79"/>
      <c r="W8" s="82"/>
      <c r="X8" s="96"/>
    </row>
    <row r="9" spans="1:24" s="26" customFormat="1" ht="13.5" customHeight="1" thickBot="1">
      <c r="A9" s="92" t="s">
        <v>21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</row>
    <row r="10" spans="1:30" ht="38.25" customHeight="1" thickBot="1">
      <c r="A10" s="104" t="s">
        <v>2</v>
      </c>
      <c r="B10" s="105"/>
      <c r="C10" s="97" t="s">
        <v>33</v>
      </c>
      <c r="D10" s="108" t="s">
        <v>3</v>
      </c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10"/>
      <c r="R10" s="9" t="s">
        <v>9</v>
      </c>
      <c r="S10" s="27" t="s">
        <v>14</v>
      </c>
      <c r="T10" s="93" t="s">
        <v>29</v>
      </c>
      <c r="U10" s="93" t="s">
        <v>32</v>
      </c>
      <c r="V10" s="93" t="s">
        <v>16</v>
      </c>
      <c r="W10" s="93" t="s">
        <v>6</v>
      </c>
      <c r="X10" s="100" t="s">
        <v>34</v>
      </c>
      <c r="Z10" s="77" t="s">
        <v>13</v>
      </c>
      <c r="AC10" t="e">
        <f>IF(D4=#REF!,0,IF(D4=#REF!,4,(IF(D4=#REF!,8))))</f>
        <v>#REF!</v>
      </c>
      <c r="AD10" t="s">
        <v>7</v>
      </c>
    </row>
    <row r="11" spans="1:30" ht="16.5" thickBot="1">
      <c r="A11" s="106"/>
      <c r="B11" s="107"/>
      <c r="C11" s="98"/>
      <c r="D11" s="35" t="s">
        <v>22</v>
      </c>
      <c r="E11" s="36" t="s">
        <v>23</v>
      </c>
      <c r="F11" s="37">
        <v>1</v>
      </c>
      <c r="G11" s="37">
        <v>2</v>
      </c>
      <c r="H11" s="37">
        <v>3</v>
      </c>
      <c r="I11" s="38">
        <v>4</v>
      </c>
      <c r="J11" s="37">
        <v>5</v>
      </c>
      <c r="K11" s="37">
        <v>6</v>
      </c>
      <c r="L11" s="37">
        <v>7</v>
      </c>
      <c r="M11" s="37">
        <v>8</v>
      </c>
      <c r="N11" s="37">
        <v>9</v>
      </c>
      <c r="O11" s="37">
        <v>10</v>
      </c>
      <c r="P11" s="37">
        <v>11</v>
      </c>
      <c r="Q11" s="39">
        <v>12</v>
      </c>
      <c r="R11" s="32">
        <f>SUM(R12:R823)</f>
        <v>4927</v>
      </c>
      <c r="S11" s="33">
        <f>SUM(S12:S825)</f>
        <v>0</v>
      </c>
      <c r="T11" s="94"/>
      <c r="U11" s="99"/>
      <c r="V11" s="94"/>
      <c r="W11" s="94"/>
      <c r="X11" s="101"/>
      <c r="Z11" s="77"/>
      <c r="AC11">
        <f>IF(S11&lt;121,2,0)</f>
        <v>2</v>
      </c>
      <c r="AD11" t="s">
        <v>8</v>
      </c>
    </row>
    <row r="12" spans="1:22" ht="17.25" thickBot="1" thickTop="1">
      <c r="A12" s="67" t="s">
        <v>36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9"/>
    </row>
    <row r="13" spans="1:24" ht="21" customHeight="1" thickTop="1">
      <c r="A13" s="61" t="s">
        <v>20</v>
      </c>
      <c r="B13" s="62"/>
      <c r="C13" s="65">
        <v>7618</v>
      </c>
      <c r="D13" s="13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29</v>
      </c>
      <c r="O13" s="14">
        <v>82</v>
      </c>
      <c r="P13" s="14">
        <v>56</v>
      </c>
      <c r="Q13" s="15">
        <v>17</v>
      </c>
      <c r="R13" s="40">
        <f>SUM(D13:Q13)-S14</f>
        <v>184</v>
      </c>
      <c r="S13" s="41"/>
      <c r="T13" s="57"/>
      <c r="U13" s="57"/>
      <c r="V13" s="42"/>
      <c r="W13" s="43"/>
      <c r="X13" s="28"/>
    </row>
    <row r="14" spans="1:24" ht="21" customHeight="1" thickBot="1">
      <c r="A14" s="63"/>
      <c r="B14" s="64"/>
      <c r="C14" s="66"/>
      <c r="D14" s="52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4"/>
      <c r="R14" s="12"/>
      <c r="S14" s="34">
        <f>SUM(D14:Q14)</f>
        <v>0</v>
      </c>
      <c r="T14" s="58">
        <v>47.9</v>
      </c>
      <c r="U14" s="60">
        <f>(V14-T14)/T14</f>
        <v>-0.19999999999999998</v>
      </c>
      <c r="V14" s="29">
        <v>38.32</v>
      </c>
      <c r="W14" s="30">
        <f>V14*S14</f>
        <v>0</v>
      </c>
      <c r="X14" s="31"/>
    </row>
    <row r="15" spans="1:24" ht="21" customHeight="1" thickTop="1">
      <c r="A15" s="61" t="s">
        <v>20</v>
      </c>
      <c r="B15" s="62"/>
      <c r="C15" s="65">
        <v>7619</v>
      </c>
      <c r="D15" s="13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22</v>
      </c>
      <c r="Q15" s="15">
        <v>6</v>
      </c>
      <c r="R15" s="40">
        <f>SUM(D15:Q15)-S16</f>
        <v>28</v>
      </c>
      <c r="S15" s="41"/>
      <c r="T15" s="57"/>
      <c r="U15" s="57"/>
      <c r="V15" s="42"/>
      <c r="W15" s="43"/>
      <c r="X15" s="28"/>
    </row>
    <row r="16" spans="1:24" ht="21" customHeight="1" thickBot="1">
      <c r="A16" s="63"/>
      <c r="B16" s="64"/>
      <c r="C16" s="66"/>
      <c r="D16" s="52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4"/>
      <c r="R16" s="12"/>
      <c r="S16" s="34">
        <f>SUM(D16:Q16)</f>
        <v>0</v>
      </c>
      <c r="T16" s="58">
        <v>47.9</v>
      </c>
      <c r="U16" s="60">
        <f>(V16-T16)/T16</f>
        <v>-0.19999999999999998</v>
      </c>
      <c r="V16" s="29">
        <v>38.32</v>
      </c>
      <c r="W16" s="30">
        <f>V16*S16</f>
        <v>0</v>
      </c>
      <c r="X16" s="31"/>
    </row>
    <row r="17" spans="1:24" ht="21" customHeight="1" thickTop="1">
      <c r="A17" s="61" t="s">
        <v>37</v>
      </c>
      <c r="B17" s="62"/>
      <c r="C17" s="65">
        <v>7657</v>
      </c>
      <c r="D17" s="13">
        <v>0</v>
      </c>
      <c r="E17" s="14">
        <v>0</v>
      </c>
      <c r="F17" s="14">
        <v>1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4</v>
      </c>
      <c r="P17" s="14">
        <v>7</v>
      </c>
      <c r="Q17" s="15">
        <v>0</v>
      </c>
      <c r="R17" s="40">
        <f>SUM(D17:Q17)-S18</f>
        <v>12</v>
      </c>
      <c r="S17" s="41"/>
      <c r="T17" s="57"/>
      <c r="U17" s="57"/>
      <c r="V17" s="42"/>
      <c r="W17" s="43"/>
      <c r="X17" s="28"/>
    </row>
    <row r="18" spans="1:24" ht="21" customHeight="1" thickBot="1">
      <c r="A18" s="63"/>
      <c r="B18" s="64"/>
      <c r="C18" s="66"/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4"/>
      <c r="R18" s="12"/>
      <c r="S18" s="34">
        <f>SUM(D18:Q18)</f>
        <v>0</v>
      </c>
      <c r="T18" s="58">
        <v>56.9</v>
      </c>
      <c r="U18" s="60">
        <f>(V18-T18)/T18</f>
        <v>-0.19999999999999993</v>
      </c>
      <c r="V18" s="29">
        <v>45.52</v>
      </c>
      <c r="W18" s="30">
        <f>V18*S18</f>
        <v>0</v>
      </c>
      <c r="X18" s="31"/>
    </row>
    <row r="19" spans="1:24" ht="21" customHeight="1" thickTop="1">
      <c r="A19" s="61" t="s">
        <v>37</v>
      </c>
      <c r="B19" s="62"/>
      <c r="C19" s="65">
        <v>7658</v>
      </c>
      <c r="D19" s="13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15</v>
      </c>
      <c r="O19" s="14">
        <v>12</v>
      </c>
      <c r="P19" s="14">
        <v>1</v>
      </c>
      <c r="Q19" s="15">
        <v>1</v>
      </c>
      <c r="R19" s="40">
        <f>SUM(D19:Q19)-S20</f>
        <v>29</v>
      </c>
      <c r="S19" s="41"/>
      <c r="T19" s="57"/>
      <c r="U19" s="57"/>
      <c r="V19" s="42"/>
      <c r="W19" s="43"/>
      <c r="X19" s="28"/>
    </row>
    <row r="20" spans="1:24" ht="21" customHeight="1" thickBot="1">
      <c r="A20" s="63"/>
      <c r="B20" s="64"/>
      <c r="C20" s="66"/>
      <c r="D20" s="52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4"/>
      <c r="R20" s="12"/>
      <c r="S20" s="34">
        <f>SUM(D20:Q20)</f>
        <v>0</v>
      </c>
      <c r="T20" s="58">
        <v>56.9</v>
      </c>
      <c r="U20" s="60">
        <f>(V20-T20)/T20</f>
        <v>-0.19999999999999993</v>
      </c>
      <c r="V20" s="29">
        <v>45.52</v>
      </c>
      <c r="W20" s="30">
        <f>V20*S20</f>
        <v>0</v>
      </c>
      <c r="X20" s="31"/>
    </row>
    <row r="21" spans="1:24" ht="21" customHeight="1" thickTop="1">
      <c r="A21" s="61" t="s">
        <v>37</v>
      </c>
      <c r="B21" s="62"/>
      <c r="C21" s="65">
        <v>7659</v>
      </c>
      <c r="D21" s="13">
        <v>0</v>
      </c>
      <c r="E21" s="14">
        <v>0</v>
      </c>
      <c r="F21" s="14">
        <v>2</v>
      </c>
      <c r="G21" s="14">
        <v>24</v>
      </c>
      <c r="H21" s="14">
        <v>1</v>
      </c>
      <c r="I21" s="14">
        <v>0</v>
      </c>
      <c r="J21" s="14">
        <v>0</v>
      </c>
      <c r="K21" s="14">
        <v>0</v>
      </c>
      <c r="L21" s="14">
        <v>14</v>
      </c>
      <c r="M21" s="14">
        <v>32</v>
      </c>
      <c r="N21" s="14">
        <v>54</v>
      </c>
      <c r="O21" s="14">
        <v>44</v>
      </c>
      <c r="P21" s="14">
        <v>28</v>
      </c>
      <c r="Q21" s="15">
        <v>23</v>
      </c>
      <c r="R21" s="40">
        <f>SUM(D21:Q21)-S22</f>
        <v>222</v>
      </c>
      <c r="S21" s="41"/>
      <c r="T21" s="57"/>
      <c r="U21" s="57"/>
      <c r="V21" s="42"/>
      <c r="W21" s="43"/>
      <c r="X21" s="28"/>
    </row>
    <row r="22" spans="1:24" ht="21" customHeight="1" thickBot="1">
      <c r="A22" s="63"/>
      <c r="B22" s="64"/>
      <c r="C22" s="66"/>
      <c r="D22" s="52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4"/>
      <c r="R22" s="12"/>
      <c r="S22" s="34">
        <f>SUM(D22:Q22)</f>
        <v>0</v>
      </c>
      <c r="T22" s="58">
        <v>56.9</v>
      </c>
      <c r="U22" s="60">
        <f>(V22-T22)/T22</f>
        <v>-0.19999999999999993</v>
      </c>
      <c r="V22" s="29">
        <v>45.52</v>
      </c>
      <c r="W22" s="30">
        <f>V22*S22</f>
        <v>0</v>
      </c>
      <c r="X22" s="31"/>
    </row>
    <row r="23" spans="1:24" ht="21" customHeight="1" thickTop="1">
      <c r="A23" s="61" t="s">
        <v>38</v>
      </c>
      <c r="B23" s="62"/>
      <c r="C23" s="65">
        <v>7609</v>
      </c>
      <c r="D23" s="13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1</v>
      </c>
      <c r="O23" s="14">
        <v>0</v>
      </c>
      <c r="P23" s="14">
        <v>0</v>
      </c>
      <c r="Q23" s="15">
        <v>0</v>
      </c>
      <c r="R23" s="40">
        <f>SUM(D23:Q23)-S24</f>
        <v>1</v>
      </c>
      <c r="S23" s="41"/>
      <c r="T23" s="57"/>
      <c r="U23" s="57"/>
      <c r="V23" s="42"/>
      <c r="W23" s="43"/>
      <c r="X23" s="28"/>
    </row>
    <row r="24" spans="1:24" ht="21" customHeight="1" thickBot="1">
      <c r="A24" s="63"/>
      <c r="B24" s="64"/>
      <c r="C24" s="66"/>
      <c r="D24" s="52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4"/>
      <c r="R24" s="12"/>
      <c r="S24" s="34">
        <f>SUM(D24:Q24)</f>
        <v>0</v>
      </c>
      <c r="T24" s="58">
        <v>63.9</v>
      </c>
      <c r="U24" s="60">
        <f>(V24-T24)/T24</f>
        <v>-0.2</v>
      </c>
      <c r="V24" s="29">
        <v>51.12</v>
      </c>
      <c r="W24" s="30">
        <f>V24*S24</f>
        <v>0</v>
      </c>
      <c r="X24" s="31"/>
    </row>
    <row r="25" spans="1:24" ht="21" customHeight="1" thickTop="1">
      <c r="A25" s="61" t="s">
        <v>39</v>
      </c>
      <c r="B25" s="62"/>
      <c r="C25" s="65">
        <v>7515</v>
      </c>
      <c r="D25" s="13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11</v>
      </c>
      <c r="O25" s="14">
        <v>0</v>
      </c>
      <c r="P25" s="14">
        <v>25</v>
      </c>
      <c r="Q25" s="15">
        <v>0</v>
      </c>
      <c r="R25" s="40">
        <f>SUM(D25:Q25)-S26</f>
        <v>36</v>
      </c>
      <c r="S25" s="41"/>
      <c r="T25" s="57"/>
      <c r="U25" s="57"/>
      <c r="V25" s="42"/>
      <c r="W25" s="43"/>
      <c r="X25" s="28"/>
    </row>
    <row r="26" spans="1:24" ht="21" customHeight="1" thickBot="1">
      <c r="A26" s="63"/>
      <c r="B26" s="64"/>
      <c r="C26" s="66"/>
      <c r="D26" s="52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4"/>
      <c r="R26" s="12"/>
      <c r="S26" s="34">
        <f>SUM(D26:Q26)</f>
        <v>0</v>
      </c>
      <c r="T26" s="58">
        <v>63.9</v>
      </c>
      <c r="U26" s="60">
        <f>(V26-T26)/T26</f>
        <v>-0.2</v>
      </c>
      <c r="V26" s="29">
        <v>51.12</v>
      </c>
      <c r="W26" s="30">
        <f>V26*S26</f>
        <v>0</v>
      </c>
      <c r="X26" s="31"/>
    </row>
    <row r="27" spans="1:24" ht="21" customHeight="1" thickTop="1">
      <c r="A27" s="61" t="s">
        <v>39</v>
      </c>
      <c r="B27" s="62"/>
      <c r="C27" s="65">
        <v>7516</v>
      </c>
      <c r="D27" s="13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5">
        <v>1</v>
      </c>
      <c r="R27" s="40">
        <f>SUM(D27:Q27)-S28</f>
        <v>1</v>
      </c>
      <c r="S27" s="41"/>
      <c r="T27" s="57"/>
      <c r="U27" s="57"/>
      <c r="V27" s="42"/>
      <c r="W27" s="43"/>
      <c r="X27" s="28"/>
    </row>
    <row r="28" spans="1:24" ht="21" customHeight="1" thickBot="1">
      <c r="A28" s="63"/>
      <c r="B28" s="64"/>
      <c r="C28" s="66"/>
      <c r="D28" s="52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4"/>
      <c r="R28" s="12"/>
      <c r="S28" s="34">
        <f>SUM(D28:Q28)</f>
        <v>0</v>
      </c>
      <c r="T28" s="58">
        <v>63.9</v>
      </c>
      <c r="U28" s="60">
        <f>(V28-T28)/T28</f>
        <v>-0.2</v>
      </c>
      <c r="V28" s="29">
        <v>51.12</v>
      </c>
      <c r="W28" s="30">
        <f>V28*S28</f>
        <v>0</v>
      </c>
      <c r="X28" s="31"/>
    </row>
    <row r="29" spans="1:24" ht="21" customHeight="1" thickTop="1">
      <c r="A29" s="61" t="s">
        <v>40</v>
      </c>
      <c r="B29" s="62"/>
      <c r="C29" s="65">
        <v>7625</v>
      </c>
      <c r="D29" s="13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17</v>
      </c>
      <c r="M29" s="14">
        <v>0</v>
      </c>
      <c r="N29" s="14">
        <v>1</v>
      </c>
      <c r="O29" s="14">
        <v>0</v>
      </c>
      <c r="P29" s="14">
        <v>0</v>
      </c>
      <c r="Q29" s="15">
        <v>0</v>
      </c>
      <c r="R29" s="40">
        <f>SUM(D29:Q29)-S30</f>
        <v>18</v>
      </c>
      <c r="S29" s="41"/>
      <c r="T29" s="57"/>
      <c r="U29" s="57"/>
      <c r="V29" s="42"/>
      <c r="W29" s="43"/>
      <c r="X29" s="28"/>
    </row>
    <row r="30" spans="1:24" ht="21" customHeight="1" thickBot="1">
      <c r="A30" s="63"/>
      <c r="B30" s="64"/>
      <c r="C30" s="66"/>
      <c r="D30" s="52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4"/>
      <c r="R30" s="12"/>
      <c r="S30" s="34">
        <f>SUM(D30:Q30)</f>
        <v>0</v>
      </c>
      <c r="T30" s="58">
        <v>56.9</v>
      </c>
      <c r="U30" s="60">
        <f>(V30-T30)/T30</f>
        <v>-0.19999999999999993</v>
      </c>
      <c r="V30" s="29">
        <v>45.52</v>
      </c>
      <c r="W30" s="30">
        <f>V30*S30</f>
        <v>0</v>
      </c>
      <c r="X30" s="31"/>
    </row>
    <row r="31" spans="1:24" ht="21" customHeight="1" thickTop="1">
      <c r="A31" s="61" t="s">
        <v>41</v>
      </c>
      <c r="B31" s="62"/>
      <c r="C31" s="65">
        <v>7580</v>
      </c>
      <c r="D31" s="13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14</v>
      </c>
      <c r="O31" s="14">
        <v>1</v>
      </c>
      <c r="P31" s="14">
        <v>4</v>
      </c>
      <c r="Q31" s="15">
        <v>0</v>
      </c>
      <c r="R31" s="40">
        <f>SUM(D31:Q31)-S32</f>
        <v>19</v>
      </c>
      <c r="S31" s="41"/>
      <c r="T31" s="57"/>
      <c r="U31" s="57"/>
      <c r="V31" s="42"/>
      <c r="W31" s="43"/>
      <c r="X31" s="28"/>
    </row>
    <row r="32" spans="1:24" ht="21" customHeight="1" thickBot="1">
      <c r="A32" s="63"/>
      <c r="B32" s="64"/>
      <c r="C32" s="66"/>
      <c r="D32" s="52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4"/>
      <c r="R32" s="12"/>
      <c r="S32" s="34">
        <f>SUM(D32:Q32)</f>
        <v>0</v>
      </c>
      <c r="T32" s="58">
        <v>47.9</v>
      </c>
      <c r="U32" s="60">
        <f>(V32-T32)/T32</f>
        <v>-0.19999999999999998</v>
      </c>
      <c r="V32" s="29">
        <v>38.32</v>
      </c>
      <c r="W32" s="30">
        <f>V32*S32</f>
        <v>0</v>
      </c>
      <c r="X32" s="31"/>
    </row>
    <row r="33" spans="1:24" ht="21" customHeight="1" thickTop="1">
      <c r="A33" s="61" t="s">
        <v>41</v>
      </c>
      <c r="B33" s="62"/>
      <c r="C33" s="65">
        <v>7681</v>
      </c>
      <c r="D33" s="13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5</v>
      </c>
      <c r="O33" s="14">
        <v>0</v>
      </c>
      <c r="P33" s="14">
        <v>0</v>
      </c>
      <c r="Q33" s="15">
        <v>0</v>
      </c>
      <c r="R33" s="40">
        <f>SUM(D33:Q33)-S34</f>
        <v>5</v>
      </c>
      <c r="S33" s="41"/>
      <c r="T33" s="57"/>
      <c r="U33" s="57"/>
      <c r="V33" s="42"/>
      <c r="W33" s="43"/>
      <c r="X33" s="28"/>
    </row>
    <row r="34" spans="1:24" ht="21" customHeight="1" thickBot="1">
      <c r="A34" s="63"/>
      <c r="B34" s="64"/>
      <c r="C34" s="66"/>
      <c r="D34" s="52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4"/>
      <c r="R34" s="12"/>
      <c r="S34" s="34">
        <f>SUM(D34:Q34)</f>
        <v>0</v>
      </c>
      <c r="T34" s="58">
        <v>47.9</v>
      </c>
      <c r="U34" s="60">
        <f>(V34-T34)/T34</f>
        <v>-0.19999999999999998</v>
      </c>
      <c r="V34" s="29">
        <v>38.32</v>
      </c>
      <c r="W34" s="30">
        <f>V34*S34</f>
        <v>0</v>
      </c>
      <c r="X34" s="31"/>
    </row>
    <row r="35" spans="1:24" ht="21" customHeight="1" thickTop="1">
      <c r="A35" s="61" t="s">
        <v>41</v>
      </c>
      <c r="B35" s="62"/>
      <c r="C35" s="65">
        <v>7683</v>
      </c>
      <c r="D35" s="13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87</v>
      </c>
      <c r="N35" s="14">
        <v>125</v>
      </c>
      <c r="O35" s="14">
        <v>118</v>
      </c>
      <c r="P35" s="14">
        <v>84</v>
      </c>
      <c r="Q35" s="15">
        <v>41</v>
      </c>
      <c r="R35" s="40">
        <f>SUM(D35:Q35)-S36</f>
        <v>455</v>
      </c>
      <c r="S35" s="41"/>
      <c r="T35" s="57"/>
      <c r="U35" s="57"/>
      <c r="V35" s="42"/>
      <c r="W35" s="43"/>
      <c r="X35" s="28"/>
    </row>
    <row r="36" spans="1:24" ht="21" customHeight="1" thickBot="1">
      <c r="A36" s="63"/>
      <c r="B36" s="64"/>
      <c r="C36" s="66"/>
      <c r="D36" s="52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4"/>
      <c r="R36" s="12"/>
      <c r="S36" s="34">
        <f>SUM(D36:Q36)</f>
        <v>0</v>
      </c>
      <c r="T36" s="58">
        <v>47.9</v>
      </c>
      <c r="U36" s="60">
        <f>(V36-T36)/T36</f>
        <v>-0.19999999999999998</v>
      </c>
      <c r="V36" s="29">
        <v>38.32</v>
      </c>
      <c r="W36" s="30">
        <f>V36*S36</f>
        <v>0</v>
      </c>
      <c r="X36" s="31"/>
    </row>
    <row r="37" spans="1:24" ht="21" customHeight="1" thickTop="1">
      <c r="A37" s="61" t="s">
        <v>42</v>
      </c>
      <c r="B37" s="62"/>
      <c r="C37" s="65">
        <v>7628</v>
      </c>
      <c r="D37" s="13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8</v>
      </c>
      <c r="Q37" s="15">
        <v>0</v>
      </c>
      <c r="R37" s="40">
        <f>SUM(D37:Q37)-S38</f>
        <v>8</v>
      </c>
      <c r="S37" s="41"/>
      <c r="T37" s="57"/>
      <c r="U37" s="57"/>
      <c r="V37" s="42"/>
      <c r="W37" s="43"/>
      <c r="X37" s="28"/>
    </row>
    <row r="38" spans="1:24" ht="21" customHeight="1" thickBot="1">
      <c r="A38" s="63"/>
      <c r="B38" s="64"/>
      <c r="C38" s="66"/>
      <c r="D38" s="52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4"/>
      <c r="R38" s="12"/>
      <c r="S38" s="34">
        <f>SUM(D38:Q38)</f>
        <v>0</v>
      </c>
      <c r="T38" s="58">
        <v>56.9</v>
      </c>
      <c r="U38" s="60">
        <f>(V38-T38)/T38</f>
        <v>-0.19999999999999993</v>
      </c>
      <c r="V38" s="29">
        <v>45.52</v>
      </c>
      <c r="W38" s="30">
        <f>V38*S38</f>
        <v>0</v>
      </c>
      <c r="X38" s="31"/>
    </row>
    <row r="39" spans="1:24" ht="21" customHeight="1" thickTop="1">
      <c r="A39" s="61" t="s">
        <v>42</v>
      </c>
      <c r="B39" s="62"/>
      <c r="C39" s="65">
        <v>7629</v>
      </c>
      <c r="D39" s="13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3</v>
      </c>
      <c r="P39" s="14">
        <v>23</v>
      </c>
      <c r="Q39" s="15">
        <v>0</v>
      </c>
      <c r="R39" s="40">
        <f>SUM(D39:Q39)-S40</f>
        <v>26</v>
      </c>
      <c r="S39" s="41"/>
      <c r="T39" s="57"/>
      <c r="U39" s="57"/>
      <c r="V39" s="42"/>
      <c r="W39" s="43"/>
      <c r="X39" s="28"/>
    </row>
    <row r="40" spans="1:24" ht="21" customHeight="1" thickBot="1">
      <c r="A40" s="63"/>
      <c r="B40" s="64"/>
      <c r="C40" s="66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4"/>
      <c r="R40" s="12"/>
      <c r="S40" s="34">
        <f>SUM(D40:Q40)</f>
        <v>0</v>
      </c>
      <c r="T40" s="58">
        <v>56.9</v>
      </c>
      <c r="U40" s="60">
        <f>(V40-T40)/T40</f>
        <v>-0.19999999999999993</v>
      </c>
      <c r="V40" s="29">
        <v>45.52</v>
      </c>
      <c r="W40" s="30">
        <f>V40*S40</f>
        <v>0</v>
      </c>
      <c r="X40" s="31"/>
    </row>
    <row r="41" spans="1:24" ht="21" customHeight="1" thickTop="1">
      <c r="A41" s="61" t="s">
        <v>43</v>
      </c>
      <c r="B41" s="62"/>
      <c r="C41" s="65">
        <v>7595</v>
      </c>
      <c r="D41" s="13">
        <v>0</v>
      </c>
      <c r="E41" s="14">
        <v>0</v>
      </c>
      <c r="F41" s="14">
        <v>56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42</v>
      </c>
      <c r="N41" s="14">
        <v>115</v>
      </c>
      <c r="O41" s="14">
        <v>195</v>
      </c>
      <c r="P41" s="14">
        <v>148</v>
      </c>
      <c r="Q41" s="15">
        <v>89</v>
      </c>
      <c r="R41" s="40">
        <f>SUM(D41:Q41)-S42</f>
        <v>645</v>
      </c>
      <c r="S41" s="41"/>
      <c r="T41" s="57"/>
      <c r="U41" s="57"/>
      <c r="V41" s="42"/>
      <c r="W41" s="43"/>
      <c r="X41" s="28"/>
    </row>
    <row r="42" spans="1:24" ht="21" customHeight="1" thickBot="1">
      <c r="A42" s="63"/>
      <c r="B42" s="64"/>
      <c r="C42" s="66"/>
      <c r="D42" s="52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4"/>
      <c r="R42" s="12"/>
      <c r="S42" s="34">
        <f>SUM(D42:Q42)</f>
        <v>0</v>
      </c>
      <c r="T42" s="58">
        <v>56.9</v>
      </c>
      <c r="U42" s="60">
        <f>(V42-T42)/T42</f>
        <v>-0.19999999999999993</v>
      </c>
      <c r="V42" s="29">
        <v>45.52</v>
      </c>
      <c r="W42" s="30">
        <f>V42*S42</f>
        <v>0</v>
      </c>
      <c r="X42" s="31"/>
    </row>
    <row r="43" spans="1:24" ht="21" customHeight="1" thickTop="1">
      <c r="A43" s="61" t="s">
        <v>43</v>
      </c>
      <c r="B43" s="62"/>
      <c r="C43" s="65">
        <v>7630</v>
      </c>
      <c r="D43" s="13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6</v>
      </c>
      <c r="O43" s="14">
        <v>20</v>
      </c>
      <c r="P43" s="14">
        <v>57</v>
      </c>
      <c r="Q43" s="15">
        <v>45</v>
      </c>
      <c r="R43" s="40">
        <f>SUM(D43:Q43)-S44</f>
        <v>128</v>
      </c>
      <c r="S43" s="41"/>
      <c r="T43" s="57"/>
      <c r="U43" s="57"/>
      <c r="V43" s="42"/>
      <c r="W43" s="43"/>
      <c r="X43" s="28"/>
    </row>
    <row r="44" spans="1:24" ht="21" customHeight="1" thickBot="1">
      <c r="A44" s="63"/>
      <c r="B44" s="64"/>
      <c r="C44" s="66"/>
      <c r="D44" s="52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4"/>
      <c r="R44" s="12"/>
      <c r="S44" s="34">
        <f>SUM(D44:Q44)</f>
        <v>0</v>
      </c>
      <c r="T44" s="58">
        <v>56.9</v>
      </c>
      <c r="U44" s="60">
        <f>(V44-T44)/T44</f>
        <v>-0.19999999999999993</v>
      </c>
      <c r="V44" s="29">
        <v>45.52</v>
      </c>
      <c r="W44" s="30">
        <f>V44*S44</f>
        <v>0</v>
      </c>
      <c r="X44" s="31"/>
    </row>
    <row r="45" spans="1:24" ht="21" customHeight="1" thickTop="1">
      <c r="A45" s="61" t="s">
        <v>44</v>
      </c>
      <c r="B45" s="62"/>
      <c r="C45" s="65">
        <v>7651</v>
      </c>
      <c r="D45" s="13">
        <v>0</v>
      </c>
      <c r="E45" s="14">
        <v>0</v>
      </c>
      <c r="F45" s="14">
        <v>7</v>
      </c>
      <c r="G45" s="14">
        <v>10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5">
        <v>0</v>
      </c>
      <c r="R45" s="40">
        <f>SUM(D45:Q45)-S46</f>
        <v>17</v>
      </c>
      <c r="S45" s="41"/>
      <c r="T45" s="57"/>
      <c r="U45" s="57"/>
      <c r="V45" s="42"/>
      <c r="W45" s="43"/>
      <c r="X45" s="28"/>
    </row>
    <row r="46" spans="1:24" ht="21" customHeight="1" thickBot="1">
      <c r="A46" s="63"/>
      <c r="B46" s="64"/>
      <c r="C46" s="66"/>
      <c r="D46" s="52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4"/>
      <c r="R46" s="12"/>
      <c r="S46" s="34">
        <f>SUM(D46:Q46)</f>
        <v>0</v>
      </c>
      <c r="T46" s="58">
        <v>56.9</v>
      </c>
      <c r="U46" s="60">
        <f>(V46-T46)/T46</f>
        <v>-0.19999999999999993</v>
      </c>
      <c r="V46" s="29">
        <v>45.52</v>
      </c>
      <c r="W46" s="30">
        <f>V46*S46</f>
        <v>0</v>
      </c>
      <c r="X46" s="31"/>
    </row>
    <row r="47" spans="1:24" ht="21" customHeight="1" thickTop="1">
      <c r="A47" s="61" t="s">
        <v>44</v>
      </c>
      <c r="B47" s="62"/>
      <c r="C47" s="65">
        <v>7652</v>
      </c>
      <c r="D47" s="13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9</v>
      </c>
      <c r="P47" s="14">
        <v>42</v>
      </c>
      <c r="Q47" s="15">
        <v>20</v>
      </c>
      <c r="R47" s="40">
        <f>SUM(D47:Q47)-S48</f>
        <v>71</v>
      </c>
      <c r="S47" s="41"/>
      <c r="T47" s="57"/>
      <c r="U47" s="57"/>
      <c r="V47" s="42"/>
      <c r="W47" s="43"/>
      <c r="X47" s="28"/>
    </row>
    <row r="48" spans="1:24" ht="21" customHeight="1" thickBot="1">
      <c r="A48" s="63"/>
      <c r="B48" s="64"/>
      <c r="C48" s="66"/>
      <c r="D48" s="52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4"/>
      <c r="R48" s="12"/>
      <c r="S48" s="34">
        <f>SUM(D48:Q48)</f>
        <v>0</v>
      </c>
      <c r="T48" s="58">
        <v>56.9</v>
      </c>
      <c r="U48" s="60">
        <f>(V48-T48)/T48</f>
        <v>-0.19999999999999993</v>
      </c>
      <c r="V48" s="29">
        <v>45.52</v>
      </c>
      <c r="W48" s="30">
        <f>V48*S48</f>
        <v>0</v>
      </c>
      <c r="X48" s="31"/>
    </row>
    <row r="49" spans="1:24" ht="21" customHeight="1" thickTop="1">
      <c r="A49" s="61" t="s">
        <v>45</v>
      </c>
      <c r="B49" s="62"/>
      <c r="C49" s="65">
        <v>7603</v>
      </c>
      <c r="D49" s="13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55</v>
      </c>
      <c r="P49" s="14">
        <v>106</v>
      </c>
      <c r="Q49" s="15">
        <v>29</v>
      </c>
      <c r="R49" s="40">
        <f>SUM(D49:Q49)-S50</f>
        <v>190</v>
      </c>
      <c r="S49" s="41"/>
      <c r="T49" s="57"/>
      <c r="U49" s="57"/>
      <c r="V49" s="42"/>
      <c r="W49" s="43"/>
      <c r="X49" s="28"/>
    </row>
    <row r="50" spans="1:24" ht="21" customHeight="1" thickBot="1">
      <c r="A50" s="63"/>
      <c r="B50" s="64"/>
      <c r="C50" s="66"/>
      <c r="D50" s="52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4"/>
      <c r="R50" s="12"/>
      <c r="S50" s="34">
        <f>SUM(D50:Q50)</f>
        <v>0</v>
      </c>
      <c r="T50" s="58">
        <v>56.9</v>
      </c>
      <c r="U50" s="60">
        <f>(V50-T50)/T50</f>
        <v>-0.19999999999999993</v>
      </c>
      <c r="V50" s="29">
        <v>45.52</v>
      </c>
      <c r="W50" s="30">
        <f>V50*S50</f>
        <v>0</v>
      </c>
      <c r="X50" s="31"/>
    </row>
    <row r="51" spans="1:24" ht="21" customHeight="1" thickTop="1">
      <c r="A51" s="61" t="s">
        <v>45</v>
      </c>
      <c r="B51" s="62"/>
      <c r="C51" s="65">
        <v>7605</v>
      </c>
      <c r="D51" s="13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15</v>
      </c>
      <c r="O51" s="14">
        <v>59</v>
      </c>
      <c r="P51" s="14">
        <v>74</v>
      </c>
      <c r="Q51" s="15">
        <v>47</v>
      </c>
      <c r="R51" s="40">
        <f>SUM(D51:Q51)-S52</f>
        <v>195</v>
      </c>
      <c r="S51" s="41"/>
      <c r="T51" s="57"/>
      <c r="U51" s="57"/>
      <c r="V51" s="42"/>
      <c r="W51" s="43"/>
      <c r="X51" s="28"/>
    </row>
    <row r="52" spans="1:24" ht="21" customHeight="1" thickBot="1">
      <c r="A52" s="63"/>
      <c r="B52" s="64"/>
      <c r="C52" s="66"/>
      <c r="D52" s="52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4"/>
      <c r="R52" s="12"/>
      <c r="S52" s="34">
        <f>SUM(D52:Q52)</f>
        <v>0</v>
      </c>
      <c r="T52" s="58">
        <v>56.9</v>
      </c>
      <c r="U52" s="60">
        <f>(V52-T52)/T52</f>
        <v>-0.19999999999999993</v>
      </c>
      <c r="V52" s="29">
        <v>45.52</v>
      </c>
      <c r="W52" s="30">
        <f>V52*S52</f>
        <v>0</v>
      </c>
      <c r="X52" s="31"/>
    </row>
    <row r="53" spans="1:24" ht="21" customHeight="1" thickTop="1">
      <c r="A53" s="61" t="s">
        <v>46</v>
      </c>
      <c r="B53" s="62"/>
      <c r="C53" s="65">
        <v>7617</v>
      </c>
      <c r="D53" s="13">
        <v>0</v>
      </c>
      <c r="E53" s="14">
        <v>0</v>
      </c>
      <c r="F53" s="14">
        <v>35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6</v>
      </c>
      <c r="N53" s="14">
        <v>41</v>
      </c>
      <c r="O53" s="14">
        <v>111</v>
      </c>
      <c r="P53" s="14">
        <v>95</v>
      </c>
      <c r="Q53" s="15">
        <v>58</v>
      </c>
      <c r="R53" s="40">
        <f>SUM(D53:Q53)-S54</f>
        <v>346</v>
      </c>
      <c r="S53" s="41"/>
      <c r="T53" s="57"/>
      <c r="U53" s="57"/>
      <c r="V53" s="42"/>
      <c r="W53" s="43"/>
      <c r="X53" s="28"/>
    </row>
    <row r="54" spans="1:24" ht="21" customHeight="1" thickBot="1">
      <c r="A54" s="63"/>
      <c r="B54" s="64"/>
      <c r="C54" s="66"/>
      <c r="D54" s="52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4"/>
      <c r="R54" s="12"/>
      <c r="S54" s="34">
        <f>SUM(D54:Q54)</f>
        <v>0</v>
      </c>
      <c r="T54" s="58">
        <v>56.9</v>
      </c>
      <c r="U54" s="60">
        <f>(V54-T54)/T54</f>
        <v>-0.19999999999999993</v>
      </c>
      <c r="V54" s="29">
        <v>45.52</v>
      </c>
      <c r="W54" s="30">
        <f>V54*S54</f>
        <v>0</v>
      </c>
      <c r="X54" s="31"/>
    </row>
    <row r="55" spans="1:24" ht="21" customHeight="1" thickTop="1">
      <c r="A55" s="61" t="s">
        <v>47</v>
      </c>
      <c r="B55" s="62"/>
      <c r="C55" s="65">
        <v>7224</v>
      </c>
      <c r="D55" s="13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9</v>
      </c>
      <c r="O55" s="14">
        <v>137</v>
      </c>
      <c r="P55" s="14">
        <v>128</v>
      </c>
      <c r="Q55" s="15">
        <v>73</v>
      </c>
      <c r="R55" s="40">
        <f>SUM(D55:Q55)-S56</f>
        <v>347</v>
      </c>
      <c r="S55" s="41"/>
      <c r="T55" s="57"/>
      <c r="U55" s="57"/>
      <c r="V55" s="42"/>
      <c r="W55" s="43"/>
      <c r="X55" s="28"/>
    </row>
    <row r="56" spans="1:24" ht="21" customHeight="1" thickBot="1">
      <c r="A56" s="63"/>
      <c r="B56" s="64"/>
      <c r="C56" s="66"/>
      <c r="D56" s="52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4"/>
      <c r="R56" s="12"/>
      <c r="S56" s="34">
        <f>SUM(D56:Q56)</f>
        <v>0</v>
      </c>
      <c r="T56" s="58">
        <v>56.9</v>
      </c>
      <c r="U56" s="60">
        <f>(V56-T56)/T56</f>
        <v>-0.19999999999999993</v>
      </c>
      <c r="V56" s="29">
        <v>45.52</v>
      </c>
      <c r="W56" s="30">
        <f>V56*S56</f>
        <v>0</v>
      </c>
      <c r="X56" s="31"/>
    </row>
    <row r="57" spans="1:24" ht="21" customHeight="1" thickTop="1">
      <c r="A57" s="61" t="s">
        <v>48</v>
      </c>
      <c r="B57" s="62"/>
      <c r="C57" s="65">
        <v>7568</v>
      </c>
      <c r="D57" s="13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5">
        <v>3</v>
      </c>
      <c r="R57" s="40">
        <f>SUM(D57:Q57)-S58</f>
        <v>3</v>
      </c>
      <c r="S57" s="41"/>
      <c r="T57" s="57"/>
      <c r="U57" s="57"/>
      <c r="V57" s="42"/>
      <c r="W57" s="43"/>
      <c r="X57" s="28"/>
    </row>
    <row r="58" spans="1:24" ht="21" customHeight="1" thickBot="1">
      <c r="A58" s="63"/>
      <c r="B58" s="64"/>
      <c r="C58" s="66"/>
      <c r="D58" s="52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4"/>
      <c r="R58" s="12"/>
      <c r="S58" s="34">
        <f>SUM(D58:Q58)</f>
        <v>0</v>
      </c>
      <c r="T58" s="58">
        <v>47.9</v>
      </c>
      <c r="U58" s="60">
        <f>(V58-T58)/T58</f>
        <v>-0.19999999999999998</v>
      </c>
      <c r="V58" s="29">
        <v>38.32</v>
      </c>
      <c r="W58" s="30">
        <f>V58*S58</f>
        <v>0</v>
      </c>
      <c r="X58" s="31"/>
    </row>
    <row r="59" spans="1:24" ht="21" customHeight="1" thickTop="1">
      <c r="A59" s="61" t="s">
        <v>49</v>
      </c>
      <c r="B59" s="62"/>
      <c r="C59" s="65">
        <v>7607</v>
      </c>
      <c r="D59" s="13">
        <v>0</v>
      </c>
      <c r="E59" s="14">
        <v>4</v>
      </c>
      <c r="F59" s="14">
        <v>22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5">
        <v>0</v>
      </c>
      <c r="R59" s="40">
        <f>SUM(D59:Q59)-S60</f>
        <v>26</v>
      </c>
      <c r="S59" s="41"/>
      <c r="T59" s="57"/>
      <c r="U59" s="57"/>
      <c r="V59" s="42"/>
      <c r="W59" s="43"/>
      <c r="X59" s="28"/>
    </row>
    <row r="60" spans="1:24" ht="21" customHeight="1" thickBot="1">
      <c r="A60" s="63"/>
      <c r="B60" s="64"/>
      <c r="C60" s="66"/>
      <c r="D60" s="52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4"/>
      <c r="R60" s="12"/>
      <c r="S60" s="34">
        <f>SUM(D60:Q60)</f>
        <v>0</v>
      </c>
      <c r="T60" s="58">
        <v>63.9</v>
      </c>
      <c r="U60" s="60">
        <f>(V60-T60)/T60</f>
        <v>-0.2</v>
      </c>
      <c r="V60" s="29">
        <v>51.12</v>
      </c>
      <c r="W60" s="30">
        <f>V60*S60</f>
        <v>0</v>
      </c>
      <c r="X60" s="31"/>
    </row>
    <row r="61" spans="1:24" ht="21" customHeight="1" thickTop="1">
      <c r="A61" s="61" t="s">
        <v>50</v>
      </c>
      <c r="B61" s="62"/>
      <c r="C61" s="65">
        <v>7492</v>
      </c>
      <c r="D61" s="13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7</v>
      </c>
      <c r="N61" s="14">
        <v>0</v>
      </c>
      <c r="O61" s="14">
        <v>0</v>
      </c>
      <c r="P61" s="14">
        <v>0</v>
      </c>
      <c r="Q61" s="15">
        <v>0</v>
      </c>
      <c r="R61" s="40">
        <f>SUM(D61:Q61)-S62</f>
        <v>7</v>
      </c>
      <c r="S61" s="41"/>
      <c r="T61" s="57"/>
      <c r="U61" s="57"/>
      <c r="V61" s="42"/>
      <c r="W61" s="43"/>
      <c r="X61" s="28"/>
    </row>
    <row r="62" spans="1:24" ht="21" customHeight="1" thickBot="1">
      <c r="A62" s="63"/>
      <c r="B62" s="64"/>
      <c r="C62" s="66"/>
      <c r="D62" s="52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4"/>
      <c r="R62" s="12"/>
      <c r="S62" s="34">
        <f>SUM(D62:Q62)</f>
        <v>0</v>
      </c>
      <c r="T62" s="58">
        <v>56.9</v>
      </c>
      <c r="U62" s="60">
        <f>(V62-T62)/T62</f>
        <v>-0.19999999999999993</v>
      </c>
      <c r="V62" s="29">
        <v>45.52</v>
      </c>
      <c r="W62" s="30">
        <f>V62*S62</f>
        <v>0</v>
      </c>
      <c r="X62" s="31"/>
    </row>
    <row r="63" spans="1:24" ht="21" customHeight="1" thickTop="1">
      <c r="A63" s="61" t="s">
        <v>50</v>
      </c>
      <c r="B63" s="62"/>
      <c r="C63" s="65">
        <v>7519</v>
      </c>
      <c r="D63" s="13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24</v>
      </c>
      <c r="M63" s="14">
        <v>10</v>
      </c>
      <c r="N63" s="14">
        <v>0</v>
      </c>
      <c r="O63" s="14">
        <v>0</v>
      </c>
      <c r="P63" s="14">
        <v>0</v>
      </c>
      <c r="Q63" s="15">
        <v>13</v>
      </c>
      <c r="R63" s="40">
        <f>SUM(D63:Q63)-S64</f>
        <v>47</v>
      </c>
      <c r="S63" s="41"/>
      <c r="T63" s="57"/>
      <c r="U63" s="57"/>
      <c r="V63" s="42"/>
      <c r="W63" s="43"/>
      <c r="X63" s="28"/>
    </row>
    <row r="64" spans="1:24" ht="21" customHeight="1" thickBot="1">
      <c r="A64" s="63"/>
      <c r="B64" s="64"/>
      <c r="C64" s="66"/>
      <c r="D64" s="52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4"/>
      <c r="R64" s="12"/>
      <c r="S64" s="34">
        <f>SUM(D64:Q64)</f>
        <v>0</v>
      </c>
      <c r="T64" s="58">
        <v>56.9</v>
      </c>
      <c r="U64" s="60">
        <f>(V64-T64)/T64</f>
        <v>-0.19999999999999993</v>
      </c>
      <c r="V64" s="29">
        <v>45.52</v>
      </c>
      <c r="W64" s="30">
        <f>V64*S64</f>
        <v>0</v>
      </c>
      <c r="X64" s="31"/>
    </row>
    <row r="65" spans="1:24" ht="21" customHeight="1" thickTop="1">
      <c r="A65" s="61" t="s">
        <v>51</v>
      </c>
      <c r="B65" s="62"/>
      <c r="C65" s="65">
        <v>7497</v>
      </c>
      <c r="D65" s="13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1</v>
      </c>
      <c r="M65" s="14">
        <v>0</v>
      </c>
      <c r="N65" s="14">
        <v>0</v>
      </c>
      <c r="O65" s="14">
        <v>0</v>
      </c>
      <c r="P65" s="14">
        <v>0</v>
      </c>
      <c r="Q65" s="15">
        <v>0</v>
      </c>
      <c r="R65" s="40">
        <f>SUM(D65:Q65)-S66</f>
        <v>1</v>
      </c>
      <c r="S65" s="41"/>
      <c r="T65" s="57"/>
      <c r="U65" s="57"/>
      <c r="V65" s="42"/>
      <c r="W65" s="43"/>
      <c r="X65" s="28"/>
    </row>
    <row r="66" spans="1:24" ht="21" customHeight="1" thickBot="1">
      <c r="A66" s="63"/>
      <c r="B66" s="64"/>
      <c r="C66" s="66"/>
      <c r="D66" s="52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4"/>
      <c r="R66" s="12"/>
      <c r="S66" s="34">
        <f>SUM(D66:Q66)</f>
        <v>0</v>
      </c>
      <c r="T66" s="58">
        <v>56.9</v>
      </c>
      <c r="U66" s="60">
        <f>(V66-T66)/T66</f>
        <v>-0.19999999999999993</v>
      </c>
      <c r="V66" s="29">
        <v>45.52</v>
      </c>
      <c r="W66" s="30">
        <f>V66*S66</f>
        <v>0</v>
      </c>
      <c r="X66" s="31"/>
    </row>
    <row r="67" spans="1:24" ht="21" customHeight="1" thickTop="1">
      <c r="A67" s="61" t="s">
        <v>51</v>
      </c>
      <c r="B67" s="62"/>
      <c r="C67" s="65">
        <v>7572</v>
      </c>
      <c r="D67" s="13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5">
        <v>11</v>
      </c>
      <c r="R67" s="40">
        <f>SUM(D67:Q67)-S68</f>
        <v>11</v>
      </c>
      <c r="S67" s="41"/>
      <c r="T67" s="57"/>
      <c r="U67" s="57"/>
      <c r="V67" s="42"/>
      <c r="W67" s="43"/>
      <c r="X67" s="28"/>
    </row>
    <row r="68" spans="1:24" ht="21" customHeight="1" thickBot="1">
      <c r="A68" s="63"/>
      <c r="B68" s="64"/>
      <c r="C68" s="66"/>
      <c r="D68" s="52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4"/>
      <c r="R68" s="12"/>
      <c r="S68" s="34">
        <f>SUM(D68:Q68)</f>
        <v>0</v>
      </c>
      <c r="T68" s="58">
        <v>56.9</v>
      </c>
      <c r="U68" s="60">
        <f>(V68-T68)/T68</f>
        <v>-0.19999999999999993</v>
      </c>
      <c r="V68" s="29">
        <v>45.52</v>
      </c>
      <c r="W68" s="30">
        <f>V68*S68</f>
        <v>0</v>
      </c>
      <c r="X68" s="31"/>
    </row>
    <row r="69" spans="1:24" ht="21" customHeight="1" thickTop="1">
      <c r="A69" s="61" t="s">
        <v>52</v>
      </c>
      <c r="B69" s="62"/>
      <c r="C69" s="65">
        <v>7598</v>
      </c>
      <c r="D69" s="13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5</v>
      </c>
      <c r="P69" s="14">
        <v>16</v>
      </c>
      <c r="Q69" s="15">
        <v>0</v>
      </c>
      <c r="R69" s="40">
        <f>SUM(D69:Q69)-S70</f>
        <v>21</v>
      </c>
      <c r="S69" s="41"/>
      <c r="T69" s="57"/>
      <c r="U69" s="57"/>
      <c r="V69" s="42"/>
      <c r="W69" s="43"/>
      <c r="X69" s="28"/>
    </row>
    <row r="70" spans="1:24" ht="21" customHeight="1" thickBot="1">
      <c r="A70" s="63"/>
      <c r="B70" s="64"/>
      <c r="C70" s="66"/>
      <c r="D70" s="52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4"/>
      <c r="R70" s="12"/>
      <c r="S70" s="34">
        <f>SUM(D70:Q70)</f>
        <v>0</v>
      </c>
      <c r="T70" s="58">
        <v>56.9</v>
      </c>
      <c r="U70" s="60">
        <f>(V70-T70)/T70</f>
        <v>-0.19999999999999993</v>
      </c>
      <c r="V70" s="29">
        <v>45.52</v>
      </c>
      <c r="W70" s="30">
        <f>V70*S70</f>
        <v>0</v>
      </c>
      <c r="X70" s="31"/>
    </row>
    <row r="71" spans="1:24" ht="21" customHeight="1" thickTop="1">
      <c r="A71" s="61" t="s">
        <v>52</v>
      </c>
      <c r="B71" s="62"/>
      <c r="C71" s="65">
        <v>7602</v>
      </c>
      <c r="D71" s="13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46</v>
      </c>
      <c r="P71" s="14">
        <v>47</v>
      </c>
      <c r="Q71" s="15">
        <v>2</v>
      </c>
      <c r="R71" s="40">
        <f>SUM(D71:Q71)-S72</f>
        <v>95</v>
      </c>
      <c r="S71" s="41"/>
      <c r="T71" s="57"/>
      <c r="U71" s="57"/>
      <c r="V71" s="42"/>
      <c r="W71" s="43"/>
      <c r="X71" s="28"/>
    </row>
    <row r="72" spans="1:24" ht="21" customHeight="1" thickBot="1">
      <c r="A72" s="63"/>
      <c r="B72" s="64"/>
      <c r="C72" s="66"/>
      <c r="D72" s="52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4"/>
      <c r="R72" s="12"/>
      <c r="S72" s="34">
        <f>SUM(D72:Q72)</f>
        <v>0</v>
      </c>
      <c r="T72" s="58">
        <v>56.9</v>
      </c>
      <c r="U72" s="60">
        <f>(V72-T72)/T72</f>
        <v>-0.19999999999999993</v>
      </c>
      <c r="V72" s="29">
        <v>45.52</v>
      </c>
      <c r="W72" s="30">
        <f>V72*S72</f>
        <v>0</v>
      </c>
      <c r="X72" s="31"/>
    </row>
    <row r="73" spans="1:24" ht="21" customHeight="1" thickTop="1">
      <c r="A73" s="61" t="s">
        <v>53</v>
      </c>
      <c r="B73" s="62"/>
      <c r="C73" s="65">
        <v>7620</v>
      </c>
      <c r="D73" s="13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1</v>
      </c>
      <c r="P73" s="14">
        <v>0</v>
      </c>
      <c r="Q73" s="15">
        <v>0</v>
      </c>
      <c r="R73" s="40">
        <f>SUM(D73:Q73)-S74</f>
        <v>1</v>
      </c>
      <c r="S73" s="41"/>
      <c r="T73" s="57"/>
      <c r="U73" s="57"/>
      <c r="V73" s="42"/>
      <c r="W73" s="43"/>
      <c r="X73" s="28"/>
    </row>
    <row r="74" spans="1:24" ht="21" customHeight="1" thickBot="1">
      <c r="A74" s="63"/>
      <c r="B74" s="64"/>
      <c r="C74" s="66"/>
      <c r="D74" s="52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4"/>
      <c r="R74" s="12"/>
      <c r="S74" s="34">
        <f>SUM(D74:Q74)</f>
        <v>0</v>
      </c>
      <c r="T74" s="58">
        <v>47.9</v>
      </c>
      <c r="U74" s="60">
        <f>(V74-T74)/T74</f>
        <v>-0.19999999999999998</v>
      </c>
      <c r="V74" s="29">
        <v>38.32</v>
      </c>
      <c r="W74" s="30">
        <f>V74*S74</f>
        <v>0</v>
      </c>
      <c r="X74" s="31"/>
    </row>
    <row r="75" spans="1:24" ht="21" customHeight="1" thickTop="1">
      <c r="A75" s="61" t="s">
        <v>53</v>
      </c>
      <c r="B75" s="62"/>
      <c r="C75" s="65">
        <v>7621</v>
      </c>
      <c r="D75" s="13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3</v>
      </c>
      <c r="Q75" s="15">
        <v>6</v>
      </c>
      <c r="R75" s="40">
        <f>SUM(D75:Q75)-S76</f>
        <v>9</v>
      </c>
      <c r="S75" s="41"/>
      <c r="T75" s="57"/>
      <c r="U75" s="57"/>
      <c r="V75" s="42"/>
      <c r="W75" s="43"/>
      <c r="X75" s="28"/>
    </row>
    <row r="76" spans="1:24" ht="21" customHeight="1" thickBot="1">
      <c r="A76" s="63"/>
      <c r="B76" s="64"/>
      <c r="C76" s="66"/>
      <c r="D76" s="52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4"/>
      <c r="R76" s="12"/>
      <c r="S76" s="34">
        <f>SUM(D76:Q76)</f>
        <v>0</v>
      </c>
      <c r="T76" s="58">
        <v>47.9</v>
      </c>
      <c r="U76" s="60">
        <f>(V76-T76)/T76</f>
        <v>-0.19999999999999998</v>
      </c>
      <c r="V76" s="29">
        <v>38.32</v>
      </c>
      <c r="W76" s="30">
        <f>V76*S76</f>
        <v>0</v>
      </c>
      <c r="X76" s="31"/>
    </row>
    <row r="77" spans="1:24" ht="21" customHeight="1" thickTop="1">
      <c r="A77" s="61" t="s">
        <v>54</v>
      </c>
      <c r="B77" s="62"/>
      <c r="C77" s="65">
        <v>7534</v>
      </c>
      <c r="D77" s="13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1</v>
      </c>
      <c r="O77" s="14">
        <v>1</v>
      </c>
      <c r="P77" s="14">
        <v>0</v>
      </c>
      <c r="Q77" s="15">
        <v>0</v>
      </c>
      <c r="R77" s="40">
        <f>SUM(D77:Q77)-S78</f>
        <v>2</v>
      </c>
      <c r="S77" s="41"/>
      <c r="T77" s="57"/>
      <c r="U77" s="57"/>
      <c r="V77" s="42"/>
      <c r="W77" s="43"/>
      <c r="X77" s="28"/>
    </row>
    <row r="78" spans="1:24" ht="21" customHeight="1" thickBot="1">
      <c r="A78" s="63"/>
      <c r="B78" s="64"/>
      <c r="C78" s="66"/>
      <c r="D78" s="52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4"/>
      <c r="R78" s="12"/>
      <c r="S78" s="34">
        <f>SUM(D78:Q78)</f>
        <v>0</v>
      </c>
      <c r="T78" s="58">
        <v>56.9</v>
      </c>
      <c r="U78" s="60">
        <f>(V78-T78)/T78</f>
        <v>-0.19999999999999993</v>
      </c>
      <c r="V78" s="29">
        <v>45.52</v>
      </c>
      <c r="W78" s="30">
        <f>V78*S78</f>
        <v>0</v>
      </c>
      <c r="X78" s="31"/>
    </row>
    <row r="79" spans="1:24" ht="21" customHeight="1" thickTop="1">
      <c r="A79" s="61" t="s">
        <v>54</v>
      </c>
      <c r="B79" s="62"/>
      <c r="C79" s="65">
        <v>7557</v>
      </c>
      <c r="D79" s="13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4</v>
      </c>
      <c r="O79" s="14">
        <v>3</v>
      </c>
      <c r="P79" s="14">
        <v>0</v>
      </c>
      <c r="Q79" s="15">
        <v>0</v>
      </c>
      <c r="R79" s="40">
        <f>SUM(D79:Q79)-S80</f>
        <v>7</v>
      </c>
      <c r="S79" s="41"/>
      <c r="T79" s="57"/>
      <c r="U79" s="57"/>
      <c r="V79" s="42"/>
      <c r="W79" s="43"/>
      <c r="X79" s="28"/>
    </row>
    <row r="80" spans="1:24" ht="21" customHeight="1" thickBot="1">
      <c r="A80" s="63"/>
      <c r="B80" s="64"/>
      <c r="C80" s="66"/>
      <c r="D80" s="52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4"/>
      <c r="R80" s="12"/>
      <c r="S80" s="34">
        <f>SUM(D80:Q80)</f>
        <v>0</v>
      </c>
      <c r="T80" s="58">
        <v>56.9</v>
      </c>
      <c r="U80" s="60">
        <f>(V80-T80)/T80</f>
        <v>-0.19999999999999993</v>
      </c>
      <c r="V80" s="29">
        <v>45.52</v>
      </c>
      <c r="W80" s="30">
        <f>V80*S80</f>
        <v>0</v>
      </c>
      <c r="X80" s="31"/>
    </row>
    <row r="81" spans="1:24" ht="21" customHeight="1" thickTop="1">
      <c r="A81" s="61" t="s">
        <v>55</v>
      </c>
      <c r="B81" s="62"/>
      <c r="C81" s="65">
        <v>7582</v>
      </c>
      <c r="D81" s="13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34</v>
      </c>
      <c r="N81" s="14">
        <v>42</v>
      </c>
      <c r="O81" s="14">
        <v>34</v>
      </c>
      <c r="P81" s="14">
        <v>38</v>
      </c>
      <c r="Q81" s="15">
        <v>16</v>
      </c>
      <c r="R81" s="40">
        <f>SUM(D81:Q81)-S82</f>
        <v>164</v>
      </c>
      <c r="S81" s="41"/>
      <c r="T81" s="57"/>
      <c r="U81" s="57"/>
      <c r="V81" s="42"/>
      <c r="W81" s="43"/>
      <c r="X81" s="28"/>
    </row>
    <row r="82" spans="1:24" ht="21" customHeight="1" thickBot="1">
      <c r="A82" s="63"/>
      <c r="B82" s="64"/>
      <c r="C82" s="66"/>
      <c r="D82" s="52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4"/>
      <c r="R82" s="12"/>
      <c r="S82" s="34">
        <f>SUM(D82:Q82)</f>
        <v>0</v>
      </c>
      <c r="T82" s="58">
        <v>56.9</v>
      </c>
      <c r="U82" s="60">
        <f>(V82-T82)/T82</f>
        <v>-0.19999999999999993</v>
      </c>
      <c r="V82" s="29">
        <v>45.52</v>
      </c>
      <c r="W82" s="30">
        <f>V82*S82</f>
        <v>0</v>
      </c>
      <c r="X82" s="31"/>
    </row>
    <row r="83" spans="1:24" ht="21" customHeight="1" thickTop="1">
      <c r="A83" s="61" t="s">
        <v>55</v>
      </c>
      <c r="B83" s="62"/>
      <c r="C83" s="65">
        <v>7583</v>
      </c>
      <c r="D83" s="13">
        <v>0</v>
      </c>
      <c r="E83" s="14">
        <v>0</v>
      </c>
      <c r="F83" s="14">
        <v>21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13</v>
      </c>
      <c r="N83" s="14">
        <v>24</v>
      </c>
      <c r="O83" s="14">
        <v>44</v>
      </c>
      <c r="P83" s="14">
        <v>37</v>
      </c>
      <c r="Q83" s="15">
        <v>4</v>
      </c>
      <c r="R83" s="40">
        <f>SUM(D83:Q83)-S84</f>
        <v>143</v>
      </c>
      <c r="S83" s="41"/>
      <c r="T83" s="57"/>
      <c r="U83" s="57"/>
      <c r="V83" s="42"/>
      <c r="W83" s="43"/>
      <c r="X83" s="28"/>
    </row>
    <row r="84" spans="1:24" ht="21" customHeight="1" thickBot="1">
      <c r="A84" s="63"/>
      <c r="B84" s="64"/>
      <c r="C84" s="66"/>
      <c r="D84" s="52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4"/>
      <c r="R84" s="12"/>
      <c r="S84" s="34">
        <f>SUM(D84:Q84)</f>
        <v>0</v>
      </c>
      <c r="T84" s="58">
        <v>56.9</v>
      </c>
      <c r="U84" s="60">
        <f>(V84-T84)/T84</f>
        <v>-0.19999999999999993</v>
      </c>
      <c r="V84" s="29">
        <v>45.52</v>
      </c>
      <c r="W84" s="30">
        <f>V84*S84</f>
        <v>0</v>
      </c>
      <c r="X84" s="31"/>
    </row>
    <row r="85" spans="1:24" ht="21" customHeight="1" thickTop="1">
      <c r="A85" s="61" t="s">
        <v>56</v>
      </c>
      <c r="B85" s="62"/>
      <c r="C85" s="65">
        <v>7660</v>
      </c>
      <c r="D85" s="13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26</v>
      </c>
      <c r="N85" s="14">
        <v>58</v>
      </c>
      <c r="O85" s="14">
        <v>48</v>
      </c>
      <c r="P85" s="14">
        <v>37</v>
      </c>
      <c r="Q85" s="15">
        <v>27</v>
      </c>
      <c r="R85" s="40">
        <f>SUM(D85:Q85)-S86</f>
        <v>196</v>
      </c>
      <c r="S85" s="41"/>
      <c r="T85" s="57"/>
      <c r="U85" s="57"/>
      <c r="V85" s="42"/>
      <c r="W85" s="43"/>
      <c r="X85" s="28"/>
    </row>
    <row r="86" spans="1:24" ht="21" customHeight="1" thickBot="1">
      <c r="A86" s="63"/>
      <c r="B86" s="64"/>
      <c r="C86" s="66"/>
      <c r="D86" s="52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4"/>
      <c r="R86" s="12"/>
      <c r="S86" s="34">
        <f>SUM(D86:Q86)</f>
        <v>0</v>
      </c>
      <c r="T86" s="58">
        <v>56.9</v>
      </c>
      <c r="U86" s="60">
        <f>(V86-T86)/T86</f>
        <v>-0.19999999999999993</v>
      </c>
      <c r="V86" s="29">
        <v>45.52</v>
      </c>
      <c r="W86" s="30">
        <f>V86*S86</f>
        <v>0</v>
      </c>
      <c r="X86" s="31"/>
    </row>
    <row r="87" spans="1:24" ht="21" customHeight="1" thickTop="1">
      <c r="A87" s="61" t="s">
        <v>56</v>
      </c>
      <c r="B87" s="62"/>
      <c r="C87" s="65">
        <v>7662</v>
      </c>
      <c r="D87" s="13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24</v>
      </c>
      <c r="N87" s="14">
        <v>21</v>
      </c>
      <c r="O87" s="14">
        <v>20</v>
      </c>
      <c r="P87" s="14">
        <v>4</v>
      </c>
      <c r="Q87" s="15">
        <v>3</v>
      </c>
      <c r="R87" s="40">
        <f>SUM(D87:Q87)-S88</f>
        <v>72</v>
      </c>
      <c r="S87" s="41"/>
      <c r="T87" s="57"/>
      <c r="U87" s="57"/>
      <c r="V87" s="42"/>
      <c r="W87" s="43"/>
      <c r="X87" s="28"/>
    </row>
    <row r="88" spans="1:24" ht="21" customHeight="1" thickBot="1">
      <c r="A88" s="63"/>
      <c r="B88" s="64"/>
      <c r="C88" s="66"/>
      <c r="D88" s="52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4"/>
      <c r="R88" s="12"/>
      <c r="S88" s="34">
        <f>SUM(D88:Q88)</f>
        <v>0</v>
      </c>
      <c r="T88" s="58">
        <v>56.9</v>
      </c>
      <c r="U88" s="60">
        <f>(V88-T88)/T88</f>
        <v>-0.19999999999999993</v>
      </c>
      <c r="V88" s="29">
        <v>45.52</v>
      </c>
      <c r="W88" s="30">
        <f>V88*S88</f>
        <v>0</v>
      </c>
      <c r="X88" s="31"/>
    </row>
    <row r="89" spans="1:24" ht="21" customHeight="1" thickTop="1">
      <c r="A89" s="61" t="s">
        <v>57</v>
      </c>
      <c r="B89" s="62"/>
      <c r="C89" s="65">
        <v>7560</v>
      </c>
      <c r="D89" s="13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10</v>
      </c>
      <c r="O89" s="14">
        <v>1</v>
      </c>
      <c r="P89" s="14">
        <v>0</v>
      </c>
      <c r="Q89" s="15">
        <v>1</v>
      </c>
      <c r="R89" s="40">
        <f>SUM(D89:Q89)-S90</f>
        <v>12</v>
      </c>
      <c r="S89" s="41"/>
      <c r="T89" s="57"/>
      <c r="U89" s="57"/>
      <c r="V89" s="42"/>
      <c r="W89" s="43"/>
      <c r="X89" s="28"/>
    </row>
    <row r="90" spans="1:24" ht="21" customHeight="1" thickBot="1">
      <c r="A90" s="63"/>
      <c r="B90" s="64"/>
      <c r="C90" s="66"/>
      <c r="D90" s="52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4"/>
      <c r="R90" s="12"/>
      <c r="S90" s="34">
        <f>SUM(D90:Q90)</f>
        <v>0</v>
      </c>
      <c r="T90" s="58">
        <v>56.9</v>
      </c>
      <c r="U90" s="60">
        <f>(V90-T90)/T90</f>
        <v>-0.19999999999999993</v>
      </c>
      <c r="V90" s="29">
        <v>45.52</v>
      </c>
      <c r="W90" s="30">
        <f>V90*S90</f>
        <v>0</v>
      </c>
      <c r="X90" s="31"/>
    </row>
    <row r="91" spans="1:24" ht="21" customHeight="1" thickTop="1">
      <c r="A91" s="61" t="s">
        <v>57</v>
      </c>
      <c r="B91" s="62"/>
      <c r="C91" s="65">
        <v>7563</v>
      </c>
      <c r="D91" s="13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11</v>
      </c>
      <c r="N91" s="14">
        <v>4</v>
      </c>
      <c r="O91" s="14">
        <v>30</v>
      </c>
      <c r="P91" s="14">
        <v>68</v>
      </c>
      <c r="Q91" s="15">
        <v>31</v>
      </c>
      <c r="R91" s="40">
        <f>SUM(D91:Q91)-S92</f>
        <v>144</v>
      </c>
      <c r="S91" s="41"/>
      <c r="T91" s="57"/>
      <c r="U91" s="57"/>
      <c r="V91" s="42"/>
      <c r="W91" s="43"/>
      <c r="X91" s="28"/>
    </row>
    <row r="92" spans="1:24" ht="21" customHeight="1" thickBot="1">
      <c r="A92" s="63"/>
      <c r="B92" s="64"/>
      <c r="C92" s="66"/>
      <c r="D92" s="52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4"/>
      <c r="R92" s="12"/>
      <c r="S92" s="34">
        <f>SUM(D92:Q92)</f>
        <v>0</v>
      </c>
      <c r="T92" s="58">
        <v>56.9</v>
      </c>
      <c r="U92" s="60">
        <f>(V92-T92)/T92</f>
        <v>-0.19999999999999993</v>
      </c>
      <c r="V92" s="29">
        <v>45.52</v>
      </c>
      <c r="W92" s="30">
        <f>V92*S92</f>
        <v>0</v>
      </c>
      <c r="X92" s="31"/>
    </row>
    <row r="93" spans="1:24" ht="21" customHeight="1" thickTop="1">
      <c r="A93" s="61" t="s">
        <v>58</v>
      </c>
      <c r="B93" s="62"/>
      <c r="C93" s="65">
        <v>7549</v>
      </c>
      <c r="D93" s="13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6</v>
      </c>
      <c r="O93" s="14">
        <v>83</v>
      </c>
      <c r="P93" s="14">
        <v>123</v>
      </c>
      <c r="Q93" s="15">
        <v>76</v>
      </c>
      <c r="R93" s="40">
        <f>SUM(D93:Q93)-S94</f>
        <v>288</v>
      </c>
      <c r="S93" s="41"/>
      <c r="T93" s="57"/>
      <c r="U93" s="57"/>
      <c r="V93" s="42"/>
      <c r="W93" s="43"/>
      <c r="X93" s="28"/>
    </row>
    <row r="94" spans="1:24" ht="21" customHeight="1" thickBot="1">
      <c r="A94" s="63"/>
      <c r="B94" s="64"/>
      <c r="C94" s="66"/>
      <c r="D94" s="52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4"/>
      <c r="R94" s="12"/>
      <c r="S94" s="34">
        <f>SUM(D94:Q94)</f>
        <v>0</v>
      </c>
      <c r="T94" s="58">
        <v>56.9</v>
      </c>
      <c r="U94" s="60">
        <f>(V94-T94)/T94</f>
        <v>-0.19999999999999993</v>
      </c>
      <c r="V94" s="29">
        <v>45.52</v>
      </c>
      <c r="W94" s="30">
        <f>V94*S94</f>
        <v>0</v>
      </c>
      <c r="X94" s="31"/>
    </row>
    <row r="95" spans="1:24" ht="21" customHeight="1" thickTop="1">
      <c r="A95" s="61" t="s">
        <v>59</v>
      </c>
      <c r="B95" s="62"/>
      <c r="C95" s="65">
        <v>7674</v>
      </c>
      <c r="D95" s="13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29</v>
      </c>
      <c r="O95" s="14">
        <v>32</v>
      </c>
      <c r="P95" s="14">
        <v>53</v>
      </c>
      <c r="Q95" s="15">
        <v>45</v>
      </c>
      <c r="R95" s="40">
        <f>SUM(D95:Q95)-S96</f>
        <v>159</v>
      </c>
      <c r="S95" s="41"/>
      <c r="T95" s="57"/>
      <c r="U95" s="57"/>
      <c r="V95" s="42"/>
      <c r="W95" s="43"/>
      <c r="X95" s="28"/>
    </row>
    <row r="96" spans="1:24" ht="21" customHeight="1" thickBot="1">
      <c r="A96" s="63"/>
      <c r="B96" s="64"/>
      <c r="C96" s="66"/>
      <c r="D96" s="52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4"/>
      <c r="R96" s="12"/>
      <c r="S96" s="34">
        <f>SUM(D96:Q96)</f>
        <v>0</v>
      </c>
      <c r="T96" s="58">
        <v>56.9</v>
      </c>
      <c r="U96" s="60">
        <f>(V96-T96)/T96</f>
        <v>-0.19999999999999993</v>
      </c>
      <c r="V96" s="29">
        <v>45.52</v>
      </c>
      <c r="W96" s="30">
        <f>V96*S96</f>
        <v>0</v>
      </c>
      <c r="X96" s="31"/>
    </row>
    <row r="97" spans="1:24" ht="21" customHeight="1" thickTop="1">
      <c r="A97" s="61" t="s">
        <v>59</v>
      </c>
      <c r="B97" s="62"/>
      <c r="C97" s="65">
        <v>7676</v>
      </c>
      <c r="D97" s="13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6</v>
      </c>
      <c r="O97" s="14">
        <v>0</v>
      </c>
      <c r="P97" s="14">
        <v>0</v>
      </c>
      <c r="Q97" s="15">
        <v>0</v>
      </c>
      <c r="R97" s="40">
        <f>SUM(D97:Q97)-S98</f>
        <v>6</v>
      </c>
      <c r="S97" s="41"/>
      <c r="T97" s="57"/>
      <c r="U97" s="57"/>
      <c r="V97" s="42"/>
      <c r="W97" s="43"/>
      <c r="X97" s="28"/>
    </row>
    <row r="98" spans="1:24" ht="21" customHeight="1" thickBot="1">
      <c r="A98" s="63"/>
      <c r="B98" s="64"/>
      <c r="C98" s="66"/>
      <c r="D98" s="52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4"/>
      <c r="R98" s="12"/>
      <c r="S98" s="34">
        <f>SUM(D98:Q98)</f>
        <v>0</v>
      </c>
      <c r="T98" s="58">
        <v>56.9</v>
      </c>
      <c r="U98" s="60">
        <f>(V98-T98)/T98</f>
        <v>-0.19999999999999993</v>
      </c>
      <c r="V98" s="29">
        <v>45.52</v>
      </c>
      <c r="W98" s="30">
        <f>V98*S98</f>
        <v>0</v>
      </c>
      <c r="X98" s="31"/>
    </row>
    <row r="99" spans="1:24" ht="21" customHeight="1" thickTop="1">
      <c r="A99" s="61" t="s">
        <v>59</v>
      </c>
      <c r="B99" s="62"/>
      <c r="C99" s="65">
        <v>7678</v>
      </c>
      <c r="D99" s="13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5</v>
      </c>
      <c r="O99" s="14">
        <v>11</v>
      </c>
      <c r="P99" s="14">
        <v>10</v>
      </c>
      <c r="Q99" s="15">
        <v>1</v>
      </c>
      <c r="R99" s="40">
        <f>SUM(D99:Q99)-S100</f>
        <v>27</v>
      </c>
      <c r="S99" s="41"/>
      <c r="T99" s="57"/>
      <c r="U99" s="57"/>
      <c r="V99" s="42"/>
      <c r="W99" s="43"/>
      <c r="X99" s="28"/>
    </row>
    <row r="100" spans="1:24" ht="21" customHeight="1" thickBot="1">
      <c r="A100" s="63"/>
      <c r="B100" s="64"/>
      <c r="C100" s="66"/>
      <c r="D100" s="52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4"/>
      <c r="R100" s="12"/>
      <c r="S100" s="34">
        <f>SUM(D100:Q100)</f>
        <v>0</v>
      </c>
      <c r="T100" s="58">
        <v>56.9</v>
      </c>
      <c r="U100" s="60">
        <f>(V100-T100)/T100</f>
        <v>-0.19999999999999993</v>
      </c>
      <c r="V100" s="29">
        <v>45.52</v>
      </c>
      <c r="W100" s="30">
        <f>V100*S100</f>
        <v>0</v>
      </c>
      <c r="X100" s="31"/>
    </row>
    <row r="101" spans="1:24" ht="21" customHeight="1" thickTop="1">
      <c r="A101" s="61" t="s">
        <v>59</v>
      </c>
      <c r="B101" s="62"/>
      <c r="C101" s="65">
        <v>7679</v>
      </c>
      <c r="D101" s="13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27</v>
      </c>
      <c r="P101" s="14">
        <v>20</v>
      </c>
      <c r="Q101" s="15">
        <v>2</v>
      </c>
      <c r="R101" s="40">
        <f>SUM(D101:Q101)-S102</f>
        <v>49</v>
      </c>
      <c r="S101" s="41"/>
      <c r="T101" s="57"/>
      <c r="U101" s="57"/>
      <c r="V101" s="42"/>
      <c r="W101" s="43"/>
      <c r="X101" s="28"/>
    </row>
    <row r="102" spans="1:24" ht="21" customHeight="1" thickBot="1">
      <c r="A102" s="63"/>
      <c r="B102" s="64"/>
      <c r="C102" s="66"/>
      <c r="D102" s="52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4"/>
      <c r="R102" s="12"/>
      <c r="S102" s="34">
        <f>SUM(D102:Q102)</f>
        <v>0</v>
      </c>
      <c r="T102" s="58">
        <v>56.9</v>
      </c>
      <c r="U102" s="60">
        <f>(V102-T102)/T102</f>
        <v>-0.19999999999999993</v>
      </c>
      <c r="V102" s="29">
        <v>45.52</v>
      </c>
      <c r="W102" s="30">
        <f>V102*S102</f>
        <v>0</v>
      </c>
      <c r="X102" s="31"/>
    </row>
    <row r="103" spans="1:24" ht="21" customHeight="1" thickTop="1">
      <c r="A103" s="61" t="s">
        <v>60</v>
      </c>
      <c r="B103" s="62"/>
      <c r="C103" s="65">
        <v>7670</v>
      </c>
      <c r="D103" s="13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17</v>
      </c>
      <c r="M103" s="14">
        <v>0</v>
      </c>
      <c r="N103" s="14">
        <v>0</v>
      </c>
      <c r="O103" s="14">
        <v>0</v>
      </c>
      <c r="P103" s="14">
        <v>0</v>
      </c>
      <c r="Q103" s="15">
        <v>0</v>
      </c>
      <c r="R103" s="40">
        <f>SUM(D103:Q103)-S104</f>
        <v>17</v>
      </c>
      <c r="S103" s="41"/>
      <c r="T103" s="57"/>
      <c r="U103" s="57"/>
      <c r="V103" s="42"/>
      <c r="W103" s="43"/>
      <c r="X103" s="28"/>
    </row>
    <row r="104" spans="1:24" ht="21" customHeight="1" thickBot="1">
      <c r="A104" s="63"/>
      <c r="B104" s="64"/>
      <c r="C104" s="66"/>
      <c r="D104" s="52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4"/>
      <c r="R104" s="12"/>
      <c r="S104" s="34">
        <f>SUM(D104:Q104)</f>
        <v>0</v>
      </c>
      <c r="T104" s="58">
        <v>56.9</v>
      </c>
      <c r="U104" s="60">
        <f>(V104-T104)/T104</f>
        <v>-0.19999999999999993</v>
      </c>
      <c r="V104" s="29">
        <v>45.52</v>
      </c>
      <c r="W104" s="30">
        <f>V104*S104</f>
        <v>0</v>
      </c>
      <c r="X104" s="31"/>
    </row>
    <row r="105" spans="1:24" ht="21" customHeight="1" thickTop="1">
      <c r="A105" s="61" t="s">
        <v>60</v>
      </c>
      <c r="B105" s="62"/>
      <c r="C105" s="65">
        <v>7671</v>
      </c>
      <c r="D105" s="13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15</v>
      </c>
      <c r="O105" s="14">
        <v>0</v>
      </c>
      <c r="P105" s="14">
        <v>0</v>
      </c>
      <c r="Q105" s="15">
        <v>0</v>
      </c>
      <c r="R105" s="40">
        <f>SUM(D105:Q105)-S106</f>
        <v>15</v>
      </c>
      <c r="S105" s="41"/>
      <c r="T105" s="57"/>
      <c r="U105" s="57"/>
      <c r="V105" s="42"/>
      <c r="W105" s="43"/>
      <c r="X105" s="28"/>
    </row>
    <row r="106" spans="1:24" ht="21" customHeight="1" thickBot="1">
      <c r="A106" s="63"/>
      <c r="B106" s="64"/>
      <c r="C106" s="66"/>
      <c r="D106" s="52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4"/>
      <c r="R106" s="12"/>
      <c r="S106" s="34">
        <f>SUM(D106:Q106)</f>
        <v>0</v>
      </c>
      <c r="T106" s="58">
        <v>56.9</v>
      </c>
      <c r="U106" s="60">
        <f>(V106-T106)/T106</f>
        <v>-0.19999999999999993</v>
      </c>
      <c r="V106" s="29">
        <v>45.52</v>
      </c>
      <c r="W106" s="30">
        <f>V106*S106</f>
        <v>0</v>
      </c>
      <c r="X106" s="31"/>
    </row>
    <row r="107" spans="1:24" ht="21" customHeight="1" thickTop="1">
      <c r="A107" s="61" t="s">
        <v>60</v>
      </c>
      <c r="B107" s="62"/>
      <c r="C107" s="65">
        <v>7673</v>
      </c>
      <c r="D107" s="13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49</v>
      </c>
      <c r="O107" s="14">
        <v>58</v>
      </c>
      <c r="P107" s="14">
        <v>69</v>
      </c>
      <c r="Q107" s="15">
        <v>52</v>
      </c>
      <c r="R107" s="40">
        <f>SUM(D107:Q107)-S108</f>
        <v>228</v>
      </c>
      <c r="S107" s="41"/>
      <c r="T107" s="57"/>
      <c r="U107" s="57"/>
      <c r="V107" s="42"/>
      <c r="W107" s="43"/>
      <c r="X107" s="28"/>
    </row>
    <row r="108" spans="1:24" ht="21" customHeight="1" thickBot="1">
      <c r="A108" s="63"/>
      <c r="B108" s="64"/>
      <c r="C108" s="66"/>
      <c r="D108" s="52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4"/>
      <c r="R108" s="12"/>
      <c r="S108" s="34">
        <f>SUM(D108:Q108)</f>
        <v>0</v>
      </c>
      <c r="T108" s="58">
        <v>56.9</v>
      </c>
      <c r="U108" s="60">
        <f>(V108-T108)/T108</f>
        <v>-0.19999999999999993</v>
      </c>
      <c r="V108" s="29">
        <v>45.52</v>
      </c>
      <c r="W108" s="30">
        <f>V108*S108</f>
        <v>0</v>
      </c>
      <c r="X108" s="31"/>
    </row>
    <row r="109" spans="1:24" ht="21" customHeight="1" thickTop="1">
      <c r="A109" s="61" t="s">
        <v>61</v>
      </c>
      <c r="B109" s="62"/>
      <c r="C109" s="65">
        <v>7691</v>
      </c>
      <c r="D109" s="13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4</v>
      </c>
      <c r="O109" s="14">
        <v>0</v>
      </c>
      <c r="P109" s="14">
        <v>0</v>
      </c>
      <c r="Q109" s="15">
        <v>0</v>
      </c>
      <c r="R109" s="40">
        <f>SUM(D109:Q109)-S110</f>
        <v>4</v>
      </c>
      <c r="S109" s="41"/>
      <c r="T109" s="57"/>
      <c r="U109" s="57"/>
      <c r="V109" s="42"/>
      <c r="W109" s="43"/>
      <c r="X109" s="28"/>
    </row>
    <row r="110" spans="1:24" ht="21" customHeight="1" thickBot="1">
      <c r="A110" s="63"/>
      <c r="B110" s="64"/>
      <c r="C110" s="66"/>
      <c r="D110" s="52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4"/>
      <c r="R110" s="12"/>
      <c r="S110" s="34">
        <f>SUM(D110:Q110)</f>
        <v>0</v>
      </c>
      <c r="T110" s="58">
        <v>56.9</v>
      </c>
      <c r="U110" s="60">
        <f>(V110-T110)/T110</f>
        <v>-0.19999999999999993</v>
      </c>
      <c r="V110" s="29">
        <v>45.52</v>
      </c>
      <c r="W110" s="30">
        <f>V110*S110</f>
        <v>0</v>
      </c>
      <c r="X110" s="31"/>
    </row>
    <row r="111" spans="1:24" ht="21" customHeight="1" thickTop="1">
      <c r="A111" s="61" t="s">
        <v>60</v>
      </c>
      <c r="B111" s="62"/>
      <c r="C111" s="65">
        <v>7696</v>
      </c>
      <c r="D111" s="13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23</v>
      </c>
      <c r="M111" s="14">
        <v>19</v>
      </c>
      <c r="N111" s="14">
        <v>0</v>
      </c>
      <c r="O111" s="14">
        <v>0</v>
      </c>
      <c r="P111" s="14">
        <v>0</v>
      </c>
      <c r="Q111" s="15">
        <v>0</v>
      </c>
      <c r="R111" s="40">
        <f>SUM(D111:Q111)-S112</f>
        <v>42</v>
      </c>
      <c r="S111" s="41"/>
      <c r="T111" s="57"/>
      <c r="U111" s="57"/>
      <c r="V111" s="42"/>
      <c r="W111" s="43"/>
      <c r="X111" s="28"/>
    </row>
    <row r="112" spans="1:24" ht="21" customHeight="1" thickBot="1">
      <c r="A112" s="63"/>
      <c r="B112" s="64"/>
      <c r="C112" s="66"/>
      <c r="D112" s="52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4"/>
      <c r="R112" s="12"/>
      <c r="S112" s="34">
        <f>SUM(D112:Q112)</f>
        <v>0</v>
      </c>
      <c r="T112" s="58">
        <v>56.9</v>
      </c>
      <c r="U112" s="60">
        <f>(V112-T112)/T112</f>
        <v>-0.19999999999999993</v>
      </c>
      <c r="V112" s="29">
        <v>45.52</v>
      </c>
      <c r="W112" s="30">
        <f>V112*S112</f>
        <v>0</v>
      </c>
      <c r="X112" s="31"/>
    </row>
    <row r="113" spans="1:22" ht="17.25" thickBot="1" thickTop="1">
      <c r="A113" s="67" t="s">
        <v>62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9"/>
    </row>
    <row r="114" spans="1:24" ht="21" customHeight="1" thickTop="1">
      <c r="A114" s="61" t="s">
        <v>63</v>
      </c>
      <c r="B114" s="62"/>
      <c r="C114" s="65">
        <v>9159</v>
      </c>
      <c r="D114" s="13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11</v>
      </c>
      <c r="O114" s="14">
        <v>0</v>
      </c>
      <c r="P114" s="14">
        <v>0</v>
      </c>
      <c r="Q114" s="15">
        <v>0</v>
      </c>
      <c r="R114" s="40">
        <f>SUM(D114:Q114)-S115</f>
        <v>11</v>
      </c>
      <c r="S114" s="41"/>
      <c r="T114" s="57"/>
      <c r="U114" s="57"/>
      <c r="V114" s="42"/>
      <c r="W114" s="43"/>
      <c r="X114" s="28"/>
    </row>
    <row r="115" spans="1:24" ht="21" customHeight="1" thickBot="1">
      <c r="A115" s="63"/>
      <c r="B115" s="64"/>
      <c r="C115" s="66"/>
      <c r="D115" s="52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4"/>
      <c r="R115" s="12"/>
      <c r="S115" s="34">
        <f>SUM(D115:Q115)</f>
        <v>0</v>
      </c>
      <c r="T115" s="58">
        <v>56.9</v>
      </c>
      <c r="U115" s="60">
        <f>(V115-T115)/T115</f>
        <v>-0.36906854130052724</v>
      </c>
      <c r="V115" s="29">
        <v>35.9</v>
      </c>
      <c r="W115" s="30">
        <f>V115*S115</f>
        <v>0</v>
      </c>
      <c r="X115" s="31"/>
    </row>
    <row r="116" spans="1:24" ht="21" customHeight="1" thickTop="1">
      <c r="A116" s="61" t="s">
        <v>64</v>
      </c>
      <c r="B116" s="62"/>
      <c r="C116" s="65">
        <v>7175</v>
      </c>
      <c r="D116" s="13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40</v>
      </c>
      <c r="N116" s="14">
        <v>0</v>
      </c>
      <c r="O116" s="14">
        <v>0</v>
      </c>
      <c r="P116" s="14">
        <v>0</v>
      </c>
      <c r="Q116" s="15">
        <v>0</v>
      </c>
      <c r="R116" s="40">
        <f>SUM(D116:Q116)-S117</f>
        <v>40</v>
      </c>
      <c r="S116" s="41"/>
      <c r="T116" s="57"/>
      <c r="U116" s="57"/>
      <c r="V116" s="42"/>
      <c r="W116" s="43"/>
      <c r="X116" s="28"/>
    </row>
    <row r="117" spans="1:24" ht="21" customHeight="1" thickBot="1">
      <c r="A117" s="63"/>
      <c r="B117" s="64"/>
      <c r="C117" s="66"/>
      <c r="D117" s="52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4"/>
      <c r="R117" s="12"/>
      <c r="S117" s="34">
        <f>SUM(D117:Q117)</f>
        <v>0</v>
      </c>
      <c r="T117" s="58">
        <v>56.9</v>
      </c>
      <c r="U117" s="60">
        <f>(V117-T117)/T117</f>
        <v>-0.36906854130052724</v>
      </c>
      <c r="V117" s="29">
        <v>35.9</v>
      </c>
      <c r="W117" s="30">
        <f>V117*S117</f>
        <v>0</v>
      </c>
      <c r="X117" s="31"/>
    </row>
    <row r="118" spans="1:24" ht="21" customHeight="1" thickTop="1">
      <c r="A118" s="61" t="s">
        <v>57</v>
      </c>
      <c r="B118" s="62"/>
      <c r="C118" s="65">
        <v>7562</v>
      </c>
      <c r="D118" s="13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7</v>
      </c>
      <c r="P118" s="14">
        <v>6</v>
      </c>
      <c r="Q118" s="15">
        <v>8</v>
      </c>
      <c r="R118" s="40">
        <f>SUM(D118:Q118)-S119</f>
        <v>21</v>
      </c>
      <c r="S118" s="41"/>
      <c r="T118" s="57"/>
      <c r="U118" s="57"/>
      <c r="V118" s="42"/>
      <c r="W118" s="43"/>
      <c r="X118" s="28"/>
    </row>
    <row r="119" spans="1:24" ht="21" customHeight="1" thickBot="1">
      <c r="A119" s="63"/>
      <c r="B119" s="64"/>
      <c r="C119" s="66"/>
      <c r="D119" s="52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4"/>
      <c r="R119" s="12"/>
      <c r="S119" s="34">
        <f>SUM(D119:Q119)</f>
        <v>0</v>
      </c>
      <c r="T119" s="58">
        <v>56.9</v>
      </c>
      <c r="U119" s="60">
        <f>(V119-T119)/T119</f>
        <v>-0.36906854130052724</v>
      </c>
      <c r="V119" s="29">
        <v>35.9</v>
      </c>
      <c r="W119" s="30">
        <f>V119*S119</f>
        <v>0</v>
      </c>
      <c r="X119" s="31"/>
    </row>
    <row r="120" spans="1:24" ht="21" customHeight="1" thickTop="1">
      <c r="A120" s="61" t="s">
        <v>65</v>
      </c>
      <c r="B120" s="62"/>
      <c r="C120" s="65">
        <v>7581</v>
      </c>
      <c r="D120" s="13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7</v>
      </c>
      <c r="O120" s="14">
        <v>0</v>
      </c>
      <c r="P120" s="14">
        <v>0</v>
      </c>
      <c r="Q120" s="15">
        <v>0</v>
      </c>
      <c r="R120" s="40">
        <f>SUM(D120:Q120)-S121</f>
        <v>7</v>
      </c>
      <c r="S120" s="41"/>
      <c r="T120" s="57"/>
      <c r="U120" s="57"/>
      <c r="V120" s="42"/>
      <c r="W120" s="43"/>
      <c r="X120" s="28"/>
    </row>
    <row r="121" spans="1:24" ht="21" customHeight="1" thickBot="1">
      <c r="A121" s="63"/>
      <c r="B121" s="64"/>
      <c r="C121" s="66"/>
      <c r="D121" s="52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4"/>
      <c r="R121" s="12"/>
      <c r="S121" s="34">
        <f>SUM(D121:Q121)</f>
        <v>0</v>
      </c>
      <c r="T121" s="58">
        <v>56.9</v>
      </c>
      <c r="U121" s="60">
        <f>(V121-T121)/T121</f>
        <v>-0.36906854130052724</v>
      </c>
      <c r="V121" s="29">
        <v>35.9</v>
      </c>
      <c r="W121" s="30">
        <f>V121*S121</f>
        <v>0</v>
      </c>
      <c r="X121" s="31"/>
    </row>
    <row r="122" spans="1:24" ht="21" customHeight="1" thickTop="1">
      <c r="A122" s="61" t="s">
        <v>66</v>
      </c>
      <c r="B122" s="62"/>
      <c r="C122" s="65">
        <v>7585</v>
      </c>
      <c r="D122" s="13">
        <v>0</v>
      </c>
      <c r="E122" s="14">
        <v>7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1</v>
      </c>
      <c r="N122" s="14">
        <v>2</v>
      </c>
      <c r="O122" s="14">
        <v>0</v>
      </c>
      <c r="P122" s="14">
        <v>0</v>
      </c>
      <c r="Q122" s="15">
        <v>0</v>
      </c>
      <c r="R122" s="40">
        <f>SUM(D122:Q122)-S123</f>
        <v>10</v>
      </c>
      <c r="S122" s="41"/>
      <c r="T122" s="57"/>
      <c r="U122" s="57"/>
      <c r="V122" s="42"/>
      <c r="W122" s="43"/>
      <c r="X122" s="28"/>
    </row>
    <row r="123" spans="1:24" ht="21" customHeight="1" thickBot="1">
      <c r="A123" s="63"/>
      <c r="B123" s="64"/>
      <c r="C123" s="66"/>
      <c r="D123" s="52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4"/>
      <c r="R123" s="12"/>
      <c r="S123" s="34">
        <f>SUM(D123:Q123)</f>
        <v>0</v>
      </c>
      <c r="T123" s="58">
        <v>56.9</v>
      </c>
      <c r="U123" s="60">
        <f>(V123-T123)/T123</f>
        <v>-0.36906854130052724</v>
      </c>
      <c r="V123" s="29">
        <v>35.9</v>
      </c>
      <c r="W123" s="30">
        <f>V123*S123</f>
        <v>0</v>
      </c>
      <c r="X123" s="31"/>
    </row>
    <row r="124" spans="1:24" ht="21" customHeight="1" thickTop="1">
      <c r="A124" s="61" t="s">
        <v>66</v>
      </c>
      <c r="B124" s="62"/>
      <c r="C124" s="65">
        <v>7586</v>
      </c>
      <c r="D124" s="13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30</v>
      </c>
      <c r="N124" s="14">
        <v>0</v>
      </c>
      <c r="O124" s="14">
        <v>0</v>
      </c>
      <c r="P124" s="14">
        <v>0</v>
      </c>
      <c r="Q124" s="15">
        <v>0</v>
      </c>
      <c r="R124" s="40">
        <f>SUM(D124:Q124)-S125</f>
        <v>30</v>
      </c>
      <c r="S124" s="41"/>
      <c r="T124" s="57"/>
      <c r="U124" s="57"/>
      <c r="V124" s="42"/>
      <c r="W124" s="43"/>
      <c r="X124" s="28"/>
    </row>
    <row r="125" spans="1:24" ht="21" customHeight="1" thickBot="1">
      <c r="A125" s="63"/>
      <c r="B125" s="64"/>
      <c r="C125" s="66"/>
      <c r="D125" s="52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4"/>
      <c r="R125" s="12"/>
      <c r="S125" s="34">
        <f>SUM(D125:Q125)</f>
        <v>0</v>
      </c>
      <c r="T125" s="58">
        <v>56.9</v>
      </c>
      <c r="U125" s="60">
        <f>(V125-T125)/T125</f>
        <v>-0.36906854130052724</v>
      </c>
      <c r="V125" s="29">
        <v>35.9</v>
      </c>
      <c r="W125" s="30">
        <f>V125*S125</f>
        <v>0</v>
      </c>
      <c r="X125" s="31"/>
    </row>
    <row r="126" spans="1:24" ht="21" customHeight="1" thickTop="1">
      <c r="A126" s="61" t="s">
        <v>66</v>
      </c>
      <c r="B126" s="62"/>
      <c r="C126" s="65">
        <v>7587</v>
      </c>
      <c r="D126" s="13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29</v>
      </c>
      <c r="N126" s="14">
        <v>0</v>
      </c>
      <c r="O126" s="14">
        <v>0</v>
      </c>
      <c r="P126" s="14">
        <v>0</v>
      </c>
      <c r="Q126" s="15">
        <v>0</v>
      </c>
      <c r="R126" s="40">
        <f>SUM(D126:Q126)-S127</f>
        <v>29</v>
      </c>
      <c r="S126" s="41"/>
      <c r="T126" s="57"/>
      <c r="U126" s="57"/>
      <c r="V126" s="42"/>
      <c r="W126" s="43"/>
      <c r="X126" s="28"/>
    </row>
    <row r="127" spans="1:24" ht="21" customHeight="1" thickBot="1">
      <c r="A127" s="63"/>
      <c r="B127" s="64"/>
      <c r="C127" s="66"/>
      <c r="D127" s="52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4"/>
      <c r="R127" s="12"/>
      <c r="S127" s="34">
        <f>SUM(D127:Q127)</f>
        <v>0</v>
      </c>
      <c r="T127" s="58">
        <v>56.9</v>
      </c>
      <c r="U127" s="60">
        <f>(V127-T127)/T127</f>
        <v>-0.36906854130052724</v>
      </c>
      <c r="V127" s="29">
        <v>35.9</v>
      </c>
      <c r="W127" s="30">
        <f>V127*S127</f>
        <v>0</v>
      </c>
      <c r="X127" s="31"/>
    </row>
    <row r="128" ht="12" thickTop="1"/>
  </sheetData>
  <sheetProtection password="CF66" sheet="1" objects="1" scenarios="1"/>
  <protectedRanges>
    <protectedRange sqref="D2:G3" name="Диапазон5"/>
    <protectedRange sqref="D6:E6" name="Диапазон5_1"/>
    <protectedRange sqref="F6:G6" name="Диапазон5_1_1"/>
    <protectedRange sqref="D127:Q127 D14:Q14 D16:Q16 D18:Q18 D20:Q20 D22:Q22 D24:Q24 D26:Q26 D28:Q28 D30:Q30 D32:Q32 D34:Q34 D36:Q36 D38:Q38 D40:Q40 D42:Q42 D44:Q44 D46:Q46 D48:Q48 D50:Q50 D52:Q52 D54:Q54 D56:Q56 D58:Q58 D60:Q60 D62:Q62 D64:Q64 D66:Q66 D68:Q68 D70:Q70 D72:Q72 D74:Q74 D76:Q76 D78:Q78 D80:Q80 D82:Q82 D84:Q84 D86:Q86 D88:Q88 D90:Q90 D92:Q92 D94:Q94 D96:Q96 D98:Q98 D100:Q100 D102:Q102 D104:Q104 D106:Q106 D108:Q108 D110:Q110 D112:Q112 D115:Q115 D117:Q117 D119:Q119 D121:Q121 D123:Q123 D125:Q125" name="Диапазон1_19"/>
  </protectedRanges>
  <mergeCells count="138">
    <mergeCell ref="D10:Q10"/>
    <mergeCell ref="R8:S8"/>
    <mergeCell ref="A9:X9"/>
    <mergeCell ref="T10:T11"/>
    <mergeCell ref="X7:X8"/>
    <mergeCell ref="C10:C11"/>
    <mergeCell ref="V10:V11"/>
    <mergeCell ref="W10:W11"/>
    <mergeCell ref="U10:U11"/>
    <mergeCell ref="X10:X11"/>
    <mergeCell ref="R7:S7"/>
    <mergeCell ref="A10:B11"/>
    <mergeCell ref="H6:O6"/>
    <mergeCell ref="L2:W3"/>
    <mergeCell ref="D4:G4"/>
    <mergeCell ref="Z10:Z11"/>
    <mergeCell ref="V7:V8"/>
    <mergeCell ref="P4:X5"/>
    <mergeCell ref="W7:W8"/>
    <mergeCell ref="D2:G2"/>
    <mergeCell ref="D3:G3"/>
    <mergeCell ref="B6:G6"/>
    <mergeCell ref="A12:V12"/>
    <mergeCell ref="A13:B14"/>
    <mergeCell ref="C13:C14"/>
    <mergeCell ref="A15:B16"/>
    <mergeCell ref="C15:C16"/>
    <mergeCell ref="A17:B18"/>
    <mergeCell ref="C17:C18"/>
    <mergeCell ref="A19:B20"/>
    <mergeCell ref="C19:C20"/>
    <mergeCell ref="A21:B22"/>
    <mergeCell ref="C21:C22"/>
    <mergeCell ref="A23:B24"/>
    <mergeCell ref="C23:C24"/>
    <mergeCell ref="A25:B26"/>
    <mergeCell ref="C25:C26"/>
    <mergeCell ref="A27:B28"/>
    <mergeCell ref="C27:C28"/>
    <mergeCell ref="A29:B30"/>
    <mergeCell ref="C29:C30"/>
    <mergeCell ref="A31:B32"/>
    <mergeCell ref="C31:C32"/>
    <mergeCell ref="A33:B34"/>
    <mergeCell ref="C33:C34"/>
    <mergeCell ref="A35:B36"/>
    <mergeCell ref="C35:C36"/>
    <mergeCell ref="A37:B38"/>
    <mergeCell ref="C37:C38"/>
    <mergeCell ref="A39:B40"/>
    <mergeCell ref="C39:C40"/>
    <mergeCell ref="A41:B42"/>
    <mergeCell ref="C41:C42"/>
    <mergeCell ref="A43:B44"/>
    <mergeCell ref="C43:C44"/>
    <mergeCell ref="A45:B46"/>
    <mergeCell ref="C45:C46"/>
    <mergeCell ref="A47:B48"/>
    <mergeCell ref="C47:C48"/>
    <mergeCell ref="A49:B50"/>
    <mergeCell ref="C49:C50"/>
    <mergeCell ref="A51:B52"/>
    <mergeCell ref="C51:C52"/>
    <mergeCell ref="A53:B54"/>
    <mergeCell ref="C53:C54"/>
    <mergeCell ref="A55:B56"/>
    <mergeCell ref="C55:C56"/>
    <mergeCell ref="A57:B58"/>
    <mergeCell ref="C57:C58"/>
    <mergeCell ref="A59:B60"/>
    <mergeCell ref="C59:C60"/>
    <mergeCell ref="A61:B62"/>
    <mergeCell ref="C61:C62"/>
    <mergeCell ref="A63:B64"/>
    <mergeCell ref="C63:C64"/>
    <mergeCell ref="A65:B66"/>
    <mergeCell ref="C65:C66"/>
    <mergeCell ref="A67:B68"/>
    <mergeCell ref="C67:C68"/>
    <mergeCell ref="A69:B70"/>
    <mergeCell ref="C69:C70"/>
    <mergeCell ref="A71:B72"/>
    <mergeCell ref="C71:C72"/>
    <mergeCell ref="A73:B74"/>
    <mergeCell ref="C73:C74"/>
    <mergeCell ref="A75:B76"/>
    <mergeCell ref="C75:C76"/>
    <mergeCell ref="A77:B78"/>
    <mergeCell ref="C77:C78"/>
    <mergeCell ref="A79:B80"/>
    <mergeCell ref="C79:C80"/>
    <mergeCell ref="A81:B82"/>
    <mergeCell ref="C81:C82"/>
    <mergeCell ref="A83:B84"/>
    <mergeCell ref="C83:C84"/>
    <mergeCell ref="A85:B86"/>
    <mergeCell ref="C85:C86"/>
    <mergeCell ref="A87:B88"/>
    <mergeCell ref="C87:C88"/>
    <mergeCell ref="A89:B90"/>
    <mergeCell ref="C89:C90"/>
    <mergeCell ref="A91:B92"/>
    <mergeCell ref="C91:C92"/>
    <mergeCell ref="A93:B94"/>
    <mergeCell ref="C93:C94"/>
    <mergeCell ref="A95:B96"/>
    <mergeCell ref="C95:C96"/>
    <mergeCell ref="A97:B98"/>
    <mergeCell ref="C97:C98"/>
    <mergeCell ref="A99:B100"/>
    <mergeCell ref="C99:C100"/>
    <mergeCell ref="A101:B102"/>
    <mergeCell ref="C101:C102"/>
    <mergeCell ref="A103:B104"/>
    <mergeCell ref="C103:C104"/>
    <mergeCell ref="A105:B106"/>
    <mergeCell ref="C105:C106"/>
    <mergeCell ref="A107:B108"/>
    <mergeCell ref="C107:C108"/>
    <mergeCell ref="A109:B110"/>
    <mergeCell ref="C109:C110"/>
    <mergeCell ref="A111:B112"/>
    <mergeCell ref="C111:C112"/>
    <mergeCell ref="A113:V113"/>
    <mergeCell ref="A114:B115"/>
    <mergeCell ref="C114:C115"/>
    <mergeCell ref="A116:B117"/>
    <mergeCell ref="C116:C117"/>
    <mergeCell ref="A118:B119"/>
    <mergeCell ref="C118:C119"/>
    <mergeCell ref="A120:B121"/>
    <mergeCell ref="C120:C121"/>
    <mergeCell ref="A122:B123"/>
    <mergeCell ref="C122:C123"/>
    <mergeCell ref="A124:B125"/>
    <mergeCell ref="C124:C125"/>
    <mergeCell ref="A126:B127"/>
    <mergeCell ref="C126:C127"/>
  </mergeCells>
  <conditionalFormatting sqref="P4:X5">
    <cfRule type="cellIs" priority="2" dxfId="1" operator="equal" stopIfTrue="1">
      <formula>$AD$5</formula>
    </cfRule>
    <cfRule type="cellIs" priority="3" dxfId="0" operator="equal" stopIfTrue="1">
      <formula>$AD$4</formula>
    </cfRule>
  </conditionalFormatting>
  <dataValidations count="2">
    <dataValidation type="whole" operator="lessThanOrEqual" allowBlank="1" showErrorMessage="1" promptTitle="Внимание! " errorTitle="Так нельзя!" error="Такого количества в остатках нет." sqref="D14:Q14 D16:Q16 D18:Q18 D20:Q20 D22:Q22 D24:Q24 D26:Q26 D28:Q28 D30:Q30 D32:Q32 D34:Q34 D36:Q36 D38:Q38 D40:Q40 D42:Q42 D44:Q44 D46:Q46 D48:Q48 D50:Q50 D52:Q52 D54:Q54 D56:Q56 D58:Q58 D60:Q60 D62:Q62 D64:Q64 D66:Q66 D68:Q68 D70:Q70 D72:Q72 D74:Q74 D76:Q76 D78:Q78 D80:Q80 D82:Q82 D84:Q84 D86:Q86 D88:Q88 D90:Q90 D92:Q92 D94:Q94 D96:Q96 D98:Q98 D100:Q100 D102:Q102 D104:Q104 D106:Q106 D108:Q108 D110:Q110 D112:Q112 D115:Q115 D117:Q117 D119:Q119 D121:Q121 D123:Q123 D125:Q125 D127:Q127">
      <formula1>D13</formula1>
    </dataValidation>
    <dataValidation type="list" showDropDown="1" sqref="H3 D5 D4:G4 J3:K3">
      <formula1>'Роликовые кроссовки и кеды'!#REF!</formula1>
    </dataValidation>
  </dataValidations>
  <hyperlinks>
    <hyperlink ref="C13" r:id="rId1" display="http://heelys-russia.com/catalog/sneakers/12-2010-05-17-13-16-39/detail/485-avenger?tmpl=component"/>
    <hyperlink ref="C15" r:id="rId2" display="http://heelys-russia.com/catalog/sneakers/12-2010-05-17-13-16-39/detail/486-avenger?tmpl=component"/>
    <hyperlink ref="C17" r:id="rId3" display="http://heelys-russia.com/catalog/sneakers/12-2010-05-17-13-16-39/detail/751-blade?tmpl=component"/>
    <hyperlink ref="C19" r:id="rId4" display="http://heelys-russia.com/catalog/sneakers/12-2010-05-17-13-16-39/detail/754-bladecb?tmpl=component"/>
    <hyperlink ref="C21" r:id="rId5" display="http://www.heelys-russia.com/catalog/sneakers/12-2010-05-17-13-16-39/detail/797-blade-7659?tmpl=component"/>
    <hyperlink ref="C23" r:id="rId6" display="http://heelys-russia.com/catalog/dailycross/11-2010-05-17-13-16-25/detail/337-brooklyn-ii-lo-7609?tmpl=component"/>
    <hyperlink ref="C25" r:id="rId7" display="http://heelys-russia.com/catalog/dailycross/11-2010-05-17-13-16-25/detail/416-brooklyn-lo?tmpl=component"/>
    <hyperlink ref="C27" r:id="rId8" display="http://heelys-russia.com/catalog/dailycross/11-2010-05-17-13-16-25/detail/417-brooklyn-lo?tmpl=component"/>
    <hyperlink ref="C29" r:id="rId9" display="http://www.heelys-russia.com/catalog/sneakers/12-2010-05-17-13-16-39/detail/799-coution-7625?tmpl=component"/>
    <hyperlink ref="C31" r:id="rId10" display="http://heelys-russia.com/catalog/sneakers/12-2010-05-17-13-16-39/detail/752-chazzbw?tmpl=component"/>
    <hyperlink ref="C33" r:id="rId11" display="http://heelys-russia.com/catalog/12-2010-05-17-13-16-39/detail/802-chazz7681?tmpl=component"/>
    <hyperlink ref="C35" r:id="rId12" display="http://www.heelys-russia.com/catalog/sneakers/12-2010-05-17-13-16-39/detail/800-chazz7683?tmpl=component"/>
    <hyperlink ref="C37" r:id="rId13" display="http://heelys-russia.com/catalog/sneakers/12-2010-05-17-13-16-39/detail/489-chazz-suede?tmpl=component"/>
    <hyperlink ref="C39" r:id="rId14" display="http://heelys-russia.com/catalog/sneakers/12-2010-05-17-13-16-39/detail/637-shazz-suede?tmpl=component"/>
    <hyperlink ref="C41" r:id="rId15" display="http://heelys-russia.com/catalog/dailycross/11-2010-05-17-13-16-25/detail/448-clash?tmpl=component"/>
    <hyperlink ref="C43" r:id="rId16" display="http://heelys-russia.com/catalog/11-2010-05-17-13-16-25/detail/696-clash?tmpl=component"/>
    <hyperlink ref="C45" r:id="rId17" display="http://heelys-russia.com/catalog/11-2010-05-17-13-16-25/detail/814-7651clutch?tmpl=component"/>
    <hyperlink ref="C47" r:id="rId18" display="http://heelys-russia.com/catalog/11-2010-05-17-13-16-25/detail/813-7652clutch?tmpl=component"/>
    <hyperlink ref="C49" r:id="rId19" display="http://heelys-russia.com/catalog/dailycross/11-2010-05-17-13-16-25/detail/476-double-threat-7603?tmpl=component"/>
    <hyperlink ref="C51" r:id="rId20" display="http://heelys-russia.com/catalog/dailycross/11-2010-05-17-13-16-25/detail/631-ouble-hreat?tmpl=component"/>
    <hyperlink ref="C53" r:id="rId21" display="http://heelys-russia.com/catalog/11-2010-05-17-13-16-25/detail/520-fierce?tmpl=component"/>
    <hyperlink ref="C55" r:id="rId22" display="http://heelys-russia.com/catalog/dailycross/11-2010-05-17-13-16-25/detail/453-hurricane-7224?tmpl=component"/>
    <hyperlink ref="C57" r:id="rId23" display="http://heelys-russia.com/catalog/sneakers/12-2010-05-17-13-16-39/detail/362-karma?tmpl=component"/>
    <hyperlink ref="C59" r:id="rId24" display="http://heelys-russia.com/catalog/dailycross/11-2010-05-17-13-16-25/detail/632-maven-hi?tmpl=component"/>
    <hyperlink ref="C61" r:id="rId25" display="http://heelys-russia.com/catalog/sneakers/12-2010-05-17-13-16-39/detail/438-no-bones-hi?tmpl=component"/>
    <hyperlink ref="C63" r:id="rId26" display="http://heelys-russia.com/catalog/sneakers/12-2010-05-17-13-16-39/detail/437-no-bones-hi?tmpl=component"/>
    <hyperlink ref="C65" r:id="rId27" display="http://heelys-russia.com/catalog/sneakers/12-2010-05-17-13-16-39/detail/442-no-bones-lo?tmpl=component"/>
    <hyperlink ref="C67" r:id="rId28" display="http://heelys-russia.com/catalog/sneakers/12-2010-05-17-13-16-39/detail/278-no-bones-lo?tmpl=component"/>
    <hyperlink ref="C69" r:id="rId29" display="http://heelys-russia.com/catalog/sneakers/12-2010-05-17-13-16-39/detail/757-no-bones-lo-superhero?tmpl=component"/>
    <hyperlink ref="C71" r:id="rId30" display="http://heelys-russia.com/catalog/sneakers/12-2010-05-17-13-16-39/detail/480-no-bones-lo-superhero?tmpl=component"/>
    <hyperlink ref="C73" r:id="rId31" display="http://heelys-russia.com/catalog/sneakers/12-2010-05-17-13-16-39/detail/482-orbitz?tmpl=component"/>
    <hyperlink ref="C75" r:id="rId32" display="http://heelys-russia.com/catalog/sneakers/12-2010-05-17-13-16-39/detail/483-orbitz?tmpl=component"/>
    <hyperlink ref="C77" r:id="rId33" display="http://heelys-russia.com/catalog/sneakers/12-2010-05-17-13-16-39/detail/353-paint?tmpl=component"/>
    <hyperlink ref="C79" r:id="rId34" display="http://heelys-russia.com/catalog/12-2010-05-17-13-16-39/detail/807-7557paint?tmpl=component"/>
    <hyperlink ref="C81" r:id="rId35" display="http://heelys-russia.com/catalog/sneakers/12-2010-05-17-13-16-39/detail/490-sly?tmpl=component"/>
    <hyperlink ref="C83" r:id="rId36" display="http://heelys-russia.com/catalog/sneakers/12-2010-05-17-13-16-39/detail/487-sly?tmpl=component"/>
    <hyperlink ref="C85" r:id="rId37" display="http://www.heelys-russia.com/catalog/sneakers/12-2010-05-17-13-16-39/detail/809-smash7660?tmpl=component"/>
    <hyperlink ref="C87" r:id="rId38" display="http://heelys-russia.com/catalog/sneakers/12-2010-05-17-13-16-39/detail/728-smash?tmpl=component"/>
    <hyperlink ref="C89" r:id="rId39" display="http://heelys-russia.com/catalog/sneakers/12-2010-05-17-13-16-39/detail/519-split?tmpl=component"/>
    <hyperlink ref="C91" r:id="rId40" display="http://heelys-russia.com/catalog/sneakers/12-2010-05-17-13-16-39/detail/351-split?tmpl=component"/>
    <hyperlink ref="C93" r:id="rId41" display="http://heelys-russia.com/catalog/dailycross/11-2010-05-17-13-16-25/detail/332-stealth?tmpl=component"/>
    <hyperlink ref="C95" r:id="rId42" display="http://heelys-russia.com/catalog/11-2010-05-17-13-16-25/detail/702-straightup?tmpl=component"/>
    <hyperlink ref="C97" r:id="rId43" display="http://heelys-russia.com/catalog/sneakers/12-2010-05-17-13-16-39/detail/730-straightup?tmpl=component"/>
    <hyperlink ref="C99" r:id="rId44" display="http://heelys-russia.com/catalog/11-2010-05-17-13-16-25/detail/703-straightup?tmpl=component"/>
    <hyperlink ref="C101" r:id="rId45" display="http://heelys-russia.com/catalog/sneakers/12-2010-05-17-13-16-39/detail/755-straightup7679?tmpl=component"/>
    <hyperlink ref="C103" r:id="rId46" display="http://www.heelys-russia.com/catalog/sneakers/12-2010-05-17-13-16-39/detail/811-wave7670?tmpl=component"/>
    <hyperlink ref="C105" r:id="rId47" display="http://heelys-russia.com/catalog/sneakers/12-2010-05-17-13-16-39/detail/700-wave?tmpl=component"/>
    <hyperlink ref="C107" r:id="rId48" display="http://heelys-russia.com/catalog/11-2010-05-17-13-16-25/detail/701-wave?tmpl=component"/>
    <hyperlink ref="C109" r:id="rId49" display="http://heelys-russia.com/catalog/sneakers/12-2010-05-17-13-16-39/detail/848-wawe7691?tmpl=component"/>
    <hyperlink ref="C111" r:id="rId50" display="http://www.heelys-russia.com/catalog/12-2010-05-17-13-16-39/detail/884-7696?tmpl=component"/>
    <hyperlink ref="C114" r:id="rId51" display="http://heelys-russia.com/catalog/11-2010-05-17-13-16-25/detail/510-9158glitzy?tmpl=component"/>
    <hyperlink ref="C116" r:id="rId52" display="http://heelys-russia.com/catalog/dailycross/11-2010-05-17-13-16-25/detail/664-shimmer?tmpl=component"/>
    <hyperlink ref="C118" r:id="rId53" display="http://heelys-russia.com/catalog/sneakers/12-2010-05-17-13-16-39/detail/359-split?tmpl=component"/>
    <hyperlink ref="C120" r:id="rId54" display="http://heelys-russia.com/catalog/dailycross/11-2010-05-17-13-16-25/detail/452-street-lo?tmpl=component"/>
    <hyperlink ref="C122" r:id="rId55" display="http://heelys-russia.com/catalog/sneakers/12-2010-05-17-13-16-39/detail/368-tint?tmpl=component"/>
    <hyperlink ref="C124" r:id="rId56" display="http://heelys-russia.com/catalog/sneakers/12-2010-05-17-13-16-39/detail/358-tint?tmpl=component"/>
    <hyperlink ref="C126" r:id="rId57" display="http://heelys-russia.com/catalog/sneakers/12-2010-05-17-13-16-39/detail/382-tint?tmpl=component"/>
  </hyperlinks>
  <printOptions/>
  <pageMargins left="0.2362204724409449" right="0.35433070866141736" top="0.31496062992125984" bottom="0.2755905511811024" header="0.2755905511811024" footer="0.1968503937007874"/>
  <pageSetup fitToHeight="3" fitToWidth="1" horizontalDpi="600" verticalDpi="600" orientation="portrait" paperSize="9" scale="60" r:id="rId59"/>
  <drawing r:id="rId58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31"/>
  <sheetViews>
    <sheetView zoomScalePageLayoutView="0" workbookViewId="0" topLeftCell="A1">
      <selection activeCell="F12" sqref="F12"/>
    </sheetView>
  </sheetViews>
  <sheetFormatPr defaultColWidth="9.33203125" defaultRowHeight="11.25"/>
  <cols>
    <col min="2" max="4" width="17.33203125" style="0" customWidth="1"/>
  </cols>
  <sheetData>
    <row r="1" spans="1:8" ht="12.75">
      <c r="A1" s="48"/>
      <c r="B1" s="113" t="s">
        <v>24</v>
      </c>
      <c r="C1" s="113"/>
      <c r="D1" s="113"/>
      <c r="E1" s="48"/>
      <c r="F1" s="49"/>
      <c r="G1" s="49"/>
      <c r="H1" s="49"/>
    </row>
    <row r="2" spans="1:8" ht="12.75">
      <c r="A2" s="48"/>
      <c r="B2" s="113" t="s">
        <v>25</v>
      </c>
      <c r="C2" s="113"/>
      <c r="D2" s="113"/>
      <c r="E2" s="48"/>
      <c r="F2" s="49"/>
      <c r="G2" s="49"/>
      <c r="H2" s="49"/>
    </row>
    <row r="3" spans="1:8" ht="12.75">
      <c r="A3" s="48"/>
      <c r="B3" s="48"/>
      <c r="C3" s="48"/>
      <c r="D3" s="48"/>
      <c r="E3" s="48"/>
      <c r="F3" s="49"/>
      <c r="G3" s="49"/>
      <c r="H3" s="49"/>
    </row>
    <row r="4" spans="1:8" ht="12.75">
      <c r="A4" s="48"/>
      <c r="B4" s="114" t="s">
        <v>26</v>
      </c>
      <c r="C4" s="114" t="s">
        <v>27</v>
      </c>
      <c r="D4" s="114" t="s">
        <v>28</v>
      </c>
      <c r="E4" s="48"/>
      <c r="F4" s="49"/>
      <c r="G4" s="49"/>
      <c r="H4" s="49"/>
    </row>
    <row r="5" spans="1:8" ht="12.75">
      <c r="A5" s="48"/>
      <c r="B5" s="114"/>
      <c r="C5" s="114"/>
      <c r="D5" s="114"/>
      <c r="E5" s="48"/>
      <c r="F5" s="49"/>
      <c r="G5" s="49"/>
      <c r="H5" s="49"/>
    </row>
    <row r="6" spans="1:8" ht="12.75">
      <c r="A6" s="48"/>
      <c r="B6" s="45">
        <v>17</v>
      </c>
      <c r="C6" s="46">
        <v>30</v>
      </c>
      <c r="D6" s="47" t="s">
        <v>22</v>
      </c>
      <c r="E6" s="48"/>
      <c r="F6" s="49"/>
      <c r="G6" s="49"/>
      <c r="H6" s="49"/>
    </row>
    <row r="7" spans="1:8" ht="12.75">
      <c r="A7" s="48"/>
      <c r="B7" s="45">
        <v>18</v>
      </c>
      <c r="C7" s="46">
        <v>31</v>
      </c>
      <c r="D7" s="47" t="s">
        <v>23</v>
      </c>
      <c r="E7" s="48"/>
      <c r="F7" s="49"/>
      <c r="G7" s="49"/>
      <c r="H7" s="49"/>
    </row>
    <row r="8" spans="1:8" ht="12.75">
      <c r="A8" s="48"/>
      <c r="B8" s="45">
        <v>19</v>
      </c>
      <c r="C8" s="46">
        <v>32</v>
      </c>
      <c r="D8" s="47">
        <v>1</v>
      </c>
      <c r="E8" s="48"/>
      <c r="F8" s="49"/>
      <c r="G8" s="49"/>
      <c r="H8" s="49"/>
    </row>
    <row r="9" spans="1:8" ht="12.75">
      <c r="A9" s="48"/>
      <c r="B9" s="45">
        <v>20</v>
      </c>
      <c r="C9" s="46">
        <v>33</v>
      </c>
      <c r="D9" s="47">
        <v>2</v>
      </c>
      <c r="E9" s="48"/>
      <c r="F9" s="49"/>
      <c r="G9" s="49"/>
      <c r="H9" s="49"/>
    </row>
    <row r="10" spans="1:8" ht="12.75">
      <c r="A10" s="48"/>
      <c r="B10" s="45">
        <v>21</v>
      </c>
      <c r="C10" s="46">
        <v>34</v>
      </c>
      <c r="D10" s="47">
        <v>3</v>
      </c>
      <c r="E10" s="48"/>
      <c r="F10" s="49"/>
      <c r="G10" s="49"/>
      <c r="H10" s="49"/>
    </row>
    <row r="11" spans="1:8" ht="12.75">
      <c r="A11" s="48"/>
      <c r="B11" s="45">
        <v>22</v>
      </c>
      <c r="C11" s="46">
        <v>35</v>
      </c>
      <c r="D11" s="47">
        <v>4</v>
      </c>
      <c r="E11" s="48"/>
      <c r="F11" s="49"/>
      <c r="G11" s="49"/>
      <c r="H11" s="49"/>
    </row>
    <row r="12" spans="1:8" ht="12.75">
      <c r="A12" s="48"/>
      <c r="B12" s="45">
        <v>23</v>
      </c>
      <c r="C12" s="46">
        <v>36.5</v>
      </c>
      <c r="D12" s="47">
        <v>5</v>
      </c>
      <c r="E12" s="48"/>
      <c r="F12" s="49"/>
      <c r="G12" s="49"/>
      <c r="H12" s="49"/>
    </row>
    <row r="13" spans="1:8" ht="12.75">
      <c r="A13" s="48"/>
      <c r="B13" s="45">
        <v>24</v>
      </c>
      <c r="C13" s="46">
        <v>38</v>
      </c>
      <c r="D13" s="47">
        <v>6</v>
      </c>
      <c r="E13" s="48"/>
      <c r="F13" s="49"/>
      <c r="G13" s="49"/>
      <c r="H13" s="49"/>
    </row>
    <row r="14" spans="1:8" ht="12.75">
      <c r="A14" s="48"/>
      <c r="B14" s="45">
        <v>25</v>
      </c>
      <c r="C14" s="46">
        <v>39</v>
      </c>
      <c r="D14" s="47">
        <v>7</v>
      </c>
      <c r="E14" s="48"/>
      <c r="F14" s="49"/>
      <c r="G14" s="49"/>
      <c r="H14" s="49"/>
    </row>
    <row r="15" spans="1:8" ht="12.75">
      <c r="A15" s="48"/>
      <c r="B15" s="45">
        <v>26</v>
      </c>
      <c r="C15" s="46">
        <v>40.5</v>
      </c>
      <c r="D15" s="47">
        <v>8</v>
      </c>
      <c r="E15" s="48"/>
      <c r="F15" s="49"/>
      <c r="G15" s="49"/>
      <c r="H15" s="49"/>
    </row>
    <row r="16" spans="1:8" ht="12.75">
      <c r="A16" s="48"/>
      <c r="B16" s="45">
        <v>27</v>
      </c>
      <c r="C16" s="46">
        <v>42</v>
      </c>
      <c r="D16" s="47">
        <v>9</v>
      </c>
      <c r="E16" s="48"/>
      <c r="F16" s="49"/>
      <c r="G16" s="49"/>
      <c r="H16" s="49"/>
    </row>
    <row r="17" spans="1:8" ht="15">
      <c r="A17" s="48"/>
      <c r="B17" s="45">
        <v>28</v>
      </c>
      <c r="C17" s="46">
        <v>43</v>
      </c>
      <c r="D17" s="47">
        <v>10</v>
      </c>
      <c r="E17" s="48"/>
      <c r="F17" s="50"/>
      <c r="G17" s="50"/>
      <c r="H17" s="49"/>
    </row>
    <row r="18" spans="1:8" ht="15">
      <c r="A18" s="48"/>
      <c r="B18" s="45">
        <v>29</v>
      </c>
      <c r="C18" s="46">
        <v>44.5</v>
      </c>
      <c r="D18" s="47">
        <v>11</v>
      </c>
      <c r="E18" s="48"/>
      <c r="F18" s="50"/>
      <c r="G18" s="50"/>
      <c r="H18" s="49"/>
    </row>
    <row r="19" spans="1:8" ht="15">
      <c r="A19" s="48"/>
      <c r="B19" s="45">
        <v>30</v>
      </c>
      <c r="C19" s="46">
        <v>45.5</v>
      </c>
      <c r="D19" s="47">
        <v>12</v>
      </c>
      <c r="E19" s="48"/>
      <c r="F19" s="50"/>
      <c r="G19" s="50"/>
      <c r="H19" s="49"/>
    </row>
    <row r="20" spans="1:8" ht="15">
      <c r="A20" s="50"/>
      <c r="B20" s="50"/>
      <c r="C20" s="50"/>
      <c r="D20" s="50"/>
      <c r="E20" s="50"/>
      <c r="F20" s="50"/>
      <c r="G20" s="51"/>
      <c r="H20" s="49"/>
    </row>
    <row r="21" spans="1:8" ht="11.25">
      <c r="A21" s="49"/>
      <c r="B21" s="49"/>
      <c r="C21" s="49"/>
      <c r="D21" s="49"/>
      <c r="E21" s="49"/>
      <c r="F21" s="49"/>
      <c r="G21" s="49"/>
      <c r="H21" s="49"/>
    </row>
    <row r="22" spans="1:8" ht="15">
      <c r="A22" s="50"/>
      <c r="B22" s="50"/>
      <c r="C22" s="50"/>
      <c r="D22" s="50"/>
      <c r="E22" s="50"/>
      <c r="F22" s="50"/>
      <c r="G22" s="50"/>
      <c r="H22" s="49"/>
    </row>
    <row r="23" spans="1:8" ht="11.25">
      <c r="A23" s="49"/>
      <c r="B23" s="49"/>
      <c r="C23" s="49"/>
      <c r="D23" s="49"/>
      <c r="E23" s="49"/>
      <c r="F23" s="49"/>
      <c r="G23" s="49"/>
      <c r="H23" s="49"/>
    </row>
    <row r="24" spans="1:8" ht="15">
      <c r="A24" s="50"/>
      <c r="B24" s="50"/>
      <c r="C24" s="50"/>
      <c r="D24" s="50"/>
      <c r="E24" s="50"/>
      <c r="F24" s="50"/>
      <c r="G24" s="50"/>
      <c r="H24" s="49"/>
    </row>
    <row r="26" spans="1:7" ht="15">
      <c r="A26" s="44"/>
      <c r="B26" s="44"/>
      <c r="C26" s="44"/>
      <c r="D26" s="44"/>
      <c r="E26" s="44"/>
      <c r="F26" s="44"/>
      <c r="G26" s="44"/>
    </row>
    <row r="31" spans="1:7" ht="15">
      <c r="A31" s="44"/>
      <c r="B31" s="44"/>
      <c r="C31" s="44"/>
      <c r="D31" s="44"/>
      <c r="E31" s="44"/>
      <c r="F31" s="44"/>
      <c r="G31" s="44"/>
    </row>
  </sheetData>
  <sheetProtection/>
  <mergeCells count="5">
    <mergeCell ref="B1:D1"/>
    <mergeCell ref="B2:D2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</dc:creator>
  <cp:keywords/>
  <dc:description/>
  <cp:lastModifiedBy>Вера</cp:lastModifiedBy>
  <dcterms:created xsi:type="dcterms:W3CDTF">2013-07-05T16:20:35Z</dcterms:created>
  <dcterms:modified xsi:type="dcterms:W3CDTF">2013-07-05T16:20:35Z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